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LICITAÇÕES 2025\CONCORRENCIA\CONCORRÊNCIA 08.25 - CONSTRUÇÃO E REFORMA DA PRAÇA DE ESPORTE\DOCUMENTOS DO PROCESSO\"/>
    </mc:Choice>
  </mc:AlternateContent>
  <bookViews>
    <workbookView xWindow="0" yWindow="0" windowWidth="25125" windowHeight="12315" firstSheet="1" activeTab="6"/>
  </bookViews>
  <sheets>
    <sheet name="DESCRIÇÃO" sheetId="1" state="hidden" r:id="rId1"/>
    <sheet name="QCI" sheetId="27" r:id="rId2"/>
    <sheet name="DESCRIÇÃO DE ORÇAMENTO" sheetId="18" r:id="rId3"/>
    <sheet name="PLANILHA" sheetId="2" state="hidden" r:id="rId4"/>
    <sheet name="COMPOSIÇÕES" sheetId="21" state="hidden" r:id="rId5"/>
    <sheet name="CRONOGRAMA" sheetId="5" state="hidden" r:id="rId6"/>
    <sheet name="PLANILHA ORÇAMENTÁRIA" sheetId="26" r:id="rId7"/>
    <sheet name="CRONOGRAMA FF" sheetId="17" r:id="rId8"/>
    <sheet name="MEM. CÁLCULO" sheetId="25" r:id="rId9"/>
    <sheet name="COTAÇÕES" sheetId="28" r:id="rId10"/>
    <sheet name="CAL VOL. REDE COL." sheetId="9" state="hidden" r:id="rId11"/>
    <sheet name="CÁLCULO DE VOL E ESC REDE PRIN." sheetId="10" state="hidden" r:id="rId12"/>
    <sheet name="CALC. DIMEN." sheetId="19" state="hidden" r:id="rId13"/>
    <sheet name="CAL VERIFICAÇÕES" sheetId="14" state="hidden" r:id="rId14"/>
    <sheet name="CALC. VOL PV" sheetId="11" state="hidden" r:id="rId15"/>
    <sheet name="CALC. VOL BL" sheetId="12" state="hidden" r:id="rId16"/>
    <sheet name="CALC. TRANSPORTES" sheetId="13" state="hidden" r:id="rId17"/>
    <sheet name="CALC. TRANSPORTES (2)" sheetId="22" state="hidden" r:id="rId18"/>
    <sheet name="BDI" sheetId="6" r:id="rId19"/>
    <sheet name="COMPOSIÇÕES E COTAÇÕES" sheetId="24" r:id="rId20"/>
    <sheet name="SINAPI" sheetId="29" r:id="rId21"/>
  </sheets>
  <externalReferences>
    <externalReference r:id="rId22"/>
    <externalReference r:id="rId23"/>
  </externalReferences>
  <definedNames>
    <definedName name="_xlnm.Print_Area" localSheetId="13">'CAL VERIFICAÇÕES'!$A$1:$R$33</definedName>
    <definedName name="_xlnm.Print_Area" localSheetId="12">'CALC. DIMEN.'!$A$1:$M$33</definedName>
    <definedName name="_xlnm.Print_Area" localSheetId="19">'COMPOSIÇÕES E COTAÇÕES'!$A$1:$G$134</definedName>
    <definedName name="_xlnm.Print_Area" localSheetId="9">COTAÇÕES!$A$1:$G$93</definedName>
    <definedName name="_xlnm.Print_Area" localSheetId="7">'CRONOGRAMA FF'!$A$1:$O$27</definedName>
    <definedName name="_xlnm.Print_Area" localSheetId="2">'DESCRIÇÃO DE ORÇAMENTO'!$A$1:$G$25</definedName>
    <definedName name="_xlnm.Print_Area" localSheetId="8">'MEM. CÁLCULO'!$A$1:$F$172</definedName>
    <definedName name="_xlnm.Print_Area" localSheetId="6">'PLANILHA ORÇAMENTÁRIA'!$A$1:$I$180</definedName>
    <definedName name="_xlnm.Print_Area" localSheetId="1">QCI!$A$1:$H$25</definedName>
    <definedName name="_xlnm.Print_Titles" localSheetId="6">'PLANILHA ORÇAMENTÁRIA'!$5:$6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 i="26" l="1"/>
  <c r="I173" i="26"/>
  <c r="G99" i="26"/>
  <c r="H99" i="26" s="1"/>
  <c r="I99" i="26" s="1"/>
  <c r="H37" i="26"/>
  <c r="I37" i="26" s="1"/>
  <c r="I171" i="26"/>
  <c r="I170" i="26"/>
  <c r="I169" i="26"/>
  <c r="I168" i="26"/>
  <c r="I167" i="26"/>
  <c r="I166" i="26"/>
  <c r="I165" i="26"/>
  <c r="I164" i="26"/>
  <c r="I163" i="26"/>
  <c r="I160" i="26"/>
  <c r="I159" i="26"/>
  <c r="I158" i="26"/>
  <c r="I157" i="26"/>
  <c r="I156" i="26"/>
  <c r="I154" i="26"/>
  <c r="I153" i="26"/>
  <c r="I152" i="26"/>
  <c r="I151" i="26"/>
  <c r="I150" i="26"/>
  <c r="I149" i="26"/>
  <c r="I148" i="26"/>
  <c r="I147" i="26"/>
  <c r="I144" i="26"/>
  <c r="I143" i="26"/>
  <c r="I142" i="26"/>
  <c r="I141" i="26"/>
  <c r="I140" i="26"/>
  <c r="I139" i="26"/>
  <c r="I138" i="26"/>
  <c r="I137" i="26"/>
  <c r="I136" i="26"/>
  <c r="I135" i="26"/>
  <c r="I134" i="26"/>
  <c r="I133" i="26"/>
  <c r="I132" i="26"/>
  <c r="I131" i="26"/>
  <c r="I130" i="26"/>
  <c r="I129" i="26"/>
  <c r="I128" i="26"/>
  <c r="I126" i="26"/>
  <c r="I125" i="26"/>
  <c r="I124" i="26"/>
  <c r="I123" i="26"/>
  <c r="I122" i="26"/>
  <c r="I121" i="26"/>
  <c r="I120" i="26"/>
  <c r="I117" i="26"/>
  <c r="I116" i="26"/>
  <c r="I115" i="26"/>
  <c r="I114" i="26"/>
  <c r="I113" i="26"/>
  <c r="I112" i="26"/>
  <c r="I111" i="26"/>
  <c r="I110" i="26"/>
  <c r="I109" i="26"/>
  <c r="I108" i="26"/>
  <c r="I107" i="26"/>
  <c r="I106" i="26"/>
  <c r="I105" i="26"/>
  <c r="I104" i="26"/>
  <c r="I103" i="26"/>
  <c r="I102" i="26"/>
  <c r="I101" i="26"/>
  <c r="I98" i="26"/>
  <c r="I97" i="26"/>
  <c r="I96" i="26"/>
  <c r="I95" i="26"/>
  <c r="I93" i="26"/>
  <c r="I92" i="26"/>
  <c r="I91" i="26"/>
  <c r="I90" i="26"/>
  <c r="I89" i="26"/>
  <c r="I88" i="26"/>
  <c r="I87" i="26"/>
  <c r="I86" i="26"/>
  <c r="I85" i="26"/>
  <c r="I84" i="26"/>
  <c r="I83" i="26"/>
  <c r="I82" i="26"/>
  <c r="I79" i="26"/>
  <c r="I77" i="26"/>
  <c r="I75" i="26"/>
  <c r="I74" i="26"/>
  <c r="I73" i="26"/>
  <c r="I71" i="26"/>
  <c r="I70" i="26"/>
  <c r="I69" i="26"/>
  <c r="I68" i="26"/>
  <c r="I66" i="26"/>
  <c r="I65" i="26"/>
  <c r="I62" i="26"/>
  <c r="I59" i="26"/>
  <c r="I57" i="26"/>
  <c r="I55" i="26"/>
  <c r="I54" i="26"/>
  <c r="I51" i="26"/>
  <c r="I49" i="26"/>
  <c r="I48" i="26"/>
  <c r="I46" i="26"/>
  <c r="I45" i="26"/>
  <c r="I43" i="26"/>
  <c r="I40" i="26"/>
  <c r="I39" i="26"/>
  <c r="I35" i="26"/>
  <c r="I33" i="26"/>
  <c r="I32" i="26"/>
  <c r="I30" i="26"/>
  <c r="I27" i="26"/>
  <c r="I26" i="26"/>
  <c r="I25" i="26"/>
  <c r="I20" i="26"/>
  <c r="I22" i="26"/>
  <c r="I21" i="26"/>
  <c r="H173" i="26"/>
  <c r="H171" i="26"/>
  <c r="H170" i="26"/>
  <c r="H169" i="26"/>
  <c r="H168" i="26"/>
  <c r="H167" i="26"/>
  <c r="H166" i="26"/>
  <c r="H165" i="26"/>
  <c r="H164" i="26"/>
  <c r="H163" i="26"/>
  <c r="H160" i="26"/>
  <c r="H159" i="26"/>
  <c r="H158" i="26"/>
  <c r="H157" i="26"/>
  <c r="H156" i="26"/>
  <c r="H154" i="26"/>
  <c r="H153" i="26"/>
  <c r="H152" i="26"/>
  <c r="H151" i="26"/>
  <c r="H150" i="26"/>
  <c r="H149" i="26"/>
  <c r="H148" i="26"/>
  <c r="H147" i="26"/>
  <c r="H144" i="26"/>
  <c r="H143" i="26"/>
  <c r="H142" i="26"/>
  <c r="H141" i="26"/>
  <c r="H140" i="26"/>
  <c r="H139" i="26"/>
  <c r="H138" i="26"/>
  <c r="H137" i="26"/>
  <c r="H136" i="26"/>
  <c r="H135" i="26"/>
  <c r="H134" i="26"/>
  <c r="H133" i="26"/>
  <c r="H132" i="26"/>
  <c r="H131" i="26"/>
  <c r="H130" i="26"/>
  <c r="H129" i="26"/>
  <c r="H128" i="26"/>
  <c r="H126" i="26"/>
  <c r="H125" i="26"/>
  <c r="H124" i="26"/>
  <c r="H123" i="26"/>
  <c r="H122" i="26"/>
  <c r="H121" i="26"/>
  <c r="H120" i="26"/>
  <c r="H117" i="26"/>
  <c r="H116" i="26"/>
  <c r="H115" i="26"/>
  <c r="H114" i="26"/>
  <c r="H113" i="26"/>
  <c r="H112" i="26"/>
  <c r="H111" i="26"/>
  <c r="H110" i="26"/>
  <c r="H109" i="26"/>
  <c r="H108" i="26"/>
  <c r="H107" i="26"/>
  <c r="H106" i="26"/>
  <c r="H105" i="26"/>
  <c r="H104" i="26"/>
  <c r="H103" i="26"/>
  <c r="H102" i="26"/>
  <c r="H101" i="26"/>
  <c r="H98" i="26"/>
  <c r="H97" i="26"/>
  <c r="H96" i="26"/>
  <c r="H95" i="26"/>
  <c r="H93" i="26"/>
  <c r="H92" i="26"/>
  <c r="H91" i="26"/>
  <c r="H90" i="26"/>
  <c r="H89" i="26"/>
  <c r="H88" i="26"/>
  <c r="H87" i="26"/>
  <c r="H86" i="26"/>
  <c r="H85" i="26"/>
  <c r="H84" i="26"/>
  <c r="H83" i="26"/>
  <c r="H82" i="26"/>
  <c r="H79" i="26"/>
  <c r="H77" i="26"/>
  <c r="H75" i="26"/>
  <c r="H74" i="26"/>
  <c r="H73" i="26"/>
  <c r="H71" i="26"/>
  <c r="H70" i="26"/>
  <c r="H69" i="26"/>
  <c r="H68" i="26"/>
  <c r="H66" i="26"/>
  <c r="H65" i="26"/>
  <c r="H62" i="26"/>
  <c r="H59" i="26"/>
  <c r="H57" i="26"/>
  <c r="H55" i="26"/>
  <c r="H54" i="26"/>
  <c r="H51" i="26"/>
  <c r="H49" i="26"/>
  <c r="H48" i="26"/>
  <c r="H46" i="26"/>
  <c r="H45" i="26"/>
  <c r="H43" i="26"/>
  <c r="H40" i="26"/>
  <c r="H39" i="26"/>
  <c r="H35" i="26"/>
  <c r="H33" i="26"/>
  <c r="H32" i="26"/>
  <c r="H30" i="26"/>
  <c r="H27" i="26"/>
  <c r="H26" i="26"/>
  <c r="H25" i="26"/>
  <c r="H22" i="26"/>
  <c r="H21" i="26"/>
  <c r="H20" i="26"/>
  <c r="H17" i="26"/>
  <c r="H14" i="26"/>
  <c r="H18" i="26"/>
  <c r="H16" i="26"/>
  <c r="H15" i="26"/>
  <c r="H13" i="26"/>
  <c r="G13" i="26"/>
  <c r="I11" i="26"/>
  <c r="H8" i="26"/>
  <c r="I8" i="26" s="1"/>
  <c r="H11" i="26"/>
  <c r="I13" i="26" l="1"/>
  <c r="D127" i="24" l="1"/>
  <c r="C127" i="24"/>
  <c r="D126" i="24"/>
  <c r="C126" i="24"/>
  <c r="D125" i="24"/>
  <c r="C125" i="24"/>
  <c r="D124" i="24"/>
  <c r="C124" i="24"/>
  <c r="D123" i="24"/>
  <c r="C123" i="24"/>
  <c r="D122" i="24"/>
  <c r="C122" i="24"/>
  <c r="D120" i="24"/>
  <c r="C120" i="24"/>
  <c r="D119" i="24"/>
  <c r="C119" i="24"/>
  <c r="D111" i="24"/>
  <c r="C111" i="24"/>
  <c r="D110" i="24"/>
  <c r="C110" i="24"/>
  <c r="D104" i="24"/>
  <c r="C104" i="24"/>
  <c r="D103" i="24"/>
  <c r="C103" i="24"/>
  <c r="D96" i="24"/>
  <c r="C96" i="24"/>
  <c r="D95" i="24"/>
  <c r="C95" i="24"/>
  <c r="D94" i="24"/>
  <c r="C94" i="24"/>
  <c r="D87" i="24"/>
  <c r="C87" i="24"/>
  <c r="D80" i="24"/>
  <c r="C80" i="24"/>
  <c r="D58" i="24"/>
  <c r="C58" i="24"/>
  <c r="D57" i="24"/>
  <c r="C57" i="24"/>
  <c r="D51" i="24"/>
  <c r="C51" i="24"/>
  <c r="D50" i="24"/>
  <c r="C50" i="24"/>
  <c r="D49" i="24"/>
  <c r="C49" i="24"/>
  <c r="D47" i="24"/>
  <c r="C47" i="24"/>
  <c r="D46" i="24"/>
  <c r="C46" i="24"/>
  <c r="D45" i="24"/>
  <c r="C45" i="24"/>
  <c r="D24" i="24"/>
  <c r="C24" i="24"/>
  <c r="D23" i="24"/>
  <c r="C23" i="24"/>
  <c r="D22" i="24"/>
  <c r="C22" i="24"/>
  <c r="D21" i="24"/>
  <c r="C21" i="24"/>
  <c r="D20" i="24"/>
  <c r="C20" i="24"/>
  <c r="D13" i="24"/>
  <c r="D12" i="24"/>
  <c r="C13" i="24"/>
  <c r="C12" i="24"/>
  <c r="F13" i="24"/>
  <c r="F12" i="24"/>
  <c r="F24" i="24"/>
  <c r="F23" i="24"/>
  <c r="F22" i="24"/>
  <c r="F21" i="24"/>
  <c r="F20" i="24"/>
  <c r="F47" i="24"/>
  <c r="F46" i="24"/>
  <c r="F45" i="24"/>
  <c r="F51" i="24"/>
  <c r="F50" i="24"/>
  <c r="F49" i="24"/>
  <c r="F58" i="24"/>
  <c r="F57" i="24"/>
  <c r="F80" i="24"/>
  <c r="F87" i="24"/>
  <c r="F95" i="24"/>
  <c r="F96" i="24"/>
  <c r="F104" i="24"/>
  <c r="F103" i="24"/>
  <c r="F111" i="24"/>
  <c r="F110" i="24"/>
  <c r="F127" i="24"/>
  <c r="F126" i="24"/>
  <c r="F125" i="24"/>
  <c r="F124" i="24"/>
  <c r="F123" i="24"/>
  <c r="F122" i="24"/>
  <c r="F120" i="24"/>
  <c r="F119" i="24"/>
  <c r="E173" i="26"/>
  <c r="D173" i="26"/>
  <c r="E171" i="26"/>
  <c r="D171" i="26"/>
  <c r="E170" i="26"/>
  <c r="D170" i="26"/>
  <c r="E169" i="26"/>
  <c r="D169" i="26"/>
  <c r="E168" i="26"/>
  <c r="D168" i="26"/>
  <c r="E167" i="26"/>
  <c r="D167" i="26"/>
  <c r="E166" i="26"/>
  <c r="D166" i="26"/>
  <c r="E165" i="26"/>
  <c r="D165" i="26"/>
  <c r="E164" i="26"/>
  <c r="D164" i="26"/>
  <c r="E163" i="26"/>
  <c r="D163" i="26"/>
  <c r="E159" i="26"/>
  <c r="D159" i="26"/>
  <c r="E158" i="26"/>
  <c r="D158" i="26"/>
  <c r="E157" i="26"/>
  <c r="D157" i="26"/>
  <c r="E156" i="26"/>
  <c r="D156" i="26"/>
  <c r="E154" i="26"/>
  <c r="D154" i="26"/>
  <c r="E153" i="26"/>
  <c r="D153" i="26"/>
  <c r="E152" i="26"/>
  <c r="D152" i="26"/>
  <c r="E151" i="26"/>
  <c r="D151" i="26"/>
  <c r="E150" i="26"/>
  <c r="D150" i="26"/>
  <c r="E149" i="26"/>
  <c r="D149" i="26"/>
  <c r="E148" i="26"/>
  <c r="D148" i="26"/>
  <c r="E147" i="26"/>
  <c r="D147" i="26"/>
  <c r="E144" i="26"/>
  <c r="D144" i="26"/>
  <c r="E143" i="26"/>
  <c r="D143" i="26"/>
  <c r="E142" i="26"/>
  <c r="D142" i="26"/>
  <c r="E141" i="26"/>
  <c r="D141" i="26"/>
  <c r="E139" i="26"/>
  <c r="D139" i="26"/>
  <c r="E138" i="26"/>
  <c r="D138" i="26"/>
  <c r="E137" i="26"/>
  <c r="D137" i="26"/>
  <c r="E136" i="26"/>
  <c r="D136" i="26"/>
  <c r="E135" i="26"/>
  <c r="D135" i="26"/>
  <c r="E134" i="26"/>
  <c r="D134" i="26"/>
  <c r="E133" i="26"/>
  <c r="D133" i="26"/>
  <c r="E132" i="26"/>
  <c r="D132" i="26"/>
  <c r="E131" i="26"/>
  <c r="D131" i="26"/>
  <c r="E130" i="26"/>
  <c r="D130" i="26"/>
  <c r="E129" i="26"/>
  <c r="D129" i="26"/>
  <c r="E128" i="26"/>
  <c r="D128" i="26"/>
  <c r="E126" i="26"/>
  <c r="D126" i="26"/>
  <c r="E125" i="26"/>
  <c r="D125" i="26"/>
  <c r="E124" i="26"/>
  <c r="D124" i="26"/>
  <c r="E123" i="26"/>
  <c r="D123" i="26"/>
  <c r="E122" i="26"/>
  <c r="D122" i="26"/>
  <c r="E121" i="26"/>
  <c r="D121" i="26"/>
  <c r="E120" i="26"/>
  <c r="D120" i="26"/>
  <c r="E117" i="26"/>
  <c r="D117" i="26"/>
  <c r="E116" i="26"/>
  <c r="D116" i="26"/>
  <c r="E115" i="26"/>
  <c r="D115" i="26"/>
  <c r="E114" i="26"/>
  <c r="D114" i="26"/>
  <c r="E113" i="26"/>
  <c r="D113" i="26"/>
  <c r="E112" i="26"/>
  <c r="D112" i="26"/>
  <c r="E111" i="26"/>
  <c r="D111" i="26"/>
  <c r="E110" i="26"/>
  <c r="D110" i="26"/>
  <c r="E109" i="26"/>
  <c r="D109" i="26"/>
  <c r="E108" i="26"/>
  <c r="D108" i="26"/>
  <c r="E107" i="26"/>
  <c r="D107" i="26"/>
  <c r="E106" i="26"/>
  <c r="D106" i="26"/>
  <c r="E105" i="26"/>
  <c r="D105" i="26"/>
  <c r="E104" i="26"/>
  <c r="D104" i="26"/>
  <c r="E103" i="26"/>
  <c r="D103" i="26"/>
  <c r="E102" i="26"/>
  <c r="D102" i="26"/>
  <c r="E101" i="26"/>
  <c r="D101" i="26"/>
  <c r="E99" i="26"/>
  <c r="D99" i="26"/>
  <c r="E98" i="26"/>
  <c r="D98" i="26"/>
  <c r="E97" i="26"/>
  <c r="D97" i="26"/>
  <c r="E96" i="26"/>
  <c r="D96" i="26"/>
  <c r="E95" i="26"/>
  <c r="D95" i="26"/>
  <c r="E93" i="26"/>
  <c r="D93" i="26"/>
  <c r="E92" i="26"/>
  <c r="D92" i="26"/>
  <c r="E91" i="26"/>
  <c r="D91" i="26"/>
  <c r="E90" i="26"/>
  <c r="D90" i="26"/>
  <c r="E89" i="26"/>
  <c r="D89" i="26"/>
  <c r="E88" i="26"/>
  <c r="D88" i="26"/>
  <c r="E87" i="26"/>
  <c r="D87" i="26"/>
  <c r="E86" i="26"/>
  <c r="D86" i="26"/>
  <c r="E85" i="26"/>
  <c r="D85" i="26"/>
  <c r="E84" i="26"/>
  <c r="D84" i="26"/>
  <c r="E83" i="26"/>
  <c r="D83" i="26"/>
  <c r="E82" i="26"/>
  <c r="D82" i="26"/>
  <c r="E79" i="26"/>
  <c r="D79" i="26"/>
  <c r="E69" i="26"/>
  <c r="D69" i="26"/>
  <c r="E65" i="26"/>
  <c r="D65" i="26"/>
  <c r="E62" i="26"/>
  <c r="D62" i="26"/>
  <c r="E59" i="26"/>
  <c r="D59" i="26"/>
  <c r="E57" i="26"/>
  <c r="D57" i="26"/>
  <c r="E55" i="26"/>
  <c r="D55" i="26"/>
  <c r="E54" i="26"/>
  <c r="D54" i="26"/>
  <c r="E51" i="26"/>
  <c r="D51" i="26"/>
  <c r="E49" i="26"/>
  <c r="D49" i="26"/>
  <c r="E48" i="26"/>
  <c r="D48" i="26"/>
  <c r="E46" i="26"/>
  <c r="D46" i="26"/>
  <c r="E45" i="26"/>
  <c r="D45" i="26"/>
  <c r="E43" i="26"/>
  <c r="D43" i="26"/>
  <c r="E40" i="26"/>
  <c r="D40" i="26"/>
  <c r="E39" i="26"/>
  <c r="D39" i="26"/>
  <c r="E37" i="26"/>
  <c r="D37" i="26"/>
  <c r="E35" i="26"/>
  <c r="D35" i="26"/>
  <c r="E33" i="26"/>
  <c r="D33" i="26"/>
  <c r="E32" i="26"/>
  <c r="D32" i="26"/>
  <c r="G173" i="26"/>
  <c r="G171" i="26"/>
  <c r="G170" i="26"/>
  <c r="G169" i="26"/>
  <c r="G168" i="26"/>
  <c r="G167" i="26"/>
  <c r="G166" i="26"/>
  <c r="G165" i="26"/>
  <c r="G164" i="26"/>
  <c r="G163" i="26"/>
  <c r="G159" i="26"/>
  <c r="G158" i="26"/>
  <c r="G157" i="26"/>
  <c r="G156" i="26"/>
  <c r="G154" i="26"/>
  <c r="G153" i="26"/>
  <c r="G152" i="26"/>
  <c r="G151" i="26"/>
  <c r="G150" i="26"/>
  <c r="G149" i="26"/>
  <c r="G148" i="26"/>
  <c r="G147" i="26"/>
  <c r="G144" i="26"/>
  <c r="G143" i="26"/>
  <c r="G142" i="26"/>
  <c r="G141" i="26"/>
  <c r="G139" i="26"/>
  <c r="G138" i="26"/>
  <c r="G137" i="26"/>
  <c r="G136" i="26"/>
  <c r="G135" i="26"/>
  <c r="G134" i="26"/>
  <c r="G133" i="26"/>
  <c r="G132" i="26"/>
  <c r="G131" i="26"/>
  <c r="G130" i="26"/>
  <c r="G129" i="26"/>
  <c r="G128" i="26"/>
  <c r="G126" i="26"/>
  <c r="G125" i="26"/>
  <c r="G124" i="26"/>
  <c r="G123" i="26"/>
  <c r="G122" i="26"/>
  <c r="G121" i="26"/>
  <c r="G120" i="26"/>
  <c r="G117" i="26"/>
  <c r="G116" i="26"/>
  <c r="G115" i="26"/>
  <c r="G114" i="26"/>
  <c r="G113" i="26"/>
  <c r="G112" i="26"/>
  <c r="G111" i="26"/>
  <c r="G110" i="26"/>
  <c r="G109" i="26"/>
  <c r="G108" i="26"/>
  <c r="G107" i="26"/>
  <c r="G106" i="26"/>
  <c r="G105" i="26"/>
  <c r="G104" i="26"/>
  <c r="G103" i="26"/>
  <c r="G102" i="26"/>
  <c r="G101" i="26"/>
  <c r="G98" i="26"/>
  <c r="G97" i="26"/>
  <c r="G96" i="26"/>
  <c r="G95" i="26"/>
  <c r="G93" i="26"/>
  <c r="G92" i="26"/>
  <c r="G91" i="26"/>
  <c r="G90" i="26"/>
  <c r="G89" i="26"/>
  <c r="G88" i="26"/>
  <c r="G87" i="26"/>
  <c r="G86" i="26"/>
  <c r="G85" i="26"/>
  <c r="G84" i="26"/>
  <c r="G83" i="26"/>
  <c r="G82" i="26"/>
  <c r="G79" i="26"/>
  <c r="G69" i="26"/>
  <c r="G65" i="26"/>
  <c r="G62" i="26"/>
  <c r="G59" i="26"/>
  <c r="G57" i="26"/>
  <c r="G55" i="26"/>
  <c r="G54" i="26"/>
  <c r="G51" i="26"/>
  <c r="G49" i="26"/>
  <c r="G48" i="26"/>
  <c r="G46" i="26"/>
  <c r="G45" i="26"/>
  <c r="G43" i="26"/>
  <c r="G40" i="26"/>
  <c r="G39" i="26"/>
  <c r="G37" i="26"/>
  <c r="G35" i="26"/>
  <c r="G33" i="26"/>
  <c r="G32" i="26"/>
  <c r="G26" i="26"/>
  <c r="G25" i="26"/>
  <c r="E26" i="26"/>
  <c r="D26" i="26"/>
  <c r="E25" i="26"/>
  <c r="D25" i="26"/>
  <c r="G22" i="26"/>
  <c r="G21" i="26"/>
  <c r="G20" i="26"/>
  <c r="E22" i="26"/>
  <c r="D22" i="26"/>
  <c r="E21" i="26"/>
  <c r="D21" i="26"/>
  <c r="E20" i="26"/>
  <c r="D20" i="26"/>
  <c r="E18" i="26"/>
  <c r="D18" i="26"/>
  <c r="E17" i="26"/>
  <c r="D17" i="26"/>
  <c r="E16" i="26"/>
  <c r="D16" i="26"/>
  <c r="E15" i="26"/>
  <c r="D15" i="26"/>
  <c r="E14" i="26"/>
  <c r="D14" i="26"/>
  <c r="E13" i="26"/>
  <c r="D13" i="26"/>
  <c r="E11" i="26"/>
  <c r="D11" i="26"/>
  <c r="G18" i="26"/>
  <c r="G17" i="26"/>
  <c r="G16" i="26"/>
  <c r="G15" i="26"/>
  <c r="G14" i="26"/>
  <c r="G11" i="26"/>
  <c r="D135" i="25" l="1"/>
  <c r="B136" i="25"/>
  <c r="A136" i="25"/>
  <c r="F121" i="24"/>
  <c r="A84" i="28"/>
  <c r="A18" i="28"/>
  <c r="A12" i="28"/>
  <c r="G127" i="24"/>
  <c r="G126" i="24" l="1"/>
  <c r="G125" i="24"/>
  <c r="G124" i="24"/>
  <c r="G123" i="24"/>
  <c r="G122" i="24"/>
  <c r="G121" i="24"/>
  <c r="G120" i="24"/>
  <c r="G119" i="24"/>
  <c r="B85" i="25"/>
  <c r="A85" i="25"/>
  <c r="D87" i="25"/>
  <c r="D31" i="25"/>
  <c r="D13" i="25"/>
  <c r="G32" i="28"/>
  <c r="F48" i="24" s="1"/>
  <c r="G26" i="28"/>
  <c r="F44" i="24" s="1"/>
  <c r="G20" i="28"/>
  <c r="F43" i="24" s="1"/>
  <c r="G14" i="28"/>
  <c r="F42" i="24" s="1"/>
  <c r="G81" i="28"/>
  <c r="F73" i="24" s="1"/>
  <c r="G75" i="28"/>
  <c r="F67" i="24" s="1"/>
  <c r="D51" i="25"/>
  <c r="B133" i="25"/>
  <c r="A133" i="25"/>
  <c r="B127" i="25"/>
  <c r="A127" i="25"/>
  <c r="B130" i="25"/>
  <c r="A130" i="25"/>
  <c r="B124" i="25"/>
  <c r="A124" i="25"/>
  <c r="B121" i="25"/>
  <c r="A121" i="25"/>
  <c r="D114" i="25"/>
  <c r="B112" i="25"/>
  <c r="A112" i="25"/>
  <c r="A109" i="25"/>
  <c r="D105" i="25"/>
  <c r="B103" i="25"/>
  <c r="A103" i="25"/>
  <c r="B97" i="25"/>
  <c r="A97" i="25"/>
  <c r="B94" i="25"/>
  <c r="A94" i="25"/>
  <c r="B91" i="25"/>
  <c r="A91" i="25"/>
  <c r="D84" i="25"/>
  <c r="B82" i="25"/>
  <c r="A82" i="25"/>
  <c r="B67" i="25"/>
  <c r="A67" i="25"/>
  <c r="B64" i="25"/>
  <c r="A64" i="25"/>
  <c r="B61" i="25"/>
  <c r="A61" i="25"/>
  <c r="D57" i="25"/>
  <c r="B58" i="25"/>
  <c r="B55" i="25"/>
  <c r="D60" i="25"/>
  <c r="A58" i="25"/>
  <c r="A55" i="25"/>
  <c r="D54" i="25"/>
  <c r="B52" i="25"/>
  <c r="A52" i="25"/>
  <c r="B35" i="25"/>
  <c r="A35" i="25"/>
  <c r="D37" i="25"/>
  <c r="D34" i="25"/>
  <c r="B32" i="25"/>
  <c r="A32" i="25"/>
  <c r="B20" i="25"/>
  <c r="A20" i="25"/>
  <c r="B17" i="25"/>
  <c r="A17" i="25"/>
  <c r="D10" i="25"/>
  <c r="G128" i="24" l="1"/>
  <c r="A14" i="25"/>
  <c r="A8" i="25"/>
  <c r="B8" i="25"/>
  <c r="D72" i="25"/>
  <c r="B70" i="25"/>
  <c r="A70" i="25"/>
  <c r="D16" i="25"/>
  <c r="O10" i="17"/>
  <c r="O11" i="17"/>
  <c r="O12" i="17"/>
  <c r="O13" i="17"/>
  <c r="O14" i="17"/>
  <c r="O15" i="17"/>
  <c r="O16" i="17"/>
  <c r="O17" i="17"/>
  <c r="O18" i="17"/>
  <c r="O19" i="17"/>
  <c r="O9" i="17"/>
  <c r="A12" i="17"/>
  <c r="A13" i="17"/>
  <c r="A18" i="17"/>
  <c r="A19" i="17"/>
  <c r="G63" i="28"/>
  <c r="F102" i="24" s="1"/>
  <c r="G57" i="28"/>
  <c r="F86" i="24" s="1"/>
  <c r="G69" i="28"/>
  <c r="F112" i="24" s="1"/>
  <c r="G38" i="28"/>
  <c r="F59" i="24" s="1"/>
  <c r="G45" i="28"/>
  <c r="F113" i="24" s="1"/>
  <c r="A108" i="24"/>
  <c r="B100" i="25"/>
  <c r="A100" i="25"/>
  <c r="D90" i="25"/>
  <c r="D102" i="25"/>
  <c r="B88" i="25"/>
  <c r="A88" i="25"/>
  <c r="D81" i="25"/>
  <c r="F60" i="24" l="1"/>
  <c r="D78" i="25"/>
  <c r="B76" i="25"/>
  <c r="A76" i="25"/>
  <c r="B79" i="25"/>
  <c r="A79" i="25"/>
  <c r="B73" i="25"/>
  <c r="A73" i="25"/>
  <c r="D75" i="25"/>
  <c r="D48" i="25"/>
  <c r="D40" i="25"/>
  <c r="D117" i="25"/>
  <c r="B115" i="25"/>
  <c r="A115" i="25"/>
  <c r="B18" i="18"/>
  <c r="B19" i="17" s="1"/>
  <c r="B29" i="25"/>
  <c r="A29" i="25"/>
  <c r="D28" i="25"/>
  <c r="B26" i="25"/>
  <c r="A26" i="25"/>
  <c r="D25" i="25"/>
  <c r="A23" i="25"/>
  <c r="B23" i="25"/>
  <c r="B14" i="25"/>
  <c r="B11" i="25"/>
  <c r="A11" i="25"/>
  <c r="D120" i="25"/>
  <c r="B118" i="25"/>
  <c r="A118" i="25"/>
  <c r="G113" i="24"/>
  <c r="G112" i="24"/>
  <c r="G111" i="24"/>
  <c r="G110" i="24"/>
  <c r="G114" i="24" l="1"/>
  <c r="G70" i="26" s="1"/>
  <c r="D165" i="25" l="1"/>
  <c r="B163" i="25"/>
  <c r="A163" i="25"/>
  <c r="G103" i="24"/>
  <c r="A100" i="24"/>
  <c r="C88" i="24"/>
  <c r="A84" i="24"/>
  <c r="G87" i="24"/>
  <c r="G86" i="24"/>
  <c r="G80" i="24"/>
  <c r="A77" i="24"/>
  <c r="A71" i="24"/>
  <c r="G73" i="24"/>
  <c r="G74" i="24" s="1"/>
  <c r="A65" i="24"/>
  <c r="G67" i="24"/>
  <c r="G68" i="24" s="1"/>
  <c r="G73" i="26" s="1"/>
  <c r="G58" i="24"/>
  <c r="G57" i="24"/>
  <c r="A55" i="24"/>
  <c r="G45" i="24"/>
  <c r="G46" i="24"/>
  <c r="G44" i="24"/>
  <c r="G51" i="24"/>
  <c r="G50" i="24"/>
  <c r="G49" i="24"/>
  <c r="G48" i="24"/>
  <c r="G47" i="24"/>
  <c r="G43" i="24"/>
  <c r="G42" i="24"/>
  <c r="G51" i="28"/>
  <c r="A4" i="28"/>
  <c r="A3" i="28"/>
  <c r="A2" i="28"/>
  <c r="A1" i="28"/>
  <c r="G104" i="24"/>
  <c r="G102" i="24"/>
  <c r="B18" i="27"/>
  <c r="B17" i="27"/>
  <c r="B16" i="27"/>
  <c r="B15" i="27"/>
  <c r="B14" i="27"/>
  <c r="B13" i="27"/>
  <c r="B12" i="27"/>
  <c r="B11" i="27"/>
  <c r="B10" i="27"/>
  <c r="B9" i="27"/>
  <c r="B8" i="27"/>
  <c r="B3" i="27"/>
  <c r="B2" i="27"/>
  <c r="B1" i="27"/>
  <c r="B17" i="18"/>
  <c r="B18" i="17" s="1"/>
  <c r="B16" i="18"/>
  <c r="B15" i="18"/>
  <c r="B14" i="18"/>
  <c r="B13" i="18"/>
  <c r="B12" i="18"/>
  <c r="B13" i="17" s="1"/>
  <c r="B11" i="18"/>
  <c r="B12" i="17" s="1"/>
  <c r="G89" i="24" l="1"/>
  <c r="G77" i="26" s="1"/>
  <c r="F79" i="24"/>
  <c r="G79" i="24" s="1"/>
  <c r="G81" i="24" s="1"/>
  <c r="G75" i="26" s="1"/>
  <c r="G105" i="24"/>
  <c r="G160" i="26" s="1"/>
  <c r="G52" i="24"/>
  <c r="G30" i="26" s="1"/>
  <c r="D108" i="25"/>
  <c r="D111" i="25" l="1"/>
  <c r="B109" i="25"/>
  <c r="D44" i="25"/>
  <c r="B17" i="17"/>
  <c r="B10" i="18"/>
  <c r="B9" i="18"/>
  <c r="B8" i="18"/>
  <c r="A17" i="17"/>
  <c r="D162" i="25"/>
  <c r="B160" i="25"/>
  <c r="A160" i="25"/>
  <c r="G96" i="24"/>
  <c r="A92" i="24"/>
  <c r="G95" i="24"/>
  <c r="G94" i="24"/>
  <c r="B157" i="25"/>
  <c r="A157" i="25"/>
  <c r="D159" i="25"/>
  <c r="B154" i="25"/>
  <c r="A154" i="25"/>
  <c r="D156" i="25"/>
  <c r="B151" i="25"/>
  <c r="A151" i="25"/>
  <c r="D153" i="25"/>
  <c r="D150" i="25"/>
  <c r="B148" i="25"/>
  <c r="A148" i="25"/>
  <c r="D147" i="25"/>
  <c r="B145" i="25"/>
  <c r="A145" i="25"/>
  <c r="B142" i="25"/>
  <c r="A142" i="25"/>
  <c r="D144" i="25"/>
  <c r="D141" i="25"/>
  <c r="B139" i="25"/>
  <c r="A139" i="25"/>
  <c r="A106" i="25"/>
  <c r="B106" i="25"/>
  <c r="B49" i="25"/>
  <c r="A49" i="25"/>
  <c r="B46" i="25"/>
  <c r="A46" i="25"/>
  <c r="B38" i="25"/>
  <c r="A38" i="25"/>
  <c r="B42" i="25"/>
  <c r="A42" i="25"/>
  <c r="B2" i="18"/>
  <c r="B3" i="18"/>
  <c r="B1" i="18"/>
  <c r="D50" i="6"/>
  <c r="D45" i="6"/>
  <c r="D42" i="6"/>
  <c r="B2" i="25"/>
  <c r="B3" i="25"/>
  <c r="B1" i="25"/>
  <c r="G37" i="24"/>
  <c r="G36" i="24"/>
  <c r="G35" i="24"/>
  <c r="B4" i="26"/>
  <c r="B1" i="24" l="1"/>
  <c r="B1" i="17" s="1"/>
  <c r="B1" i="28"/>
  <c r="B3" i="24"/>
  <c r="B3" i="17" s="1"/>
  <c r="B3" i="28"/>
  <c r="B2" i="24"/>
  <c r="B2" i="17" s="1"/>
  <c r="B2" i="28"/>
  <c r="G97" i="24"/>
  <c r="G140" i="26" s="1"/>
  <c r="B4" i="25"/>
  <c r="B4" i="27"/>
  <c r="B4" i="18"/>
  <c r="D52" i="6"/>
  <c r="B4" i="24" l="1"/>
  <c r="B4" i="17" s="1"/>
  <c r="B4" i="28"/>
  <c r="A10" i="17"/>
  <c r="A11" i="17"/>
  <c r="A14" i="17"/>
  <c r="A15" i="17"/>
  <c r="A16" i="17"/>
  <c r="G60" i="24" l="1"/>
  <c r="G59" i="24"/>
  <c r="G33" i="24"/>
  <c r="G34" i="24"/>
  <c r="G32" i="24"/>
  <c r="G31" i="24"/>
  <c r="G30" i="24"/>
  <c r="G20" i="24"/>
  <c r="G24" i="24"/>
  <c r="G23" i="24"/>
  <c r="G22" i="24"/>
  <c r="G21" i="24"/>
  <c r="B16" i="17"/>
  <c r="B15" i="17"/>
  <c r="B14" i="17"/>
  <c r="B11" i="17"/>
  <c r="B10" i="17"/>
  <c r="B9" i="17"/>
  <c r="G61" i="24" l="1"/>
  <c r="G38" i="24"/>
  <c r="G25" i="24"/>
  <c r="A4" i="25"/>
  <c r="A3" i="25"/>
  <c r="A2" i="25"/>
  <c r="A1" i="25"/>
  <c r="G27" i="26" l="1"/>
  <c r="F88" i="24"/>
  <c r="G88" i="24" s="1"/>
  <c r="D16" i="6"/>
  <c r="D8" i="6"/>
  <c r="D11" i="6"/>
  <c r="D21" i="6" l="1"/>
  <c r="G4" i="18" l="1"/>
  <c r="G4" i="27" s="1"/>
  <c r="I4" i="26"/>
  <c r="G13" i="24"/>
  <c r="G12" i="24"/>
  <c r="I18" i="26" l="1"/>
  <c r="I17" i="26"/>
  <c r="I16" i="26"/>
  <c r="I14" i="26"/>
  <c r="I15" i="26"/>
  <c r="I60" i="26"/>
  <c r="G14" i="24"/>
  <c r="G8" i="26" s="1"/>
  <c r="I7" i="26" s="1"/>
  <c r="J137" i="26" l="1"/>
  <c r="I80" i="26"/>
  <c r="I161" i="26"/>
  <c r="F18" i="18" s="1"/>
  <c r="C19" i="17" s="1"/>
  <c r="I63" i="26"/>
  <c r="I118" i="26"/>
  <c r="I41" i="26"/>
  <c r="F9" i="18"/>
  <c r="C10" i="17" s="1"/>
  <c r="I28" i="26"/>
  <c r="F8" i="27"/>
  <c r="F14" i="18"/>
  <c r="F14" i="27"/>
  <c r="I52" i="26"/>
  <c r="F8" i="18"/>
  <c r="I23" i="26"/>
  <c r="A9" i="17"/>
  <c r="F9" i="27" l="1"/>
  <c r="I19" i="17"/>
  <c r="E19" i="17"/>
  <c r="G19" i="17"/>
  <c r="M19" i="17"/>
  <c r="K19" i="17"/>
  <c r="M10" i="17"/>
  <c r="G10" i="17"/>
  <c r="K10" i="17"/>
  <c r="I10" i="17"/>
  <c r="E10" i="17"/>
  <c r="I174" i="26"/>
  <c r="F18" i="27"/>
  <c r="F15" i="18"/>
  <c r="C16" i="17" s="1"/>
  <c r="F15" i="27"/>
  <c r="F16" i="27"/>
  <c r="F16" i="18"/>
  <c r="C17" i="17" s="1"/>
  <c r="F10" i="18"/>
  <c r="C11" i="17" s="1"/>
  <c r="F10" i="27"/>
  <c r="F13" i="27"/>
  <c r="F13" i="18"/>
  <c r="C14" i="17" s="1"/>
  <c r="F17" i="18"/>
  <c r="C18" i="17" s="1"/>
  <c r="F17" i="27"/>
  <c r="F11" i="18"/>
  <c r="C12" i="17" s="1"/>
  <c r="F11" i="27"/>
  <c r="F12" i="18"/>
  <c r="C13" i="17" s="1"/>
  <c r="F12" i="27"/>
  <c r="J174" i="26"/>
  <c r="C9" i="17"/>
  <c r="M9" i="17" l="1"/>
  <c r="K9" i="17"/>
  <c r="I9" i="17"/>
  <c r="M17" i="17"/>
  <c r="I17" i="17"/>
  <c r="K17" i="17"/>
  <c r="E17" i="17"/>
  <c r="G17" i="17"/>
  <c r="E13" i="17"/>
  <c r="G13" i="17"/>
  <c r="K13" i="17"/>
  <c r="I13" i="17"/>
  <c r="M13" i="17"/>
  <c r="M12" i="17"/>
  <c r="G12" i="17"/>
  <c r="K12" i="17"/>
  <c r="E12" i="17"/>
  <c r="I12" i="17"/>
  <c r="G18" i="17"/>
  <c r="E18" i="17"/>
  <c r="M18" i="17"/>
  <c r="K18" i="17"/>
  <c r="I18" i="17"/>
  <c r="E16" i="17"/>
  <c r="I16" i="17"/>
  <c r="G16" i="17"/>
  <c r="K16" i="17"/>
  <c r="M16" i="17"/>
  <c r="E14" i="17"/>
  <c r="G14" i="17"/>
  <c r="K14" i="17"/>
  <c r="M14" i="17"/>
  <c r="I14" i="17"/>
  <c r="E11" i="17"/>
  <c r="G11" i="17"/>
  <c r="I11" i="17"/>
  <c r="M11" i="17"/>
  <c r="K11" i="17"/>
  <c r="F19" i="18"/>
  <c r="F19" i="27"/>
  <c r="G18" i="27" s="1"/>
  <c r="H18" i="27" s="1"/>
  <c r="A4" i="24"/>
  <c r="A3" i="24"/>
  <c r="A2" i="24"/>
  <c r="A1" i="24"/>
  <c r="G17" i="18" l="1"/>
  <c r="G18" i="18"/>
  <c r="G11" i="27"/>
  <c r="H11" i="27" s="1"/>
  <c r="G12" i="27"/>
  <c r="H12" i="27" s="1"/>
  <c r="G16" i="27"/>
  <c r="H16" i="27" s="1"/>
  <c r="G15" i="27"/>
  <c r="H15" i="27" s="1"/>
  <c r="G14" i="27"/>
  <c r="H14" i="27" s="1"/>
  <c r="G11" i="18"/>
  <c r="G12" i="18"/>
  <c r="G10" i="27"/>
  <c r="H10" i="27" s="1"/>
  <c r="G9" i="27"/>
  <c r="H9" i="27" s="1"/>
  <c r="G8" i="27"/>
  <c r="H8" i="27" s="1"/>
  <c r="G17" i="27"/>
  <c r="H17" i="27" s="1"/>
  <c r="G13" i="27"/>
  <c r="H13" i="27" s="1"/>
  <c r="C15" i="22"/>
  <c r="E15" i="22" s="1"/>
  <c r="F15" i="22" s="1"/>
  <c r="B14" i="22"/>
  <c r="C14" i="22" s="1"/>
  <c r="E14" i="22" s="1"/>
  <c r="F14" i="22" s="1"/>
  <c r="B13" i="22"/>
  <c r="C13" i="22" s="1"/>
  <c r="E13" i="22" s="1"/>
  <c r="F13" i="22" s="1"/>
  <c r="B12" i="22"/>
  <c r="C12" i="22" s="1"/>
  <c r="E12" i="22" s="1"/>
  <c r="F12" i="22" s="1"/>
  <c r="B11" i="22"/>
  <c r="C11" i="22" s="1"/>
  <c r="E11" i="22" s="1"/>
  <c r="F11" i="22" s="1"/>
  <c r="B3" i="22"/>
  <c r="B2" i="22"/>
  <c r="B1" i="22"/>
  <c r="H19" i="27" l="1"/>
  <c r="K21" i="27" s="1"/>
  <c r="G32" i="21"/>
  <c r="G31" i="21"/>
  <c r="G30" i="21"/>
  <c r="G29" i="21"/>
  <c r="G23" i="21"/>
  <c r="G22" i="21"/>
  <c r="G21" i="21"/>
  <c r="G15" i="21"/>
  <c r="G14" i="21"/>
  <c r="G13" i="21"/>
  <c r="G12" i="21"/>
  <c r="G11" i="21"/>
  <c r="G10" i="21"/>
  <c r="G9" i="21"/>
  <c r="B4" i="21"/>
  <c r="A4" i="21"/>
  <c r="B3" i="21"/>
  <c r="A3" i="21"/>
  <c r="B2" i="21"/>
  <c r="A2" i="21"/>
  <c r="B1" i="21"/>
  <c r="A1" i="21"/>
  <c r="B14" i="13"/>
  <c r="B13" i="13"/>
  <c r="B12" i="13"/>
  <c r="G18" i="19"/>
  <c r="F18" i="19"/>
  <c r="G17" i="19"/>
  <c r="F17" i="19"/>
  <c r="G16" i="19"/>
  <c r="F16" i="19"/>
  <c r="G15" i="19"/>
  <c r="F15" i="19"/>
  <c r="G14" i="19"/>
  <c r="F14" i="19"/>
  <c r="G13" i="19"/>
  <c r="F13" i="19"/>
  <c r="G12" i="19"/>
  <c r="F12" i="19"/>
  <c r="G11" i="19"/>
  <c r="F11" i="19"/>
  <c r="G10" i="19"/>
  <c r="F10" i="19"/>
  <c r="H9" i="19"/>
  <c r="G9" i="19"/>
  <c r="F9" i="19"/>
  <c r="B3" i="19"/>
  <c r="B2" i="19"/>
  <c r="B1" i="19"/>
  <c r="G33" i="21" l="1"/>
  <c r="H10" i="19"/>
  <c r="H11" i="19" s="1"/>
  <c r="I11" i="19" s="1"/>
  <c r="G16" i="21"/>
  <c r="G24" i="21"/>
  <c r="I9" i="19"/>
  <c r="I10" i="19"/>
  <c r="Q10" i="14"/>
  <c r="K10" i="19" s="1"/>
  <c r="Q11" i="14"/>
  <c r="K11" i="19" s="1"/>
  <c r="Q12" i="14"/>
  <c r="K12" i="19" s="1"/>
  <c r="Q13" i="14"/>
  <c r="K13" i="19" s="1"/>
  <c r="Q14" i="14"/>
  <c r="K14" i="19" s="1"/>
  <c r="Q15" i="14"/>
  <c r="K15" i="19" s="1"/>
  <c r="Q16" i="14"/>
  <c r="K16" i="19" s="1"/>
  <c r="Q17" i="14"/>
  <c r="K17" i="19" s="1"/>
  <c r="Q18" i="14"/>
  <c r="K18" i="19" s="1"/>
  <c r="Q9" i="14"/>
  <c r="K9" i="19" s="1"/>
  <c r="M18" i="14"/>
  <c r="H18" i="14"/>
  <c r="G18" i="14"/>
  <c r="J18" i="14" s="1"/>
  <c r="O18" i="14" s="1"/>
  <c r="P18" i="14" s="1"/>
  <c r="R18" i="14" s="1"/>
  <c r="M17" i="14"/>
  <c r="H17" i="14"/>
  <c r="G17" i="14"/>
  <c r="J17" i="14" s="1"/>
  <c r="M16" i="14"/>
  <c r="H16" i="14"/>
  <c r="G16" i="14"/>
  <c r="J16" i="14" s="1"/>
  <c r="O16" i="14" s="1"/>
  <c r="P16" i="14" s="1"/>
  <c r="R16" i="14" s="1"/>
  <c r="M15" i="14"/>
  <c r="H15" i="14"/>
  <c r="G15" i="14"/>
  <c r="J15" i="14" s="1"/>
  <c r="O15" i="14" s="1"/>
  <c r="P15" i="14" s="1"/>
  <c r="R15" i="14" s="1"/>
  <c r="M14" i="14"/>
  <c r="H14" i="14"/>
  <c r="G14" i="14"/>
  <c r="J14" i="14" s="1"/>
  <c r="O14" i="14" s="1"/>
  <c r="P14" i="14" s="1"/>
  <c r="R14" i="14" s="1"/>
  <c r="M13" i="14"/>
  <c r="H13" i="14"/>
  <c r="G13" i="14"/>
  <c r="J13" i="14" s="1"/>
  <c r="O13" i="14" s="1"/>
  <c r="P13" i="14" s="1"/>
  <c r="R13" i="14" s="1"/>
  <c r="M12" i="14"/>
  <c r="H12" i="14"/>
  <c r="G12" i="14"/>
  <c r="J12" i="14" s="1"/>
  <c r="O12" i="14" s="1"/>
  <c r="P12" i="14" s="1"/>
  <c r="R12" i="14" s="1"/>
  <c r="M11" i="14"/>
  <c r="H11" i="14"/>
  <c r="G11" i="14"/>
  <c r="J11" i="14" s="1"/>
  <c r="O11" i="14" s="1"/>
  <c r="P11" i="14" s="1"/>
  <c r="R11" i="14" s="1"/>
  <c r="H10" i="14"/>
  <c r="H9" i="14"/>
  <c r="M10" i="14"/>
  <c r="G10" i="14"/>
  <c r="J10" i="14" s="1"/>
  <c r="O10" i="14" s="1"/>
  <c r="H12" i="19" l="1"/>
  <c r="O17" i="14"/>
  <c r="P17" i="14" s="1"/>
  <c r="R17" i="14" s="1"/>
  <c r="P10" i="14"/>
  <c r="R10" i="14" s="1"/>
  <c r="M9" i="14"/>
  <c r="I9" i="14"/>
  <c r="I10" i="14" s="1"/>
  <c r="G9" i="14"/>
  <c r="J9" i="14" s="1"/>
  <c r="O9" i="14" s="1"/>
  <c r="B3" i="14"/>
  <c r="B2" i="14"/>
  <c r="B1" i="14"/>
  <c r="F28" i="2"/>
  <c r="B11" i="13"/>
  <c r="J32" i="9"/>
  <c r="H32" i="9"/>
  <c r="I32" i="9" s="1"/>
  <c r="J31" i="9"/>
  <c r="H31" i="9"/>
  <c r="I31" i="9" s="1"/>
  <c r="J30" i="9"/>
  <c r="H30" i="9"/>
  <c r="I30" i="9" s="1"/>
  <c r="J29" i="9"/>
  <c r="H29" i="9"/>
  <c r="I29" i="9" s="1"/>
  <c r="J28" i="9"/>
  <c r="H28" i="9"/>
  <c r="I28" i="9" s="1"/>
  <c r="J27" i="9"/>
  <c r="H27" i="9"/>
  <c r="I27" i="9" s="1"/>
  <c r="J26" i="9"/>
  <c r="H26" i="9"/>
  <c r="K26" i="9" s="1"/>
  <c r="J25" i="9"/>
  <c r="H25" i="9"/>
  <c r="K25" i="9" s="1"/>
  <c r="J24" i="9"/>
  <c r="H24" i="9"/>
  <c r="K24" i="9" s="1"/>
  <c r="J23" i="9"/>
  <c r="H23" i="9"/>
  <c r="K23" i="9" s="1"/>
  <c r="J22" i="9"/>
  <c r="H22" i="9"/>
  <c r="K22" i="9" s="1"/>
  <c r="J21" i="9"/>
  <c r="H21" i="9"/>
  <c r="K21" i="9" s="1"/>
  <c r="J20" i="9"/>
  <c r="H20" i="9"/>
  <c r="K20" i="9" s="1"/>
  <c r="J19" i="9"/>
  <c r="H19" i="9"/>
  <c r="K19" i="9" s="1"/>
  <c r="J18" i="9"/>
  <c r="H18" i="9"/>
  <c r="I18" i="9" s="1"/>
  <c r="F35" i="2"/>
  <c r="F26" i="2"/>
  <c r="F25" i="2"/>
  <c r="G18" i="11"/>
  <c r="E18" i="11"/>
  <c r="H18" i="11" s="1"/>
  <c r="C18" i="11"/>
  <c r="F18" i="11" s="1"/>
  <c r="L18" i="10"/>
  <c r="J18" i="10"/>
  <c r="H18" i="10"/>
  <c r="K18" i="10" s="1"/>
  <c r="D12" i="2"/>
  <c r="K27" i="9" l="1"/>
  <c r="K32" i="9"/>
  <c r="J18" i="11"/>
  <c r="K18" i="11" s="1"/>
  <c r="K31" i="9"/>
  <c r="I18" i="10"/>
  <c r="K28" i="9"/>
  <c r="I12" i="19"/>
  <c r="H13" i="19"/>
  <c r="K18" i="9"/>
  <c r="K30" i="9"/>
  <c r="K29" i="9"/>
  <c r="K10" i="14"/>
  <c r="I11" i="14"/>
  <c r="P9" i="14"/>
  <c r="R9" i="14" s="1"/>
  <c r="I19" i="9"/>
  <c r="I20" i="9"/>
  <c r="I21" i="9"/>
  <c r="I22" i="9"/>
  <c r="I23" i="9"/>
  <c r="I24" i="9"/>
  <c r="I25" i="9"/>
  <c r="I26" i="9"/>
  <c r="C14" i="13"/>
  <c r="E14" i="13" s="1"/>
  <c r="F14" i="13" s="1"/>
  <c r="C15" i="13"/>
  <c r="E15" i="13" s="1"/>
  <c r="F15" i="13" s="1"/>
  <c r="C11" i="13"/>
  <c r="E11" i="13" s="1"/>
  <c r="F11" i="13" s="1"/>
  <c r="C12" i="13"/>
  <c r="E12" i="13" s="1"/>
  <c r="F12" i="13" s="1"/>
  <c r="C13" i="13"/>
  <c r="E13" i="13" s="1"/>
  <c r="F13" i="13" s="1"/>
  <c r="B3" i="13"/>
  <c r="B2" i="13"/>
  <c r="B1" i="13"/>
  <c r="C9" i="12"/>
  <c r="F9" i="12" s="1"/>
  <c r="G9" i="12"/>
  <c r="H9" i="12"/>
  <c r="B3" i="12"/>
  <c r="B2" i="12"/>
  <c r="B1" i="12"/>
  <c r="G17" i="11"/>
  <c r="E17" i="11"/>
  <c r="H17" i="11" s="1"/>
  <c r="C17" i="11"/>
  <c r="F17" i="11" s="1"/>
  <c r="G16" i="11"/>
  <c r="E16" i="11"/>
  <c r="H16" i="11" s="1"/>
  <c r="C16" i="11"/>
  <c r="F16" i="11" s="1"/>
  <c r="G15" i="11"/>
  <c r="E15" i="11"/>
  <c r="H15" i="11" s="1"/>
  <c r="C15" i="11"/>
  <c r="F15" i="11" s="1"/>
  <c r="G14" i="11"/>
  <c r="E14" i="11"/>
  <c r="H14" i="11" s="1"/>
  <c r="C14" i="11"/>
  <c r="F14" i="11" s="1"/>
  <c r="G13" i="11"/>
  <c r="E13" i="11"/>
  <c r="H13" i="11" s="1"/>
  <c r="C13" i="11"/>
  <c r="F13" i="11" s="1"/>
  <c r="G12" i="11"/>
  <c r="E12" i="11"/>
  <c r="H12" i="11" s="1"/>
  <c r="C12" i="11"/>
  <c r="F12" i="11" s="1"/>
  <c r="G11" i="11"/>
  <c r="E11" i="11"/>
  <c r="H11" i="11" s="1"/>
  <c r="C11" i="11"/>
  <c r="F11" i="11" s="1"/>
  <c r="E10" i="11"/>
  <c r="H10" i="11" s="1"/>
  <c r="C10" i="11"/>
  <c r="F10" i="11" s="1"/>
  <c r="E9" i="11"/>
  <c r="H9" i="11" s="1"/>
  <c r="C9" i="11"/>
  <c r="F9" i="11" s="1"/>
  <c r="G10" i="11"/>
  <c r="G9" i="11"/>
  <c r="B3" i="11"/>
  <c r="B2" i="11"/>
  <c r="B1" i="11"/>
  <c r="J9" i="9"/>
  <c r="H9" i="9"/>
  <c r="I9" i="9" s="1"/>
  <c r="J10" i="9"/>
  <c r="L17" i="10"/>
  <c r="J17" i="10"/>
  <c r="H17" i="10"/>
  <c r="K17" i="10" s="1"/>
  <c r="L16" i="10"/>
  <c r="J16" i="10"/>
  <c r="H16" i="10"/>
  <c r="I16" i="10" s="1"/>
  <c r="L15" i="10"/>
  <c r="J15" i="10"/>
  <c r="H15" i="10"/>
  <c r="I15" i="10" s="1"/>
  <c r="L14" i="10"/>
  <c r="J14" i="10"/>
  <c r="H14" i="10"/>
  <c r="K14" i="10" s="1"/>
  <c r="L13" i="10"/>
  <c r="J13" i="10"/>
  <c r="H13" i="10"/>
  <c r="I13" i="10" s="1"/>
  <c r="L12" i="10"/>
  <c r="J12" i="10"/>
  <c r="H12" i="10"/>
  <c r="I12" i="10" s="1"/>
  <c r="L11" i="10"/>
  <c r="J11" i="10"/>
  <c r="H11" i="10"/>
  <c r="I11" i="10" s="1"/>
  <c r="L10" i="10"/>
  <c r="J10" i="10"/>
  <c r="H10" i="10"/>
  <c r="K10" i="10" s="1"/>
  <c r="L9" i="10"/>
  <c r="J9" i="10"/>
  <c r="H9" i="10"/>
  <c r="I9" i="10" s="1"/>
  <c r="B3" i="10"/>
  <c r="B2" i="10"/>
  <c r="B1" i="10"/>
  <c r="J11" i="9"/>
  <c r="J12" i="9"/>
  <c r="J13" i="9"/>
  <c r="J14" i="9"/>
  <c r="J15" i="9"/>
  <c r="J16" i="9"/>
  <c r="J17" i="9"/>
  <c r="H10" i="9"/>
  <c r="K10" i="9" s="1"/>
  <c r="H11" i="9"/>
  <c r="I11" i="9" s="1"/>
  <c r="H12" i="9"/>
  <c r="I12" i="9" s="1"/>
  <c r="H13" i="9"/>
  <c r="K13" i="9" s="1"/>
  <c r="H14" i="9"/>
  <c r="I14" i="9" s="1"/>
  <c r="H15" i="9"/>
  <c r="I15" i="9" s="1"/>
  <c r="H16" i="9"/>
  <c r="I16" i="9" s="1"/>
  <c r="H17" i="9"/>
  <c r="K17" i="9" s="1"/>
  <c r="B3" i="9"/>
  <c r="B2" i="9"/>
  <c r="B1" i="9"/>
  <c r="K10" i="5"/>
  <c r="K11" i="5"/>
  <c r="K12" i="5"/>
  <c r="K9" i="5"/>
  <c r="A12" i="5"/>
  <c r="A11" i="5"/>
  <c r="A10" i="5"/>
  <c r="A9" i="5"/>
  <c r="B3" i="5"/>
  <c r="B2" i="5"/>
  <c r="B1" i="5"/>
  <c r="G12" i="2"/>
  <c r="B11" i="1"/>
  <c r="B10" i="1"/>
  <c r="B9" i="1"/>
  <c r="B10" i="5" s="1"/>
  <c r="B8" i="1"/>
  <c r="B4" i="1"/>
  <c r="B3" i="1"/>
  <c r="B1" i="1"/>
  <c r="I4" i="2" l="1"/>
  <c r="H10" i="2" s="1"/>
  <c r="I10" i="2" s="1"/>
  <c r="K9" i="10"/>
  <c r="K15" i="10"/>
  <c r="B4" i="22"/>
  <c r="B4" i="19"/>
  <c r="I13" i="19"/>
  <c r="H14" i="19"/>
  <c r="B9" i="5"/>
  <c r="B11" i="5"/>
  <c r="B2" i="1"/>
  <c r="B4" i="5"/>
  <c r="B4" i="14"/>
  <c r="K13" i="10"/>
  <c r="B12" i="5"/>
  <c r="K11" i="10"/>
  <c r="J33" i="9"/>
  <c r="I12" i="14"/>
  <c r="K11" i="14"/>
  <c r="K9" i="14"/>
  <c r="F43" i="2"/>
  <c r="F15" i="2"/>
  <c r="F17" i="2"/>
  <c r="F16" i="2"/>
  <c r="K16" i="9"/>
  <c r="K15" i="9"/>
  <c r="K11" i="9"/>
  <c r="K12" i="9"/>
  <c r="K9" i="9"/>
  <c r="J13" i="11"/>
  <c r="K13" i="11" s="1"/>
  <c r="J15" i="11"/>
  <c r="K15" i="11" s="1"/>
  <c r="I17" i="10"/>
  <c r="F19" i="2" s="1"/>
  <c r="J19" i="10"/>
  <c r="L19" i="10"/>
  <c r="B4" i="12"/>
  <c r="B4" i="10"/>
  <c r="B4" i="13"/>
  <c r="B4" i="11"/>
  <c r="B4" i="9"/>
  <c r="J9" i="12"/>
  <c r="K9" i="12" s="1"/>
  <c r="J11" i="11"/>
  <c r="K11" i="11" s="1"/>
  <c r="J17" i="11"/>
  <c r="K17" i="11" s="1"/>
  <c r="J16" i="11"/>
  <c r="K16" i="11" s="1"/>
  <c r="J14" i="11"/>
  <c r="K14" i="11" s="1"/>
  <c r="J12" i="11"/>
  <c r="K12" i="11" s="1"/>
  <c r="J9" i="11"/>
  <c r="J10" i="11"/>
  <c r="K10" i="11" s="1"/>
  <c r="I17" i="9"/>
  <c r="I13" i="9"/>
  <c r="K14" i="9"/>
  <c r="I10" i="9"/>
  <c r="I10" i="10"/>
  <c r="K12" i="10"/>
  <c r="I14" i="10"/>
  <c r="K16" i="10"/>
  <c r="G36" i="2"/>
  <c r="H19" i="2" l="1"/>
  <c r="H41" i="2"/>
  <c r="H38" i="2"/>
  <c r="I38" i="2" s="1"/>
  <c r="H43" i="2"/>
  <c r="I43" i="2" s="1"/>
  <c r="H14" i="2"/>
  <c r="H20" i="2"/>
  <c r="H34" i="2"/>
  <c r="I34" i="2" s="1"/>
  <c r="H28" i="2"/>
  <c r="I28" i="2" s="1"/>
  <c r="H17" i="2"/>
  <c r="I17" i="2" s="1"/>
  <c r="H31" i="2"/>
  <c r="I31" i="2" s="1"/>
  <c r="H25" i="2"/>
  <c r="I25" i="2" s="1"/>
  <c r="H18" i="2"/>
  <c r="H21" i="2"/>
  <c r="H15" i="2"/>
  <c r="H36" i="2"/>
  <c r="I36" i="2" s="1"/>
  <c r="H9" i="2"/>
  <c r="I9" i="2" s="1"/>
  <c r="H33" i="2"/>
  <c r="I33" i="2" s="1"/>
  <c r="H12" i="2"/>
  <c r="I12" i="2" s="1"/>
  <c r="H35" i="2"/>
  <c r="I35" i="2" s="1"/>
  <c r="H26" i="2"/>
  <c r="I26" i="2" s="1"/>
  <c r="H16" i="2"/>
  <c r="I16" i="2" s="1"/>
  <c r="I15" i="2"/>
  <c r="I19" i="2"/>
  <c r="F18" i="2"/>
  <c r="F21" i="2"/>
  <c r="I33" i="9"/>
  <c r="I14" i="19"/>
  <c r="H15" i="19"/>
  <c r="K33" i="9"/>
  <c r="G8" i="2"/>
  <c r="H8" i="2" s="1"/>
  <c r="I8" i="2" s="1"/>
  <c r="I7" i="2" s="1"/>
  <c r="F8" i="1" s="1"/>
  <c r="I13" i="14"/>
  <c r="K12" i="14"/>
  <c r="K9" i="11"/>
  <c r="K19" i="11" s="1"/>
  <c r="J19" i="11"/>
  <c r="I19" i="10"/>
  <c r="K19" i="10"/>
  <c r="J10" i="12"/>
  <c r="K10" i="12"/>
  <c r="I18" i="2" l="1"/>
  <c r="I21" i="2"/>
  <c r="I22" i="2"/>
  <c r="F10" i="1" s="1"/>
  <c r="C11" i="5" s="1"/>
  <c r="G11" i="5" s="1"/>
  <c r="F14" i="2"/>
  <c r="I14" i="2" s="1"/>
  <c r="A21" i="22"/>
  <c r="C21" i="22" s="1"/>
  <c r="D21" i="22" s="1"/>
  <c r="I15" i="19"/>
  <c r="H16" i="19"/>
  <c r="F20" i="2"/>
  <c r="I20" i="2" s="1"/>
  <c r="I14" i="14"/>
  <c r="K13" i="14"/>
  <c r="A21" i="13"/>
  <c r="C21" i="13" s="1"/>
  <c r="D21" i="13" s="1"/>
  <c r="C9" i="5"/>
  <c r="C15" i="17" l="1"/>
  <c r="E11" i="5"/>
  <c r="I11" i="5"/>
  <c r="I13" i="2"/>
  <c r="F9" i="1" s="1"/>
  <c r="C10" i="5" s="1"/>
  <c r="G10" i="5" s="1"/>
  <c r="I16" i="19"/>
  <c r="H17" i="19"/>
  <c r="F41" i="2"/>
  <c r="I41" i="2" s="1"/>
  <c r="I39" i="2" s="1"/>
  <c r="I44" i="2" s="1"/>
  <c r="I15" i="14"/>
  <c r="K14" i="14"/>
  <c r="I9" i="5"/>
  <c r="E9" i="5"/>
  <c r="G9" i="5"/>
  <c r="C20" i="17" l="1"/>
  <c r="D13" i="17" s="1"/>
  <c r="M15" i="17"/>
  <c r="M20" i="17" s="1"/>
  <c r="K15" i="17"/>
  <c r="K20" i="17" s="1"/>
  <c r="I15" i="17"/>
  <c r="I20" i="17" s="1"/>
  <c r="E15" i="17"/>
  <c r="G15" i="17"/>
  <c r="I10" i="5"/>
  <c r="E10" i="5"/>
  <c r="F11" i="1"/>
  <c r="C12" i="5" s="1"/>
  <c r="I17" i="19"/>
  <c r="H18" i="19"/>
  <c r="K15" i="14"/>
  <c r="I16" i="14"/>
  <c r="F12" i="1"/>
  <c r="D19" i="17" l="1"/>
  <c r="D12" i="17"/>
  <c r="D18" i="17"/>
  <c r="N20" i="17"/>
  <c r="J20" i="17"/>
  <c r="L20" i="17"/>
  <c r="I18" i="19"/>
  <c r="I17" i="14"/>
  <c r="K17" i="14" s="1"/>
  <c r="K16" i="14"/>
  <c r="I12" i="5"/>
  <c r="I13" i="5" s="1"/>
  <c r="G12" i="5"/>
  <c r="G13" i="5" s="1"/>
  <c r="E12" i="5"/>
  <c r="C13" i="5"/>
  <c r="I18" i="14" l="1"/>
  <c r="K18" i="14" s="1"/>
  <c r="H13" i="5"/>
  <c r="D9" i="5"/>
  <c r="D11" i="5"/>
  <c r="D10" i="5"/>
  <c r="E13" i="5"/>
  <c r="E14" i="5" s="1"/>
  <c r="D12" i="5"/>
  <c r="J13" i="5"/>
  <c r="D13" i="5" l="1"/>
  <c r="G14" i="5"/>
  <c r="I14" i="5" s="1"/>
  <c r="F13" i="5"/>
  <c r="F14" i="5" s="1"/>
  <c r="H14" i="5" s="1"/>
  <c r="J14" i="5" s="1"/>
  <c r="K13" i="5" l="1"/>
  <c r="G16" i="18" l="1"/>
  <c r="G10" i="18" l="1"/>
  <c r="G9" i="18"/>
  <c r="G15" i="18"/>
  <c r="G8" i="18"/>
  <c r="G14" i="18"/>
  <c r="G13" i="18"/>
  <c r="G19" i="18" l="1"/>
  <c r="D17" i="17"/>
  <c r="G9" i="17"/>
  <c r="G20" i="17" s="1"/>
  <c r="H20" i="17" l="1"/>
  <c r="E9" i="17"/>
  <c r="E20" i="17" s="1"/>
  <c r="D9" i="17"/>
  <c r="D11" i="17"/>
  <c r="D14" i="17"/>
  <c r="D15" i="17"/>
  <c r="D10" i="17"/>
  <c r="D16" i="17"/>
  <c r="E21" i="17" l="1"/>
  <c r="G21" i="17" s="1"/>
  <c r="I21" i="17" s="1"/>
  <c r="K21" i="17" s="1"/>
  <c r="M21" i="17" s="1"/>
  <c r="D20" i="17"/>
  <c r="F20" i="17" l="1"/>
  <c r="F21" i="17" l="1"/>
  <c r="H21" i="17" s="1"/>
  <c r="J21" i="17" s="1"/>
  <c r="L21" i="17" s="1"/>
  <c r="N21" i="17" l="1"/>
</calcChain>
</file>

<file path=xl/sharedStrings.xml><?xml version="1.0" encoding="utf-8"?>
<sst xmlns="http://schemas.openxmlformats.org/spreadsheetml/2006/main" count="31057" uniqueCount="15207">
  <si>
    <t>Obra:</t>
  </si>
  <si>
    <t>Proprietário:</t>
  </si>
  <si>
    <t>Local:</t>
  </si>
  <si>
    <t>Data:</t>
  </si>
  <si>
    <t>RESUMO ORÇAMENTO</t>
  </si>
  <si>
    <t>Item</t>
  </si>
  <si>
    <t>DESCRIÇÃO</t>
  </si>
  <si>
    <t>Valores totais</t>
  </si>
  <si>
    <t>1.0</t>
  </si>
  <si>
    <t>2.0</t>
  </si>
  <si>
    <t>3.0</t>
  </si>
  <si>
    <t>4.0</t>
  </si>
  <si>
    <t>TOTAL</t>
  </si>
  <si>
    <t>JOÃO GUSTAVO FARIA DOS SANTOS JÚNIOR</t>
  </si>
  <si>
    <t>ENG. CIVIL - CREA Nº 5064045506</t>
  </si>
  <si>
    <t>BASE DE PREÇOS</t>
  </si>
  <si>
    <t>BDI</t>
  </si>
  <si>
    <t>PLANILHA ORÇAMENTÁRIA</t>
  </si>
  <si>
    <t xml:space="preserve">Código </t>
  </si>
  <si>
    <t>Descrição</t>
  </si>
  <si>
    <t xml:space="preserve">Unid. </t>
  </si>
  <si>
    <t>Quant.</t>
  </si>
  <si>
    <t>Preço unitário (R$)</t>
  </si>
  <si>
    <t>Preço unitário  BDI (R$)</t>
  </si>
  <si>
    <t>Valor final (R$)</t>
  </si>
  <si>
    <t>SERVIÇOS PRELIMINARES</t>
  </si>
  <si>
    <t>1.1</t>
  </si>
  <si>
    <t>COMP.001</t>
  </si>
  <si>
    <t>PLACA DE OBRA EM CHAPA DE ACO GALVANIZADO</t>
  </si>
  <si>
    <t>m²</t>
  </si>
  <si>
    <t xml:space="preserve"> </t>
  </si>
  <si>
    <t>2.1</t>
  </si>
  <si>
    <t>m³</t>
  </si>
  <si>
    <t>2.2</t>
  </si>
  <si>
    <t>2.3</t>
  </si>
  <si>
    <t>2.4</t>
  </si>
  <si>
    <t>unid</t>
  </si>
  <si>
    <t>3.1</t>
  </si>
  <si>
    <t>3.2</t>
  </si>
  <si>
    <t>3.4</t>
  </si>
  <si>
    <t>3.5</t>
  </si>
  <si>
    <t>m</t>
  </si>
  <si>
    <t>UNID</t>
  </si>
  <si>
    <t>11.9</t>
  </si>
  <si>
    <t>11.10</t>
  </si>
  <si>
    <t>COMPOSIÇÃO 001</t>
  </si>
  <si>
    <t>M²</t>
  </si>
  <si>
    <t>SINAPI</t>
  </si>
  <si>
    <t>CÓDIGO</t>
  </si>
  <si>
    <t>COEFICIENTE</t>
  </si>
  <si>
    <t>VALOR UNIT (R$)</t>
  </si>
  <si>
    <t>VALOR (R$)</t>
  </si>
  <si>
    <t>INSUMO</t>
  </si>
  <si>
    <t>SARRAFO DE MADEIRA NAO APARELHADA *2,5 X 7* CM, MACARANDUBA, ANGELIM OU EQUIVALENTE DA REGIAO</t>
  </si>
  <si>
    <t>M</t>
  </si>
  <si>
    <t>1,0000000</t>
  </si>
  <si>
    <t>PONTALETE DE MADEIRA NAO APARELHADA *7,5 X 7,5* CM (3 X 3 ") PINUS, MISTA OU EQUIVALENTE DA REGIAO</t>
  </si>
  <si>
    <t>4,0000000</t>
  </si>
  <si>
    <t>PLACA DE OBRA (PARA CONSTRUCAO CIVIL) EM CHAPA GALVANIZADA *N. 22*, DE *2,0 X 1,125* M</t>
  </si>
  <si>
    <t>M2</t>
  </si>
  <si>
    <t>PREGO DE ACO POLIDO COM CABECA 18 X 30 (2 3/4 X 10)</t>
  </si>
  <si>
    <t>KG</t>
  </si>
  <si>
    <t>0,1100000</t>
  </si>
  <si>
    <t>COMPOSICAO</t>
  </si>
  <si>
    <t>CARPINTEIRO DE FORMAS COM ENCARGOS COMPLEMENTARES</t>
  </si>
  <si>
    <t>H</t>
  </si>
  <si>
    <t>SERVENTE COM ENCARGOS COMPLEMENTARES</t>
  </si>
  <si>
    <t>2,0000000</t>
  </si>
  <si>
    <t>CONCRETO MAGRO PARA LASTRO, TRAÇO 1:4,5:4,5 (CIMENTO/ AREIA MÉDIA/ BRITA 1)  - PREPARO MECÂNICO COM BETONEIRA 400 L. AF_07/2016</t>
  </si>
  <si>
    <t>M3</t>
  </si>
  <si>
    <t>0,0100000</t>
  </si>
  <si>
    <t>TOTAL:</t>
  </si>
  <si>
    <t>COMPOSIÇÃO 002</t>
  </si>
  <si>
    <t>M³</t>
  </si>
  <si>
    <t>ITEM</t>
  </si>
  <si>
    <t>PEDREIRO COM ENCARGOS COMPLEMENTARES</t>
  </si>
  <si>
    <t>COMPOSIÇÃO 003</t>
  </si>
  <si>
    <t>UN</t>
  </si>
  <si>
    <t>CRONOGRAMA FÍSICO FINANCEIRO</t>
  </si>
  <si>
    <t>DESCRIÇÃO/ETAPA</t>
  </si>
  <si>
    <t>PERÍODO</t>
  </si>
  <si>
    <t>À EXECUTAR</t>
  </si>
  <si>
    <t>MÊS 01</t>
  </si>
  <si>
    <t>MÊS 02</t>
  </si>
  <si>
    <t>MÊS 03</t>
  </si>
  <si>
    <t>Valor (R$)</t>
  </si>
  <si>
    <t>%</t>
  </si>
  <si>
    <t>VALOR TOTAL</t>
  </si>
  <si>
    <t>VALOR ACUMULADO</t>
  </si>
  <si>
    <t>MOVIMENTAÇÃO DE TERRA</t>
  </si>
  <si>
    <t>ESCAVAÇÃO MECANIZADA DE VALA COM PROF. MAIOR QUE 1,5 M ATÉ 3,0 M (MÉDIA ENTRE MONTANTE E JUSANTE/UMA COMPOSIÇÃO POR TRECHO), COM ESCAVADEIRA HIDRÁULICA (0,8 M3/111 HP), LARGURA ATÉ 1,5 M, EM SOLO DE 1A CATEGORIA, EM LOCAIS COM ALTO NÍVEL DE INTERFERÊNCIA. AF_02/2021</t>
  </si>
  <si>
    <t>ESCORAMENTO DE VALA, TIPO PONTALETEAMENTO, COM PROFUNDIDADE DE 1,5 A 3,0 M, LARGURA MENOR QUE 1,5 M. AF_08/2020</t>
  </si>
  <si>
    <t>PREPARO DE FUNDO DE VALA COM LARGURA MENOR QUE 1,5 M, COM CAMADA DE AREIA, LANÇAMENTO MECANIZADO. AF_08/2020</t>
  </si>
  <si>
    <t>REATERRO MECANIZADO DE VALA COM ESCAVADEIRA HIDRÁULICA (CAPACIDADE DA CAÇAMBA: 0,8 M³ / POTÊNCIA: 111 HP), LARGURA ATÉ 1,5 M, PROFUNDIDADE DE 1,5 A 3,0 M, COM SOLO DE 1ª CATEGORIA EM LOCAIS COM ALTO NÍVEL DE INTERFERÊNCIA. AF_04/2016</t>
  </si>
  <si>
    <t>REDE DE DRENAGEM</t>
  </si>
  <si>
    <t>ASSENTAMENTO DE TUBOS</t>
  </si>
  <si>
    <t>REDES PRINCIPAIS</t>
  </si>
  <si>
    <t>LIGAÇÕES DE BOCA DE LOBO COM PV'S</t>
  </si>
  <si>
    <t>TUBO DE CONCRETO PARA REDES COLETORAS DE ÁGUAS PLUVIAIS, DIÂMETRO DE 400 MM, JUNTA RÍGIDA, INSTALADO EM LOCAL COM ALTO NÍVEL DE INTERFERÊNCIAS - FORNECIMENTO E ASSENTAMENTO. AF_12/2015=</t>
  </si>
  <si>
    <t>DISPOSITIVOS DE DRENAGEM</t>
  </si>
  <si>
    <t>POÇOS DE VISITA</t>
  </si>
  <si>
    <t>COMP. 003</t>
  </si>
  <si>
    <t>DISPOSITIVOS COLETORES - BOCA DE LOBO</t>
  </si>
  <si>
    <t>DISSIPADORES DE ENERGIA</t>
  </si>
  <si>
    <t>TRANSPORTE</t>
  </si>
  <si>
    <t>ARGAMASSA TRAÇO 1:4 (EM VOLUME DE CIMENTO E AREIA GROSSA ÚMIDA) PARA CHAPISCO CONVENCIONAL, PREPARO MECÂNICO COM BETONEIRA 400 L. AF_08/2019</t>
  </si>
  <si>
    <t>TAMPÃO FOFO ARTICULADO D=600 MM, INSTALADO EM CHAMINÉ PARA DE POÇO DE VISITA</t>
  </si>
  <si>
    <t>BASE DE PREÇO</t>
  </si>
  <si>
    <t>COMP. PRÓPRIA</t>
  </si>
  <si>
    <t>SICRO</t>
  </si>
  <si>
    <t>CHAMINÉ CIRCULAR PARA POÇO DE VISITA PARA ESGOTO, EM ALVENARIA COM TIJOLOS CERÂMICOS MACIÇOS, DIÂMETRO INTERNO = 0,6 M. AF_12/2020</t>
  </si>
  <si>
    <t>Boca de lobo simples - BLS 01 - areia e brita comerciais</t>
  </si>
  <si>
    <t>1.2</t>
  </si>
  <si>
    <t>EXECUÇÃO DE DEPÓSITO EM CANTEIRO DE OBRA EM CHAPA DE MADEIRA COMPENSADA, NÃO INCLUSO MOBILIÁRIO. AF_04/2016</t>
  </si>
  <si>
    <t>TRANSPORTE DE AREIA</t>
  </si>
  <si>
    <t>TRANSPORTE DE TUBOS DE CONCRETO</t>
  </si>
  <si>
    <t>ADMINISTRAÇÃO DA OBRA</t>
  </si>
  <si>
    <t>1.3</t>
  </si>
  <si>
    <t>mês</t>
  </si>
  <si>
    <t>ENGENHEIRO CIVIL DE OBRA PLENO COM ENCARGOS COMPLEMENTARES</t>
  </si>
  <si>
    <t>ENCARREGADO GERAL COM ENCARGOS COMPLEMENTARES</t>
  </si>
  <si>
    <t>TOPOGRAFO COM ENCARGOS COMPLEMENTARES</t>
  </si>
  <si>
    <t>TAMPAO FOFO ARTICULADO, CLASSE B125 CARGA MAX 12,5 T, REDONDO TAMPA 600 MM, REDE PLUVIAL/ESGOTO</t>
  </si>
  <si>
    <t>MÊS</t>
  </si>
  <si>
    <t>TAMPÃO FOFO ARTICULADO PARA CHAMINÉ DE POÇO DE VISITA</t>
  </si>
  <si>
    <t>2.5</t>
  </si>
  <si>
    <t>ESCAVAÇÃO MECANIZADA DE VALA COM PROF. MAIOR QUE 1,50 M ATÉ 3,0 M (MÉDIA ENTRE MONTANTE E JUSANTE/UMA COMPOSIÇÃO POR TRECHO), COM ESCAVADEIRA HIDRÁULICA (1,2 M3/155 HP), LARG. DE 1,5 M A 2,5 M, EM SOLO DE 1A CATEGORIA, EM LOCAIS COM ALTO NÍVEL DE INTERFERÊNCIA. AF_02/2021</t>
  </si>
  <si>
    <t>ESCORAMENTO DE VALA, TIPO PONTALETEAMENTO, COM PROFUNDIDADE DE 1,5 A 3,0 M, LARGURA MAIOR OU IGUAL A 1,5 M E MENOR QUE 2,5 M. AF_08/2020</t>
  </si>
  <si>
    <t>PREPARO DE FUNDO DE VALA COM LARGURA MAIOR OU IGUAL A 1,5 M E MENOR QUE 2,5 M, COM CAMADA DE AREIA, LANÇAMENTO MECANIZADO. AF_08/2020</t>
  </si>
  <si>
    <t>REATERRO MECANIZADO DE VALA COM ESCAVADEIRA HIDRÁULICA (CAPACIDADE DA CAÇAMBA: 0,8 M³ / POTÊNCIA: 111 HP), LARGURA DE 1,5 A 2,5 M, PROFUNDIDADE DE 1,5 A 3,0 M, COM SOLO DE 1ª CATEGORIA EM LOCAIS COM ALTO NÍVEL DE INTERFERÊNCIA. AF_04/2016</t>
  </si>
  <si>
    <t>TUBO DE CONCRETO PARA REDES COLETORAS DE ÁGUAS PLUVIAIS, DIÂMETRO DE 1000 MM, JUNTA RÍGIDA, INSTALADO EM LOCAL COM ALTO NÍVEL DE INTERFERÊNCIAS - FORNECIMENTO E ASSENTAMENTO. AF_12/2015</t>
  </si>
  <si>
    <t>TUBO DE CONCRETO PARA REDES COLETORAS DE ÁGUAS PLUVIAIS, DIÂMETRO DE 1500 MM, JUNTA RÍGIDA, INSTALADO EM LOCAL COM ALTO NÍVEL DE INTERFERÊNCIAS - FORNECIMENTO E ASSENTAMENTO. AF_12/2015</t>
  </si>
  <si>
    <t>Poço de visita - PVI 04 - areia e brita comerciais</t>
  </si>
  <si>
    <t>Poço de visita - PVI 06 - areia e brita comerciais</t>
  </si>
  <si>
    <t>Dissipador de energia - DEB 07 - areia e pedra de mão comerciais</t>
  </si>
  <si>
    <t>TRANSPORTE COM CAMINHÃO BASCULANTE DE 14 M³, EM VIA URBANA PAVIMENTADA, DMT ATÉ 30 KM (UNIDADE: TXKM). AF_07/2020</t>
  </si>
  <si>
    <t>TRANSPORTE COM CAMINHÃO CARROCERIA COM GUINDAUTO (MUNCK), MOMENTO MÁXIMO DE CARGA
11,7 TM, EM VIA URBANA PAVIMENTADA, DMT ATÉ 30KM (UNIDADE: TXKM). AF_07/2020</t>
  </si>
  <si>
    <t>RESPONSÁVEL TÉCNICO ORÇAMENTISTA</t>
  </si>
  <si>
    <t>CONTRATANTE</t>
  </si>
  <si>
    <t>PREFEITO MUNICIPAL</t>
  </si>
  <si>
    <t>PREFEITURA MUNICIPAL DE INDIAVAÍ</t>
  </si>
  <si>
    <t>VALOR TOTAL:</t>
  </si>
  <si>
    <t>OBSERVAÇÕES:</t>
  </si>
  <si>
    <t>SICRO JAN/2021</t>
  </si>
  <si>
    <t>SINAPI 06/2021</t>
  </si>
  <si>
    <t>Construção de rede de drenagem pluvial</t>
  </si>
  <si>
    <t>Prefeitura Municipal de Indiavaí</t>
  </si>
  <si>
    <t>30 de julho de 2021</t>
  </si>
  <si>
    <t>OBSERVAÇÕES</t>
  </si>
  <si>
    <t>TRECHO</t>
  </si>
  <si>
    <t>T1</t>
  </si>
  <si>
    <t>DIÂMETRO (MM)</t>
  </si>
  <si>
    <t>LARGURA DE ESCAVAÇÃO (M)</t>
  </si>
  <si>
    <t>EXTENSÃO (M)</t>
  </si>
  <si>
    <t>ESP. BERÇO DE AREIA (M)</t>
  </si>
  <si>
    <t>PROFUNDIDADE MON. (M)</t>
  </si>
  <si>
    <t>PROFUNDIDADE JUS. (M)</t>
  </si>
  <si>
    <t>VOL. BERÇO DE AREIA (M³)</t>
  </si>
  <si>
    <t>VOL. ESCAVAÇÃO (M³)</t>
  </si>
  <si>
    <t>VOL. REATERRO (M³)</t>
  </si>
  <si>
    <t>ÁREA ESCORAMENTO (M²)</t>
  </si>
  <si>
    <t>ESP. PAREDE DE TUBO (M)</t>
  </si>
  <si>
    <t>T2</t>
  </si>
  <si>
    <t>T3</t>
  </si>
  <si>
    <t>T4</t>
  </si>
  <si>
    <t>T5</t>
  </si>
  <si>
    <t>T6</t>
  </si>
  <si>
    <t>T7</t>
  </si>
  <si>
    <t>T8</t>
  </si>
  <si>
    <t>T9</t>
  </si>
  <si>
    <t>TOTAIS:</t>
  </si>
  <si>
    <t>CÁLCULO DE VOLUMES TUBOS COLETORES (BL - PV)</t>
  </si>
  <si>
    <t>INCLINAÇÃO (%)</t>
  </si>
  <si>
    <t>PV-1</t>
  </si>
  <si>
    <t>TIPO</t>
  </si>
  <si>
    <t>PVI06</t>
  </si>
  <si>
    <t>PROF. PV (M)</t>
  </si>
  <si>
    <t>COMP. PV (M)</t>
  </si>
  <si>
    <t>LARG. PV (M)</t>
  </si>
  <si>
    <t>PROF. ESCAVAÇÃO PV (M)</t>
  </si>
  <si>
    <t>COMP. ESCAVAÇÃO PV (M)</t>
  </si>
  <si>
    <t>LARG. ESCAVAÇÃO PV (M)</t>
  </si>
  <si>
    <t>ALTURA DE CHAMINÉ (M)</t>
  </si>
  <si>
    <t>PV-2</t>
  </si>
  <si>
    <t>PV-3</t>
  </si>
  <si>
    <t>PV-4</t>
  </si>
  <si>
    <t>PV-5</t>
  </si>
  <si>
    <t>PV-6</t>
  </si>
  <si>
    <t>PV-7</t>
  </si>
  <si>
    <t>PV-8</t>
  </si>
  <si>
    <t>PV-9</t>
  </si>
  <si>
    <t>QUANT. (UNID)</t>
  </si>
  <si>
    <t>PROF. BL (M)</t>
  </si>
  <si>
    <t>COMP. BL (M)</t>
  </si>
  <si>
    <t>LARG. BL (M)</t>
  </si>
  <si>
    <t>BLS01</t>
  </si>
  <si>
    <t>CÁLCULO DE VOLUMES BOCAS DE LOBO</t>
  </si>
  <si>
    <t>CÁLCULO DE VOLUMES POÇOS DE VISITA</t>
  </si>
  <si>
    <t>CÁLCULO DE VOLUMES E ESCORAMENTO - TRECHOS DE DRENAGEM</t>
  </si>
  <si>
    <t xml:space="preserve">PESO ESPECÍFICO (TXUN) </t>
  </si>
  <si>
    <t>PESO TOTAL (T)</t>
  </si>
  <si>
    <t>MOMENTO DE TRANSPORTE (TXKM)</t>
  </si>
  <si>
    <t>TRANSPORTE DE TUBOS</t>
  </si>
  <si>
    <t>VOLUME DE AREIA (M³)</t>
  </si>
  <si>
    <t>PESO ESPECÍFICO (TXM³)</t>
  </si>
  <si>
    <t>TUBOS</t>
  </si>
  <si>
    <t>DISTÂNCIAS MÉDIAS DE TRANSPORTE</t>
  </si>
  <si>
    <t>DIST. (KM)</t>
  </si>
  <si>
    <t>COMP.002</t>
  </si>
  <si>
    <t>SINAPI - ENCARGOS SOCIAIS DESONERADOS: 83,92%(HORA) 48,10%(MÊS)</t>
  </si>
  <si>
    <t>Não desonerado</t>
  </si>
  <si>
    <t>PIS</t>
  </si>
  <si>
    <t xml:space="preserve"> BDI CALCULADO (%)</t>
  </si>
  <si>
    <t>1.4</t>
  </si>
  <si>
    <t>LOCAÇÃO DE REDE DE ÁGUA OU ESGOTO. AF_10/2018</t>
  </si>
  <si>
    <t>DIÂMETRO (M)</t>
  </si>
  <si>
    <t>T10</t>
  </si>
  <si>
    <t>PV-10</t>
  </si>
  <si>
    <t>PVI04</t>
  </si>
  <si>
    <t>txkm</t>
  </si>
  <si>
    <t>T11</t>
  </si>
  <si>
    <t>T12</t>
  </si>
  <si>
    <t>T13</t>
  </si>
  <si>
    <t>T14</t>
  </si>
  <si>
    <t>T15</t>
  </si>
  <si>
    <t>T16</t>
  </si>
  <si>
    <t>T17</t>
  </si>
  <si>
    <t>T18</t>
  </si>
  <si>
    <t>T19</t>
  </si>
  <si>
    <t>T20</t>
  </si>
  <si>
    <t>T21</t>
  </si>
  <si>
    <t>T22</t>
  </si>
  <si>
    <t>T23</t>
  </si>
  <si>
    <t>T24</t>
  </si>
  <si>
    <t>Avenida Governador Jayme Campos</t>
  </si>
  <si>
    <t>UM MILHÃO, TREZENTOS E VINTE E SETE MIL, QUATROCENTOS E VINTE E UM REAIS E NOVENTA E UM CENTAVOS.</t>
  </si>
  <si>
    <t>COTA MON (M)</t>
  </si>
  <si>
    <t>COTA JUS (M)</t>
  </si>
  <si>
    <t>INCLINAÇÃO (M/M)</t>
  </si>
  <si>
    <t>ÁREAS DE CONTRIBUIÇÃO (HA)</t>
  </si>
  <si>
    <t>DADOS</t>
  </si>
  <si>
    <t>C</t>
  </si>
  <si>
    <t>i</t>
  </si>
  <si>
    <t>MANNING</t>
  </si>
  <si>
    <t>Q/Qp</t>
  </si>
  <si>
    <t>y/d</t>
  </si>
  <si>
    <t>v/vp</t>
  </si>
  <si>
    <t>y (M)</t>
  </si>
  <si>
    <t>V PLENA (M/S)</t>
  </si>
  <si>
    <t>V REAL (M/S)</t>
  </si>
  <si>
    <t>VAZÃO PLENA -TUBO (M³/S)</t>
  </si>
  <si>
    <t>TEMPO DE CONCENTRAÇÃO</t>
  </si>
  <si>
    <t>PERÍODO DE RETORNO</t>
  </si>
  <si>
    <t>10 ANOS</t>
  </si>
  <si>
    <t>15 MINUTOS</t>
  </si>
  <si>
    <t>VAZÃO SARJETAS TRECHO (M³/S)</t>
  </si>
  <si>
    <t>VAZÃO SARJETAS ACUM. (M³/S)</t>
  </si>
  <si>
    <t>VERIFICAÇÃO VEL.</t>
  </si>
  <si>
    <t>VERIFICAÇÃO DIMENS.</t>
  </si>
  <si>
    <t>CÁLCULO DE VERIFICAÇÃO DE VAZÕES, VELOCIDADES E DIMENSIONAMENTOS</t>
  </si>
  <si>
    <t>BDI - SERVIÇOS</t>
  </si>
  <si>
    <t>DIÂMETRO CALCULADO (M)</t>
  </si>
  <si>
    <t>DIÂMETRO COMERCIAL (M)</t>
  </si>
  <si>
    <t xml:space="preserve">VERIFICAÇÃO </t>
  </si>
  <si>
    <t>PRÓX. DIÂMETRO COMERCIAL (M)</t>
  </si>
  <si>
    <t>VERIFICAÇÃO</t>
  </si>
  <si>
    <t>-</t>
  </si>
  <si>
    <t>CÁLCULO DE DIMENSIONAMENTO DE TUBOS</t>
  </si>
  <si>
    <t>NÃO HAVERÁ DIMINUIÇÃO DE DIÂMETRO DURANTE O PERCURSO DE REDE.</t>
  </si>
  <si>
    <t>DEVIDO A RISCOS DE ENTUPIMENTO NÃO SERÃO USADOS TUBOS COM DIÂMETROS INFERIORES A 60 CM NAS REDES PRINCIPAIS.</t>
  </si>
  <si>
    <t xml:space="preserve">FÓRMULA: </t>
  </si>
  <si>
    <t>RESPONSÁVEL TÉCNICO ORÇAMENTISTA:</t>
  </si>
  <si>
    <t>CÁLCULO DE QUANTIDADES E TRANSPORTES - DMT ATÉ 30 KM</t>
  </si>
  <si>
    <t>CÁLCULO DE QUANTIDADES E TRANSPORTES - DMT ACIMA DE 30 KM</t>
  </si>
  <si>
    <t xml:space="preserve">DMT ATÉ A CIDADE DE MIRASSOL D'OESTE/MT. </t>
  </si>
  <si>
    <t>BDI - BENEFÍCIOS DE DESPESAS INDIRETAS - SERVIÇO</t>
  </si>
  <si>
    <t>SINAPI - SERVIÇO</t>
  </si>
  <si>
    <t>ADMINISTRAÇÃO LOCAL DE OBRA</t>
  </si>
  <si>
    <t>5.0</t>
  </si>
  <si>
    <t>PISOS</t>
  </si>
  <si>
    <t>6.0</t>
  </si>
  <si>
    <t>VALORES TOTAIS</t>
  </si>
  <si>
    <t>PESO</t>
  </si>
  <si>
    <t>CHP</t>
  </si>
  <si>
    <t>CHI</t>
  </si>
  <si>
    <t>COMPOSIÇÕES GERAIS DE ORÇAMENTOS</t>
  </si>
  <si>
    <t>MESTRE DE OBRAS COM ENCARGOS COMPLEMENTARES</t>
  </si>
  <si>
    <t>ENGENHEIRO CIVIL DE OBRA JUNIOR COM ENCARGOS COMPLEMENTARES</t>
  </si>
  <si>
    <t>BOLETIM</t>
  </si>
  <si>
    <t>30 DIAS</t>
  </si>
  <si>
    <t>60 DIAS</t>
  </si>
  <si>
    <t xml:space="preserve">CRONOGRAMA FÍSICO FINANCEIRO </t>
  </si>
  <si>
    <t>ADMINISTRAÇÃO DE OBRA</t>
  </si>
  <si>
    <t xml:space="preserve">RESUMO ORÇAMENTO </t>
  </si>
  <si>
    <t>Itens relativos à Administração da Obra</t>
  </si>
  <si>
    <t>DF - CUSTOS FINANCEIROS</t>
  </si>
  <si>
    <t>AC - ADMINISTRAÇÃO CENTRAL</t>
  </si>
  <si>
    <t>S - SEGUROS E GARANTIAS</t>
  </si>
  <si>
    <t>Sub-total</t>
  </si>
  <si>
    <t>Lucro</t>
  </si>
  <si>
    <t>L - Lucro/Remuneração</t>
  </si>
  <si>
    <t>I - Taxas e Impostos</t>
  </si>
  <si>
    <t>COFINS</t>
  </si>
  <si>
    <t>ISSQN</t>
  </si>
  <si>
    <t>R - RISCOS</t>
  </si>
  <si>
    <t>BDI CALCULADO CONFORME ACÓRDÃO Nº 2623/2013 - TCU.</t>
  </si>
  <si>
    <t>FORNECIMENTO E INSTALAÇÃO DE PLACA DE OBRA COM CHAPA GALVANIZADA E ESTRUTURA DE MADEIRA. AF_03/2022_PS</t>
  </si>
  <si>
    <t>ORSE - SERVIÇO</t>
  </si>
  <si>
    <t>ESTRUTURA DE CONCRETO ARMADO</t>
  </si>
  <si>
    <t>CONCRETAGEM DE BLOCOS DE COROAMENTO E VIGAS BALDRAMES, FCK 25 MPA, COM USO DE BOMBA - LANÇAMENTO, ADENSAMENTO E ACABAMENTO.</t>
  </si>
  <si>
    <t>ESQUADRIAS</t>
  </si>
  <si>
    <t>DISJUNTOR MONOPOLAR TIPO DIN, CORRENTE NOMINAL DE 10A - FORNECIMENTO E INSTALAÇÃO. AF_10/2020</t>
  </si>
  <si>
    <t xml:space="preserve">PONTOS DE ENERGIA </t>
  </si>
  <si>
    <t>COMP. 002</t>
  </si>
  <si>
    <t>VIBRADOR DE IMERSÃO, DIÂMETRO DE PONTEIRA 45MM, MOTOR ELÉTRICO TRIFÁSICO POTÊNCIA DE 2 CV - CHP DIURNO. AF_06/2015</t>
  </si>
  <si>
    <t>VIBRADOR DE IMERSÃO, DIÂMETRO DE PONTEIRA 45MM, MOTOR ELÉTRICO TRIFÁSICO POTÊNCIA DE 2 CV - CHI DIURNO. AF_06/2015</t>
  </si>
  <si>
    <t>1,1500000</t>
  </si>
  <si>
    <t>2,3860000</t>
  </si>
  <si>
    <t>2,4500000</t>
  </si>
  <si>
    <t>0,3140000</t>
  </si>
  <si>
    <t>0,9110000</t>
  </si>
  <si>
    <t>REFERÊNCIA: 96555 - SINAPI - 11/2023</t>
  </si>
  <si>
    <t>LOCAL</t>
  </si>
  <si>
    <t>ÁREAS</t>
  </si>
  <si>
    <t>TOTAL (M²)</t>
  </si>
  <si>
    <t>6.2</t>
  </si>
  <si>
    <t>6.3</t>
  </si>
  <si>
    <t>CABO DE COBRE FLEXÍVEL ISOLADO, 4 MM², ANTI-CHAMA 450/750 V, PARA CIRCUITOS TERMINAIS - FORNECIMENTO E INSTALAÇÃO. AF_03/2023</t>
  </si>
  <si>
    <t>11.2</t>
  </si>
  <si>
    <t>11.3</t>
  </si>
  <si>
    <t>11.4</t>
  </si>
  <si>
    <t>11.5</t>
  </si>
  <si>
    <t>11.6</t>
  </si>
  <si>
    <t>11.7</t>
  </si>
  <si>
    <t>11.8</t>
  </si>
  <si>
    <t>CAIXA OCTOGONAL 3" X 3", PVC, INSTALADA EM LAJE - FORNECIMENTO E INSTALAÇÃO. AF_03/2023</t>
  </si>
  <si>
    <t>DATA</t>
  </si>
  <si>
    <t>EMPRESA</t>
  </si>
  <si>
    <t>QUANT.</t>
  </si>
  <si>
    <t>TELEFONE</t>
  </si>
  <si>
    <t>INICIAL CONSTRUÇÕES</t>
  </si>
  <si>
    <t>J FREITAS ROCHA EIRELI</t>
  </si>
  <si>
    <t>LINK</t>
  </si>
  <si>
    <t>OBRA</t>
  </si>
  <si>
    <t xml:space="preserve">PISO CERAMICO </t>
  </si>
  <si>
    <t>Portão em tubo de ferro galvanizado de 2", de abrir, tela malha revestida 76 x 76mm, n.º 12, inclusive dobradiças e trancas/ferrolho - Rev 01_01/2022</t>
  </si>
  <si>
    <t>QUADRA DE AREIA</t>
  </si>
  <si>
    <t>Poste oficial para volei em aço galvanizado d=3", c/esticador e catraca</t>
  </si>
  <si>
    <t>Rede para volei profissional, em nylon e com medidor de altura</t>
  </si>
  <si>
    <t>EQUIPAMENTOS DE VÔLEI</t>
  </si>
  <si>
    <t>COT 001</t>
  </si>
  <si>
    <t>FITA DE DEMARCAÇÃO DE AREIA PARA VÔLEI DE PRAIA</t>
  </si>
  <si>
    <t>COTAÇÃO</t>
  </si>
  <si>
    <t>ZONA URBANA</t>
  </si>
  <si>
    <t>4.1</t>
  </si>
  <si>
    <t>5.1</t>
  </si>
  <si>
    <t>6.1</t>
  </si>
  <si>
    <t>REFERÊNCIA: 102364 -  SINAPI - 04/2024</t>
  </si>
  <si>
    <t>CONCRETO MAGRO PARA LASTRO, TRAÇO 1:4,5:4,5 (EM MASSA SECA DE CIMENTO/ AREIA MÉDIA/ BRITA 1) - PREPARO MECÂNICO COM BETONEIRA 400 L. AF_05/2021</t>
  </si>
  <si>
    <t>SERRALHEIRO COM ENCARGOS COMPLEMENTARES</t>
  </si>
  <si>
    <t>ARAME GALVANIZADO 12 BWG, D = 2,76 MM (0,048 KG/M) OU 14 BWG, D = 2,11 MM (0,026 KG/M)</t>
  </si>
  <si>
    <t>ELETRODO REVESTIDO AWS - E6013, DIAMETRO IGUAL A 2,50 MM</t>
  </si>
  <si>
    <t>TELA DE ARAME GALVANIZADA QUADRANGULAR / LOSANGULAR, FIO 3,4 MM (10 BWG), MALHA 5 X 5 CM, H = 2 M</t>
  </si>
  <si>
    <t>TUBO ACO GALVANIZADO COM COSTURA, CLASSE MEDIA, DN 3", E = *4,05* MM, PESO *8,47*KG/M (NBR 5580)</t>
  </si>
  <si>
    <t>TUBO ACO GALVANIZADO COM COSTURA, CLASSE MEDIA, DN 2", E = *3,65* MM, PESO *5,10*KG/M (NBR 5580)</t>
  </si>
  <si>
    <t>ALAMBRADO PARA QUADRA POLIESPORTIVA, ESTRUTURADO POR TUBOS DE ACO GALVANIZADO, (MONTANTES COM DIAMETRO 3", TRAVESSAS E ESCORAS COM DIÂMETRO 2"), COM TELA DE ARAME GALVANIZADO, FIO 10 BWG E MALHA QUADRADA 5X5CM (EXCETO MURETA). AF_03/2021</t>
  </si>
  <si>
    <t>3.3</t>
  </si>
  <si>
    <t>6.4</t>
  </si>
  <si>
    <t>FECHAMENTO E EQUIPAMENTOS</t>
  </si>
  <si>
    <t>REFERÊNCIA: 06316 -  ORSE - 04/2024</t>
  </si>
  <si>
    <t>COTAÇÃO 001</t>
  </si>
  <si>
    <t>https://www.gismar.com.br/fita-de-marcacao-multisport-pro-azul-?utm_source=Site&amp;utm_medium=GoogleMerchant&amp;utm_campaign=GoogleMerchant&amp;utm_source=google&amp;utm_medium=cpc&amp;utm_campaign=21206277527&amp;utm_content=&amp;utm_term=&amp;gad_source=1&amp;gclid=CjwKCAjwm_SzBhAsEiwAXE2Cvz2RKo5AncjpRS-dNcR4Z8wqseHxHEEEbw0L7YBL6W4TsiikQLVZsRoCjGUQAvD_BwE</t>
  </si>
  <si>
    <t>GISMAR REDES</t>
  </si>
  <si>
    <t>(11) 2079-2309</t>
  </si>
  <si>
    <t>https://www.redesparaesporte.com.br/fita-de-marcacao-oficial-para-quadra-de-volei</t>
  </si>
  <si>
    <t>REDES PARA ESPORTE</t>
  </si>
  <si>
    <t xml:space="preserve"> (47) 3341-1888</t>
  </si>
  <si>
    <t>https://www.azzureredes.com/fita-de-marcacao/fita-de-marcacao-para-volei-de-praia-16x8</t>
  </si>
  <si>
    <t>AZZURE CORDAS E REDES ESPORTIVAS</t>
  </si>
  <si>
    <t>(44) 99861-3102</t>
  </si>
  <si>
    <t>BDI - BENEFÍCIOS DE DESPESAS INDIRETAS - AQUISIÇÃO</t>
  </si>
  <si>
    <t xml:space="preserve">ISS MUNICIPAL: 5% SOBRE 100% DA NOTA FISCAL EMITIDA. </t>
  </si>
  <si>
    <t>7.0</t>
  </si>
  <si>
    <t>INSTALAÇÕES ELÉTRICAS</t>
  </si>
  <si>
    <t>VOLUME</t>
  </si>
  <si>
    <t>PERÍMETRO</t>
  </si>
  <si>
    <t>TOTAL (M³)</t>
  </si>
  <si>
    <r>
      <t>TOTAL (M</t>
    </r>
    <r>
      <rPr>
        <sz val="11"/>
        <color rgb="FF000000"/>
        <rFont val="Arial"/>
        <family val="2"/>
      </rPr>
      <t>³</t>
    </r>
    <r>
      <rPr>
        <b/>
        <sz val="11"/>
        <color rgb="FF000000"/>
        <rFont val="Arial"/>
        <family val="2"/>
      </rPr>
      <t>)</t>
    </r>
  </si>
  <si>
    <t xml:space="preserve">ÁREA </t>
  </si>
  <si>
    <t>ÁREA</t>
  </si>
  <si>
    <t>7.1</t>
  </si>
  <si>
    <t>MEDIANA:</t>
  </si>
  <si>
    <t>ESCAVAÇÃO MANUAL PARA VIGA BALDRAME OU SAPATA CORRIDA (INCLUINDO ESCAVAÇÃO PARA COLOCAÇÃO DE FÔRMAS). AF_01/2024</t>
  </si>
  <si>
    <t>CONCRETAGEM DE BLOCO DE COROAMENTO OU VIGA BALDRAME, FCK 30 MPA, COM USO DE JERICA - LANÇAMENTO, ADENSAMENTO E ACABAMENTO. AF_01/2024</t>
  </si>
  <si>
    <t>ALVENARIA DE VEDAÇÃO DE BLOCOS CERÂMICOS FURADOS NA VERTICAL DE 14X19X39 CM (ESPESSURA 14 CM) E ARGAMASSA DE ASSENTAMENTO COM PREPARO EM BETONEIRA. AF_12/2021</t>
  </si>
  <si>
    <t>CHAPISCO APLICADO EM ALVENARIA (SEM PRESENÇA DE VÃOS) E ESTRUTURAS DE CONCRETO DE FACHADA, COM COLHER DE PEDREIRO. ARGAMASSA TRAÇO 1:3 COM PREPARO MANUAL. AF_10/2022</t>
  </si>
  <si>
    <t>EMBOÇO OU MASSA ÚNICA EM ARGAMASSA TRAÇO 1:2:8, PREPARO MECÂNICO COM BETONEIRA 400 L, APLICADA MANUALMENTE EM PANOS CEGOS DE FACHADA (SEM PRESENÇA DE VÃOS), ESPESSURA DE 25 MM. AF_08/2022</t>
  </si>
  <si>
    <t>APLICAÇÃO MANUAL DE FUNDO SELADOR ACRÍLICO EM PANOS CEGOS DE FACHADA (SEM PRESENÇA DE VÃOS) DE EDIFÍCIOS DE MÚLTIPLOS PAVIMENTOS. AF_03/2024</t>
  </si>
  <si>
    <t>PINTURA LÁTEX ACRÍLICA STANDARD, APLICAÇÃO MANUAL EM PAREDES, DUAS DEMÃOS. AF_04/2023</t>
  </si>
  <si>
    <t>BALDRAME DE MURETA</t>
  </si>
  <si>
    <t>1*0,3*0,2</t>
  </si>
  <si>
    <t>1*1,5</t>
  </si>
  <si>
    <t>MURETA</t>
  </si>
  <si>
    <r>
      <t>TOTAL (M</t>
    </r>
    <r>
      <rPr>
        <b/>
        <i/>
        <sz val="11"/>
        <color rgb="FF000000"/>
        <rFont val="Arial"/>
        <family val="2"/>
      </rPr>
      <t>³</t>
    </r>
    <r>
      <rPr>
        <b/>
        <sz val="11"/>
        <color rgb="FF000000"/>
        <rFont val="Arial"/>
        <family val="2"/>
      </rPr>
      <t>)</t>
    </r>
  </si>
  <si>
    <t>1*1,5*2+1,5*,2*2+1*0,2*2</t>
  </si>
  <si>
    <t>ESCAVAÇÃO MANUAL PARA VIGA BALDRAME OU SAPATA CORRIDA (SEM ESCAVAÇÃO PARA COLOCAÇÃO DE FÔRMAS). AF_01/2024</t>
  </si>
  <si>
    <t>REATERRO MANUAL DE VALAS, COM PLACA VIBRATÓRIA. AF_08/2023</t>
  </si>
  <si>
    <t>CAIXA ENTERRADA ELÉTRICA RETANGULAR, EM CONCRETO PRÉ-MOLDADO, FUNDO COM BRITA, DIMENSÕES INTERNAS: 0,3X0,3X0,3 M. AF_12/2020</t>
  </si>
  <si>
    <t>CRUZETA E MÃO FRANCESA PARA SUPORTE DE LUMINÁRIAS</t>
  </si>
  <si>
    <t>COMPOSIÇÃO PRÓPRIA</t>
  </si>
  <si>
    <t>CRUZETA DE CONCRETO LEVE, COMP. 2000 MM SECAO, 90 X 90 MM</t>
  </si>
  <si>
    <t>SUPORTE MÃO FRANCESA EM ACO, ABAS IGUAIS 40 CM, CAPACIDADE MINIMA 70 KG, BRANCO - FORNECIMENTO E INSTALAÇÃO. AF_01/2020</t>
  </si>
  <si>
    <t>ELETRICISTA COM ENCARGOS COMPLEMENTARES</t>
  </si>
  <si>
    <t>(15,5+12,8+15,5)*0,2*0,3</t>
  </si>
  <si>
    <t>Mestre de Obras: 2 horas x 5 Dias x 4 Semanas x 3 Meses = 120h</t>
  </si>
  <si>
    <t>Engenheiro: 2 horas x 2 Dias x 4 Semanas x 3 Meses = 48h</t>
  </si>
  <si>
    <t>(22*2+14*2+22*2+28*2)*(0,3*2)</t>
  </si>
  <si>
    <t>REDE DE PROTEÇÃO ESPORTIVA FIO 2MM, MALHA 4CMX4CM, COR PRETA</t>
  </si>
  <si>
    <t>14*2*5+22*2*5+22*2*5+28*2*5</t>
  </si>
  <si>
    <t>EQUIPAMENTOS CAMPO SOCIETY</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</si>
  <si>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</si>
  <si>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</si>
  <si>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CABO DE COBRE FLEXÍVEL ISOLADO, 6 MM², ANTI-CHAMA 0,6/1,0 KV, PARA CIRCUITOS TERMINAIS - FORNECIMENTO E INSTALAÇÃO. AF_03/2023</t>
  </si>
  <si>
    <t>CABO DE COBRE FLEXÍVEL ISOLADO, 10 MM², ANTI-CHAMA 0,6/1,0 KV, PARA CIRCUITOS TERMINAIS - FORNECIMENTO E INSTALAÇÃO. AF_03/2023</t>
  </si>
  <si>
    <t>POSTE DE AÇO CÔNICO CONTÍNUO RETO, ENGASTAMENTO SIMPLES COM 1 M DE SOLO, H=9M - FORNECIMENTO E INSTALAÇÃO. AF_04/2025</t>
  </si>
  <si>
    <t>QUADRO DE DISTRIBUIÇÃO DE ENERGIA EM CHAPA DE AÇO GALVANIZADO, DE EMBUTIR, COM BARRAMENTO TRIFÁSICO, PARA 30 DISJUNTORES DIN 150A - FORNECIMENTO E INSTALAÇÃO. AF_10/2020</t>
  </si>
  <si>
    <t>26*6</t>
  </si>
  <si>
    <t>PILAR DE MADEIRA ROLIÇA, EUCALIPTO OU EQUIVALENTE DA REGIÃO, FIXADO COM VERGALHÃO, DIÂMETRO DE 16 A 20 CM, APOIO ARTICULADO, COMPRIMENTO DE 6 M. AF_03/2024</t>
  </si>
  <si>
    <t>ATERRO MANUAL DE VALAS COM AREIA PARA ATERRO. AF_08/2023</t>
  </si>
  <si>
    <t>(14*22+22*28)*0,25</t>
  </si>
  <si>
    <t>EQUIPAMENTOS BASQUETE 3X3</t>
  </si>
  <si>
    <t>PAR DE TABELAS DE BASQUETE DE VIDRO TEMPERADO, COM AROS E REDES - FORNECIMENTO E INSTALAÇÃO. AF_03/2022</t>
  </si>
  <si>
    <t>COT 003</t>
  </si>
  <si>
    <t>PAR DE TRAVES DE FUTEBOL SOCIETY 5M X 2,2M, TUBO D=8MM COM REDE E REQUADRO.</t>
  </si>
  <si>
    <t>PORTÕES QUADRAS</t>
  </si>
  <si>
    <t>EXECUÇÃO DE PASSEIO (CALÇADA) OU PISO DE CONCRETO COM CONCRETO MOLDADO IN LOCO, FEITO EM OBRA, ACABAMENTO CONVENCIONAL, NÃO ARMADO. AF_08/2022</t>
  </si>
  <si>
    <t>PREPARO DO PISO CIMENTADO PARA PINTURA - LIXAMENTO E LIMPEZA. AF_05/2021</t>
  </si>
  <si>
    <t>PINTURA DE PISO COM TINTA ACRÍLICA, APLICAÇÃO MANUAL, 3 DEMÃOS, INCLUSO FUNDO PREPARADOR. AF_05/2021</t>
  </si>
  <si>
    <t>QUADRA DE BASQUETE</t>
  </si>
  <si>
    <t>BLOCO DO VESTIÁRIO</t>
  </si>
  <si>
    <t>REVESTIMENTO CERÂMICO PARA PISO COM PLACAS TIPO ESMALTADA DE DIMENSÕES 60X60 CM APLICADA EM AMBIENTES DE ÁREA MAIOR QUE 10 M2. AF_02/2023_PE</t>
  </si>
  <si>
    <t>SINAPI 04/2025</t>
  </si>
  <si>
    <t>MURETA EM ALVENARIA - ILUMINAÇÃO DE QUADRAS</t>
  </si>
  <si>
    <t>COMPONENTES ELÉTRICOS - ILUMINAÇÃO DE QUADRAS</t>
  </si>
  <si>
    <t>COMPONENTES ELÉTRICOS - BLOCO DOS VESTIÁRIOS</t>
  </si>
  <si>
    <t>CAIXA RETANGULAR 4" X 2" MÉDIA (1,30 M DO PISO), METÁLICA, INSTALADA EM PAREDE - FORNECIMENTO E INSTALAÇÃO. AF_03/2023</t>
  </si>
  <si>
    <t>CABO DE COBRE FLEXÍVEL ISOLADO, 2,5 MM², ANTI-CHAMA 0,6/1,0 KV, PARA CIRCUITOS TERMINAIS - FORNECIMENTO E INSTALAÇÃO. AF_03/2023</t>
  </si>
  <si>
    <t>QUADRO DE DISTRIBUIÇÃO DE ENERGIA EM CHAPA DE AÇO GALVANIZADO, DE EMBUTIR, COM BARRAMENTO TRIFÁSICO, PARA 12 DISJUNTORES DIN 100A - FORNECIMENTO E INSTALAÇÃO. AF_10/2020</t>
  </si>
  <si>
    <t>PINTURA LÁTEX ACRÍLICA PREMIUM, APLICAÇÃO MANUAL EM PAREDES, DUAS DEMÃOS. AF_04/2023</t>
  </si>
  <si>
    <t>PINTURAS E REVESTIMENTOS</t>
  </si>
  <si>
    <t>PINTURA BLOCO DO VESTIÁRIO</t>
  </si>
  <si>
    <t>REVESTIMENTOS VESTIÁRIOS</t>
  </si>
  <si>
    <t>REVESTIMENTO CERÂMICO PARA PAREDES INTERNAS COM PLACAS TIPO ESMALTADA DE DIMENSÕES 60X60 CM APLICADAS NA ALTURA INTEIRA DAS PAREDES. AF_02/2023_PE</t>
  </si>
  <si>
    <t>COBERTURAS</t>
  </si>
  <si>
    <t>FORRO BLOCO DOS VESTIÁRIOS</t>
  </si>
  <si>
    <t>FORRO EM RÉGUAS DE PVC, LISO, PARA AMBIENTES COMERCIAIS, INCLUSIVE ESTRUTURA BIDIRECIONAL DE FIXAÇÃO. AF_08/2023_PS</t>
  </si>
  <si>
    <t>10.0</t>
  </si>
  <si>
    <t>INSTALAÇÕES HIDROSSANITÁRIAS</t>
  </si>
  <si>
    <t>10.1</t>
  </si>
  <si>
    <t>10.2</t>
  </si>
  <si>
    <t>10.3</t>
  </si>
  <si>
    <t xml:space="preserve">ÁGUA FRIA </t>
  </si>
  <si>
    <t>10.4</t>
  </si>
  <si>
    <t>10.5</t>
  </si>
  <si>
    <t>TORNEIRA DE BOIA PARA CAIXA D'ÁGUA, ROSCÁVEL, 3/4" - FORNECIMENTO E INSTALAÇÃO. AF_08/2021</t>
  </si>
  <si>
    <t>10.6</t>
  </si>
  <si>
    <t>10.7</t>
  </si>
  <si>
    <t>10.8</t>
  </si>
  <si>
    <t>REGISTRO DE PRESSÃO BRUTO, LATÃO, ROSCÁVEL, 3/4", COM ACABAMENTO E CANOPLA CROMADOS - FORNECIMENTO E INSTALAÇÃO. AF_08/2021</t>
  </si>
  <si>
    <t>10.9</t>
  </si>
  <si>
    <t>10.10</t>
  </si>
  <si>
    <t>10.11</t>
  </si>
  <si>
    <t>10.12</t>
  </si>
  <si>
    <t>10.13</t>
  </si>
  <si>
    <t>10.14</t>
  </si>
  <si>
    <t>10.15</t>
  </si>
  <si>
    <t>RASGO LINEAR MANUAL EM ALVENARIA, PARA RAMAIS/ DISTRIBUIÇÃO DE INSTALAÇÕES HIDRÁULICAS, DIÂMETROS MENORES OU IGUAIS A 40 MM. AF_09/2023</t>
  </si>
  <si>
    <t>10.16</t>
  </si>
  <si>
    <t>10.17</t>
  </si>
  <si>
    <t>10.18</t>
  </si>
  <si>
    <t>10.19</t>
  </si>
  <si>
    <t>10.20</t>
  </si>
  <si>
    <t>10.21</t>
  </si>
  <si>
    <t xml:space="preserve">EQUIPAMENTOS HIDRÁULICOS </t>
  </si>
  <si>
    <t>10.22</t>
  </si>
  <si>
    <t>MICTÓRIO SIFONADO LOUÇA BRANCA - PADRÃO MÉDIO - FORNECIMENTO E INSTALAÇÃO. AF_01/2020</t>
  </si>
  <si>
    <t>10.23</t>
  </si>
  <si>
    <t>BANCADA DE GRANITO CINZA POLIDO, DE 0,50 X 0,60 M, PARA LAVATÓRIO - FORNECIMENTO E INSTALAÇÃO. AF_01/2020</t>
  </si>
  <si>
    <t>10.24</t>
  </si>
  <si>
    <t>LAVATÓRIO LOUÇA BRANCA SUSPENSO, 29,5 X 39CM OU EQUIVALENTE, PADRÃO POPULAR, INCLUSO SIFÃO TIPO GARRAFA EM PVC, VÁLVULA E ENGATE FLEXÍVEL 30CM EM PLÁSTICO E TORNEIRA CROMADA DE MESA, PADRÃO POPULAR - FORNECIMENTO E INSTALAÇÃO. AF_01/2020</t>
  </si>
  <si>
    <t>10.25</t>
  </si>
  <si>
    <t>VASO SANITÁRIO SIFONADO COM CAIXA ACOPLADA LOUÇA BRANCA - PADRÃO MÉDIO, INCLUSO ENGATE FLEXÍVEL EM METAL CROMADO, 1/2 X 40CM - FORNECIMENTO E INSTALAÇÃO. AF_01/2020</t>
  </si>
  <si>
    <t xml:space="preserve">INSTALAÇÕES SANITÁRIAS </t>
  </si>
  <si>
    <t>10.28</t>
  </si>
  <si>
    <t>CAIXA ENTERRADA HIDRÁULICA RETANGULAR EM ALVENARIA COM TIJOLOS CERÂMICOS MACIÇOS, DIMENSÕES INTERNAS: 0,6X0,6X0,6 M PARA REDE DE ESGOTO. AF_12/2020</t>
  </si>
  <si>
    <t>10.29</t>
  </si>
  <si>
    <t>CAIXA SIFONADA, COM GRELHA QUADRADA, PVC, DN 150 X 150 X 50 MM, JUNTA SOLDÁVEL, FORNECIDA E INSTALADA EM RAMAL DE DESCARGA OU EM RAMAL DE ESGOTO SANITÁRIO. AF_08/2022</t>
  </si>
  <si>
    <t>10.30</t>
  </si>
  <si>
    <t>10.31</t>
  </si>
  <si>
    <t>10.32</t>
  </si>
  <si>
    <t>10.33</t>
  </si>
  <si>
    <t>10.34</t>
  </si>
  <si>
    <t>10.35</t>
  </si>
  <si>
    <t>10.36</t>
  </si>
  <si>
    <t>10.37</t>
  </si>
  <si>
    <t>JUNÇÃO SIMPLES, PVC, SERIE NORMAL, ESGOTO PREDIAL, DN 40 MM, JUNTA SOLDÁVEL, FORNECIDO E INSTALADO EM RAMAL DE DESCARGA OU RAMAL DE ESGOTO SANITÁRIO. AF_08/2022</t>
  </si>
  <si>
    <t>JUNÇÃO SIMPLES, PVC, SERIE NORMAL, ESGOTO PREDIAL, DN 100 X 100 MM, JUNTA ELÁSTICA, FORNECIDO E INSTALADO EM RAMAL DE DESCARGA OU RAMAL DE ESGOTO SANITÁRIO. AF_08/2022</t>
  </si>
  <si>
    <t>CHUVEIRO ELÉTRICO COMUM CORPO PLÁSTICO, TIPO DUCHA - FORNECIMENTO E INSTALAÇÃO. AF_01/2020</t>
  </si>
  <si>
    <t>FUNDO SELADOR ACRÍLICO, APLICAÇÃO MANUAL EM PAREDE, UMA DEMÃO. AF_04/2023</t>
  </si>
  <si>
    <t>VERGAS E CONTRAVERGAS</t>
  </si>
  <si>
    <t>8.1</t>
  </si>
  <si>
    <t>8.2</t>
  </si>
  <si>
    <t>8.3</t>
  </si>
  <si>
    <t>8.4</t>
  </si>
  <si>
    <t>8.5</t>
  </si>
  <si>
    <t>PORTAS DE ACESSO A VESTIÁRIOS E DEPÓSITO</t>
  </si>
  <si>
    <t>8.6</t>
  </si>
  <si>
    <t>KIT DE PORTA DE MADEIRA PARA PINTURA, SEMI-OCA (PESADA OU SUPERPESADA), PADRÃO MÉDIO, 80X210CM, ESPESSURA DE 3,5CM, ITENS INCLUSOS: DOBRADIÇAS, MONTAGEM E INSTALAÇÃO DO BATENTE, FECHADURA COM EXECUÇÃO DO FURO - FORNECIMENTO E INSTALAÇÃO. AF_12/2019</t>
  </si>
  <si>
    <t>8.7</t>
  </si>
  <si>
    <t>PORTAS INTERNAS DE VESTIÁRIOS</t>
  </si>
  <si>
    <t>PORTA DE ALUMÍNIO DE ABRIR COM LAMBRI, COM GUARNIÇÃO, FIXAÇÃO COM PARAFUSOS - FORNECIMENTO E INSTALAÇÃO. AF_12/2019</t>
  </si>
  <si>
    <t>JANELAS</t>
  </si>
  <si>
    <t>4.2</t>
  </si>
  <si>
    <t>4.3</t>
  </si>
  <si>
    <t>4.5</t>
  </si>
  <si>
    <t>4.6</t>
  </si>
  <si>
    <t>4.7</t>
  </si>
  <si>
    <t>4.8</t>
  </si>
  <si>
    <t>5.2</t>
  </si>
  <si>
    <t>5.3</t>
  </si>
  <si>
    <t>5.4</t>
  </si>
  <si>
    <t>5.5</t>
  </si>
  <si>
    <t>8.0</t>
  </si>
  <si>
    <t>9.0</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</si>
  <si>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</si>
  <si>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</si>
  <si>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</si>
  <si>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</si>
  <si>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</si>
  <si>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</si>
  <si>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</si>
  <si>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</si>
  <si>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</si>
  <si>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</si>
  <si>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</si>
  <si>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</si>
  <si>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</si>
  <si>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</si>
  <si>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</si>
  <si>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</si>
  <si>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</si>
  <si>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</si>
  <si>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</si>
  <si>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</si>
  <si>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</si>
  <si>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</si>
  <si>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</si>
  <si>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</si>
  <si>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</si>
  <si>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</si>
  <si>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</si>
  <si>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</si>
  <si>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</si>
  <si>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</si>
  <si>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</si>
  <si>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</si>
  <si>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</si>
  <si>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</si>
  <si>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10.26</t>
  </si>
  <si>
    <t>10.27</t>
  </si>
  <si>
    <t>REPASSE</t>
  </si>
  <si>
    <t>11.0</t>
  </si>
  <si>
    <t>SERVIÇOS COMPLEMENTARES</t>
  </si>
  <si>
    <t>EQUIPAMENTOS DA PISTA DE SKATE</t>
  </si>
  <si>
    <t>FABRICAÇÃO DE FÔRMA PARA PILARES E ESTRUTURAS SIMILARES, EM MADEIRA SERRADA, E=25 MM. AF_09/2020</t>
  </si>
  <si>
    <t>CONCRETAGEM DE MURETAS, FCK=25 MPA, COM USO DE BOMBA - LANÇAMENTO, ADENSAMENTO E ACABAMENTO. AF_02/2022_PS</t>
  </si>
  <si>
    <t>ATERRO MANUAL DE VALAS COM SOLO ARGILO-ARENOSO. AF_08/2023</t>
  </si>
  <si>
    <t>11.1</t>
  </si>
  <si>
    <t>CORRIMÃO SIMPLES, DIÂMETRO EXTERNO = 1 1/2", EM AÇO GALVANIZADO. AF_04/2019_PS</t>
  </si>
  <si>
    <t>COT</t>
  </si>
  <si>
    <t>COMP. 004</t>
  </si>
  <si>
    <t>COMP. 005</t>
  </si>
  <si>
    <t>COMP. 006</t>
  </si>
  <si>
    <t>COMP. 007</t>
  </si>
  <si>
    <t>COMP. 009</t>
  </si>
  <si>
    <t>COMP. 010</t>
  </si>
  <si>
    <t xml:space="preserve">	Portão em tubo de ferro galvanizado de 2", de abrir, tela malha revestida 76 x 76mm, n.º 12, inclusive dobradiças e trancas/ferrolho - Rev 01_01/2022</t>
  </si>
  <si>
    <t>REFERÊNCIA: 12953 -  ORSE - 02/2025</t>
  </si>
  <si>
    <t>Barra quadrada de ferro 1/2" (1,27 kg/m)</t>
  </si>
  <si>
    <t>COT 002</t>
  </si>
  <si>
    <t>Perfil Aço, Cantoneira abas iguais - 1" x 1/4" (2,22 kg/m)</t>
  </si>
  <si>
    <t>Barra chata de ferro 7/8" x 1/4" (1,11 kg/m)</t>
  </si>
  <si>
    <t>COT 004</t>
  </si>
  <si>
    <t>Tela de arame galvanizada revestida em pvc, quadrangular / losangular, fio 2,77 mm (12 bwg), bitola final = *3,8* mm, malha 7,5 x 7,5 cm, h = 2 m</t>
  </si>
  <si>
    <t>TUBO DE AÇO GALVANIZADO COM COSTURA, CLASSE MÉDIA, DN 50 MM (2"), CONEXÃO ROSQUEADA, INSTALADO EM RESERVAÇÃO PREDIAL DE ÁGUA - FORNECIMENTO E INSTALAÇÃO. AF_04/2024</t>
  </si>
  <si>
    <t>CHAPA DE ACO GROSSA, SAE 1020, BITOLA 1/4", E = 6,35 MM (49,85 KG/M2)</t>
  </si>
  <si>
    <t>REFERÊNCIA: 103775 -  SINAPI - 04/2025</t>
  </si>
  <si>
    <t>REDE DE PROTEÇÃO, FIO 2MM, MALHA 4CM X 4CM</t>
  </si>
  <si>
    <t>COT 005</t>
  </si>
  <si>
    <t>COTACAO</t>
  </si>
  <si>
    <t>COT 006</t>
  </si>
  <si>
    <t>CORDA DE POLIETILENO FIO 4MM</t>
  </si>
  <si>
    <t>COMPISOÇÃO 005</t>
  </si>
  <si>
    <t>REFERÊNCIA: 01877/ORSE - 02/2025</t>
  </si>
  <si>
    <t>PAR</t>
  </si>
  <si>
    <t>COMPISOÇÃO 006</t>
  </si>
  <si>
    <t>REFERÊNCIA: 02429/ORSE - 02/2025</t>
  </si>
  <si>
    <t>COMPISOÇÃO 007</t>
  </si>
  <si>
    <t>COMPISOÇÃO 008</t>
  </si>
  <si>
    <t>COMP. 008</t>
  </si>
  <si>
    <t>REFERÊNCIA: PRÓPRIA</t>
  </si>
  <si>
    <t>FITA DE MARCAÇÃO ESPORTIVA</t>
  </si>
  <si>
    <t>COT 007</t>
  </si>
  <si>
    <t>COMP 002</t>
  </si>
  <si>
    <t>COMPOSIÇÃO 009</t>
  </si>
  <si>
    <t>COMPOSIÇÃO 010</t>
  </si>
  <si>
    <t xml:space="preserve">LUMINÁRIA SOBREPOR QUADRADA LED 24W, 6500K - LEDVANCE OU SIMILAR </t>
  </si>
  <si>
    <t>REFERÊNCIA: 13177 -  ORSE - 02/2025</t>
  </si>
  <si>
    <t>DIVISÓRIAS SANITÁRIAS</t>
  </si>
  <si>
    <t>DIVISORIA SANITÁRIA, TIPO CABINE, EM MÁRMORE BRANCO POLIDO, ESP = 3CM, ASSENTADO COM ARGAMASSA COLANTE AC III-E, EXCLUSIVE FERRAGENS. AF_01/2021</t>
  </si>
  <si>
    <t>DIVISÓRIAS</t>
  </si>
  <si>
    <t>(1,5*1,6*8+0,19*1,9*8+0,08*1,9*4)</t>
  </si>
  <si>
    <t>REDES E SUPORTE - QUADRAS</t>
  </si>
  <si>
    <t>REDES E SUPORTE - CAMPO SOCIETY</t>
  </si>
  <si>
    <t>REDE DE PROTEÇÃO ESPORTIVA FIO 4MM, MALHA 12CMX12CM, COR PRETA</t>
  </si>
  <si>
    <t>PILAR METÁLICO PERFIL LAMINADO OU SOLDADO EM AÇO ESTRUTURAL, COM CONEXÕES SOLDADAS, INCLUSOS MÃO DE OBRA, TRANSPORTE E IÇAMENTO UTILIZANDO GUINDASTE - FORNECIMENTO E INSTALAÇÃO. AF_01/2020_PA</t>
  </si>
  <si>
    <t>REDE DE PROTEÇÃO, FIO 2MM, MALHA 12CM X 12CM</t>
  </si>
  <si>
    <t>ARAME / CABO DE AÇO - FORNECIMENTO E INSTALAÇÃO</t>
  </si>
  <si>
    <t>8.8</t>
  </si>
  <si>
    <t>8.9</t>
  </si>
  <si>
    <t>8.10</t>
  </si>
  <si>
    <t>FECHAMENTO LATERAL  E SUPERIOR</t>
  </si>
  <si>
    <t>COMP. 011</t>
  </si>
  <si>
    <t>COMP. 012</t>
  </si>
  <si>
    <t>DEMOLIÇÕES, RETIRADAS E ADEQUAÇÕES</t>
  </si>
  <si>
    <t>DEMOLIÇÃO DE ALVENARIA DE BLOCO FURADO, DE FORMA MANUAL, SEM REAPROVEITAMENTO. AF_09/2023</t>
  </si>
  <si>
    <t>DEMOLIÇÃO DE REVESTIMENTO CERÂMICO, DE FORMA MECANIZADA COM MARTELETE, SEM REAPROVEITAMENTO. AF_09/2023</t>
  </si>
  <si>
    <t>REMOÇÃO DE LOUÇAS, DE FORMA MANUAL, SEM REAPROVEITAMENTO. AF_09/2023</t>
  </si>
  <si>
    <t>REMOÇÃO DE METAIS SANITÁRIOS, DE FORMA MANUAL, SEM REAPROVEITAMENTO. AF_09/2023</t>
  </si>
  <si>
    <t>REMOÇÃO DE JANELAS, DE FORMA MANUAL, SEM REAPROVEITAMENTO. AF_09/2023</t>
  </si>
  <si>
    <t>REMOÇÃO DE PORTAS, DE FORMA MANUAL, SEM REAPROVEITAMENTO. AF_09/2023</t>
  </si>
  <si>
    <t>CONSTRUÇÕES DE ALVENARIA - FECHAMENTOS E DIVISÕES</t>
  </si>
  <si>
    <t>2.6</t>
  </si>
  <si>
    <t>2.7</t>
  </si>
  <si>
    <t>2.8</t>
  </si>
  <si>
    <t>2.9</t>
  </si>
  <si>
    <t>2.10</t>
  </si>
  <si>
    <t>(1,5*1)</t>
  </si>
  <si>
    <t>(0,8*2,1*4)+(0,6*2,1*4)</t>
  </si>
  <si>
    <t>PISTA DE SKATE</t>
  </si>
  <si>
    <t>REFORMA DE PISTA DE ATLETISMO</t>
  </si>
  <si>
    <t>Prefeitura Municipal de São José dos Quatro Marcos</t>
  </si>
  <si>
    <t>MURETA EM CONCRETO PARA CAIXA DE AREIA - QUADRAS E FUNDAÇÃO DE PILARES METÁLICO DE QUADRA</t>
  </si>
  <si>
    <t>8.11</t>
  </si>
  <si>
    <t>COMPRIMENTO</t>
  </si>
  <si>
    <t>TOTAL (M)</t>
  </si>
  <si>
    <t>9*4</t>
  </si>
  <si>
    <t>(22*2+14*2+22*2+28*2)*0,3*0,15</t>
  </si>
  <si>
    <t>(22*2+14*2+22*2+28*2)*0,15*0,15</t>
  </si>
  <si>
    <t>VOLUME DE AREIA DE QUADRAS</t>
  </si>
  <si>
    <t>VOLUME QUADRA DE BASQUETE</t>
  </si>
  <si>
    <t>(18*14)*0,06</t>
  </si>
  <si>
    <t>18*14</t>
  </si>
  <si>
    <t>ÁREA DE PINTURA</t>
  </si>
  <si>
    <t>16*16*0,06</t>
  </si>
  <si>
    <t>LUMINÁRIA SOBREBOR 24W</t>
  </si>
  <si>
    <t>COMPOSIÇÃO 004</t>
  </si>
  <si>
    <t>COMPOSIÇÃO 011</t>
  </si>
  <si>
    <t>COT 008</t>
  </si>
  <si>
    <t>COT 009</t>
  </si>
  <si>
    <t>COT 010</t>
  </si>
  <si>
    <t>COT 011</t>
  </si>
  <si>
    <t>COTAÇÃO 005</t>
  </si>
  <si>
    <t>COTAÇÃO 007</t>
  </si>
  <si>
    <t>PAR DE TRAVES SOCIETY COM REQUADRO E REDES</t>
  </si>
  <si>
    <t>https://www.gismar.com.br/products/rede-de-protecao-esportiva-para-tenis-e-beach-tennis-nylon</t>
  </si>
  <si>
    <t>https://www.srredes.com.br/rede-de-protecao-esportiva-para-quadras-de-tenis-malha-4x4cm</t>
  </si>
  <si>
    <t>SR REDES ESPORTIVAS</t>
  </si>
  <si>
    <t>COTAÇÃO 006</t>
  </si>
  <si>
    <t>https://www.magnumredes.com.br/cordas/cordas-de-nylon/corda-trancada-de-polietileno-nylon-fio-3-5mm-rolo?variant_id=557</t>
  </si>
  <si>
    <t>MAGNUM CORDAS E REDES ESPORTIVAS</t>
  </si>
  <si>
    <t>(44)9980-0219</t>
  </si>
  <si>
    <t>https://www.pasredes.com.br/corda-de-polietileno-4mm?srsltid=AfmBOoqtPBcd3WfUZ3Iu5SFfH2ys-OU-oq77I8E1DtpbKAjpyVGQoqOo</t>
  </si>
  <si>
    <t>PAS REDES</t>
  </si>
  <si>
    <t>(11)99143-7493</t>
  </si>
  <si>
    <t>COTAÇÃO 008</t>
  </si>
  <si>
    <t>https://www.jvesportes.com.br/trave-de-futebol-society-modelo-oficial.html?gad_source=1&amp;gad_campaignid=21172347746&amp;gbraid=0AAAAADSYGx6_4CI8xAqpxHog59b0-IKt0&amp;gclid=CjwKCAjwravBBhBjEiwAIr30VH3s_TMWoMh1GCFtsDtZWaj0syOJtZLa7pGwZCrRJsQVHfEVB0LT7BoC5wQQAvD_BwE</t>
  </si>
  <si>
    <t>JVESPORTES</t>
  </si>
  <si>
    <t>(11) 99939-2074</t>
  </si>
  <si>
    <t>https://www.wkesportes.com.br/none-34699140</t>
  </si>
  <si>
    <t>WK ESPORTES</t>
  </si>
  <si>
    <t>NEDEL</t>
  </si>
  <si>
    <t>https://lojasnedel.com.br/produtos/trave-de-futebol-society-tradicional-oficial/?srsltid=AfmBOopDo3eqYa7yqCpabTLubrJ5NFzSefSVSAz6XcCztRdERBCBLU_e</t>
  </si>
  <si>
    <t>(51) 99515-8476</t>
  </si>
  <si>
    <t>COTAÇÃO 009</t>
  </si>
  <si>
    <t>https://www.eletrotrafo.com.br/plafon-led-quadrado-sobrepor-285x28cm-3000k-24w-1680lms-br-ref-7021595-ledva-02170434/p?idsku=20302&amp;gad_source=1&amp;gad_campaignid=21957496548&amp;gbraid=0AAAAAClsUANEhxwO0hI1o9kv462kz-_8N&amp;gclid=CjwKCAjwravBBhBjEiwAIr30VBkJYAwc7n7bP8VG6zk1jMk2libBZB_VgHd08LlXpBVbqnSeN9i7xxoCo7cQAvD_BwE</t>
  </si>
  <si>
    <t>ELETROTRAFO</t>
  </si>
  <si>
    <t>(43) 3520-5000</t>
  </si>
  <si>
    <t>https://laydner.com/produtos/7014221-ledvance-slim-plafon-24w-6500-quad-g2-225cm/?srsltid=AfmBOooUj5_K8myCa86hco1jdxyR2dXvDANPkeNoIddc7-MlYdfw8If6</t>
  </si>
  <si>
    <t>LAYDNER</t>
  </si>
  <si>
    <t>(15) 3251-9305</t>
  </si>
  <si>
    <t>https://loja.eletronor.com.br/luminaria-led-plafon-emb--quad--300x300mm-24w-4000k-2200lm-bivolt-ref--7014200---ledvance/p?srsltid=AfmBOoqa5Cn4VYheOErplgo6IgUHUAu284vX5709A2vjHHal1bwWeoSh</t>
  </si>
  <si>
    <t>ELETRONOR</t>
  </si>
  <si>
    <t>(54) 98148-3800</t>
  </si>
  <si>
    <t>90 DIAS</t>
  </si>
  <si>
    <t>120 DIAS</t>
  </si>
  <si>
    <t>150 DIAS</t>
  </si>
  <si>
    <t>VESTIÁRIO</t>
  </si>
  <si>
    <t>DEMOLIÇÃO DE ALVENARIA EM VESTIÁRIO PARA ADEQUAÇÃO DE PLANTA</t>
  </si>
  <si>
    <t>ÁREA DE PISO DEMOLIDO PARA TROCA</t>
  </si>
  <si>
    <t>11,02+10,33+20,47+27,91+23,67</t>
  </si>
  <si>
    <t>CONSTRUÇÃO DE PAREDE NO DEPÓSITO DO BLOCO DOS VESTIÁRIOS E FECHAMENTO DE JANELAS RETIRADAS</t>
  </si>
  <si>
    <t>BLOCO VESTIÁRIO</t>
  </si>
  <si>
    <t>ESQUADRIAS PARA ENTRADA DE QUADRAS</t>
  </si>
  <si>
    <t>JANELAS DE ALUMÍNIO DO BLOCO DOS VESTIÁRIOS</t>
  </si>
  <si>
    <t>(1,2*2+0,6*2)*12</t>
  </si>
  <si>
    <t>PLACA DE OBRA - MODELO CAIXA</t>
  </si>
  <si>
    <t>PLACA DE OBRA - DIMENSÃO 3,6 M X 1,8 M</t>
  </si>
  <si>
    <t>3,6*1,8</t>
  </si>
  <si>
    <t>RETIRADA DE PIAS E VASOS</t>
  </si>
  <si>
    <t>QUANTIDADE</t>
  </si>
  <si>
    <t>TOTAL (UNID)</t>
  </si>
  <si>
    <t>DESCRITO EM PROJETO DE REFORMA DE VESTIÁRIO</t>
  </si>
  <si>
    <t>RETIRADA DE TORNEIRAS</t>
  </si>
  <si>
    <t>((4,59*3)+(1*1,5)+(1*1))*2</t>
  </si>
  <si>
    <t>ESQUADRIAS DO BLOCO DOS VESTIÁRIOS</t>
  </si>
  <si>
    <t>2,24*12</t>
  </si>
  <si>
    <t>CÁLCULO DE VERGAS: (LV/2,5)+LV</t>
  </si>
  <si>
    <t>((0,8/2,5)+0,8)*4</t>
  </si>
  <si>
    <t>LINEAR</t>
  </si>
  <si>
    <t>QUADRO DE ESQUADRIAS - PRANCHA DE REFORMA DE VESTIÁRIO</t>
  </si>
  <si>
    <t xml:space="preserve">ÁREA DE PISO INSTALADO </t>
  </si>
  <si>
    <t>VOLUME DE PISO DE PISTA SKATE</t>
  </si>
  <si>
    <t>BLOCO VESTIÁRIOS</t>
  </si>
  <si>
    <t>VALOR RETIRADO DO ARQUIVO DE PROJETO EM BIM - IFC EM ANEXO</t>
  </si>
  <si>
    <t>COLOCAÇÃO DE FORRO</t>
  </si>
  <si>
    <t>FECHAMENTO LATERAL  DE QUADRAS</t>
  </si>
  <si>
    <t>FECHAMENTO LATERAL DE QUADRAS</t>
  </si>
  <si>
    <t>QUADRAS</t>
  </si>
  <si>
    <t>CAMPO SOCIETY</t>
  </si>
  <si>
    <t>TOTAL (KG)</t>
  </si>
  <si>
    <t xml:space="preserve">PESO EM TABELA EM PLANTA DE PROJETO - CÁLCULO ESTRUTURAL </t>
  </si>
  <si>
    <t>ESTRUTURA PARA FECHAMENTO LATERAL - TUBOS</t>
  </si>
  <si>
    <t>ESTRUTURA PARA FECHAMENTO LATERAL - ESTRUTURA METÁLICA PARA SUPORTE</t>
  </si>
  <si>
    <t>EQUIPAMENTOS ESPORTIVOS</t>
  </si>
  <si>
    <t>EQUIPAMENTOS ESPORTIVOS DESCRITOS EM PROJETO ARQUITETÔNICO</t>
  </si>
  <si>
    <t>TUBO PVC, SERIE NORMAL, ESGOTO PREDIAL, DN 75 MM, FORNECIDO E INSTALADO EM RAMAL DE DESCARGA OU RAMAL DE ESGOTO SANITÁRIO. AF_08/2022</t>
  </si>
  <si>
    <t>JUNÇÃO SIMPLES, PVC, SERIE NORMAL, ESGOTO PREDIAL, DN 75 X 75 MM, JUNTA ELÁSTICA, FORNECIDO E INSTALADO EM RAMAL DE DESCARGA OU RAMAL DE ESGOTO SANITÁRIO. AF_08/2022</t>
  </si>
  <si>
    <t>RALO SIFONADO REDONDO, PVC, DN 100 X 40 MM, JUNTA SOLDÁVEL, FORNECIDO E INSTALADO EM RAMAL DE DESCARGA OU EM RAMAL DE ESGOTO SANITÁRIO. AF_08/2022</t>
  </si>
  <si>
    <t>JOELHO 45 GRAUS, PVC, SERIE NORMAL, ESGOTO PREDIAL, DN 100 MM, JUNTA ELÁSTICA, FORNECIDO E INSTALADO EM RAMAL DE DESCARGA OU RAMAL DE ESGOTO SANITÁRIO. AF_08/2022</t>
  </si>
  <si>
    <t>JOELHO 45 GRAUS, PVC, SERIE NORMAL, ESGOTO PREDIAL, DN 40 MM, JUNTA SOLDÁVEL, FORNECIDO E INSTALADO EM RAMAL DE DESCARGA OU RAMAL DE ESGOTO SANITÁRIO. AF_08/2022</t>
  </si>
  <si>
    <t>COTAÇÃO 010</t>
  </si>
  <si>
    <t>REFERÊNCIA</t>
  </si>
  <si>
    <t>COTAÇAO</t>
  </si>
  <si>
    <t>COT 012</t>
  </si>
  <si>
    <t>COTAÇÃO 011</t>
  </si>
  <si>
    <t>https://www.otenista.com/kit-multsports-com-regulagem-beach-volei-e-futevole-poste-double?parceiro=1993&amp;utm_source=googleads&amp;utm_medium=paidshopping&amp;utm_campaign=22227562242&amp;utm_term=&amp;utm_content=&amp;gad_source=1&amp;gad_campaignid=22237920850&amp;gbraid=0AAAAADw4dTpxECZuOiZ0cEFjlrCw1mEH7&amp;gclid=CjwKCAjw6NrBBhB6EiwAvnT_rmo0uYpOYEoQwAlbLSqHarujF2EH1b4AM6fmLhjRvcirGCcU24-qihoCSGgQAvD_BwE</t>
  </si>
  <si>
    <t>O TENISTA</t>
  </si>
  <si>
    <t xml:space="preserve"> (11) 2096-4884</t>
  </si>
  <si>
    <t>https://www.magnumredes.com.br/beach-tennis/acessorios-mastro-demarcacao/trilho-regulador-para-beach-tennis-voleifutevolei-com-cremalheira-e-cinco-regulagens-par?parceiro=4138&amp;gad_source=1&amp;gad_campaignid=18467924334&amp;gbraid=0AAAAAo76dGNlaikTEVqLVL91Cwl-mJTxk&amp;gclid=CjwKCAjw6NrBBhB6EiwAvnT_rv0N851_zfdQSN3IIYUaIgdD7Mf32u0erVtNzAnLlGF8Q4ojf6pHWxoCoR0QAvD_BwE&amp;variant_id=755</t>
  </si>
  <si>
    <t xml:space="preserve"> (44) 99980-0219</t>
  </si>
  <si>
    <t>https://www.azzureredes.com/beach-tennis/postemastro-de-rede-com-regulagem-para-beach-tennis-volei-e-futevolei?variant_id=413&amp;gad_source=1&amp;gad_campaignid=20918861689&amp;gbraid=0AAAAAo1ewta7bSn_lIOoy4gChHlJngrc7</t>
  </si>
  <si>
    <t>COTAÇÃO 012</t>
  </si>
  <si>
    <t>https://www.azzureredes.com/beach-tennis/rede-de-multi-esportiva-personalizada</t>
  </si>
  <si>
    <t>https://www.magnumredes.com.br/outros/rede-multisports-personalizada</t>
  </si>
  <si>
    <t>https://www.gismar.com.br/products/rede-volei-de-praia-premium-personalizada</t>
  </si>
  <si>
    <t>Rede para volei profissional, em nylon e com medidor de altura - premium</t>
  </si>
  <si>
    <t>MINAS FERRO</t>
  </si>
  <si>
    <t>(65) 99933-2363</t>
  </si>
  <si>
    <t>COTAÇÃO 002</t>
  </si>
  <si>
    <t>COTAÇÃO 003</t>
  </si>
  <si>
    <t>COTAÇÃO 004</t>
  </si>
  <si>
    <t>https://www.cercasramacrisna.com.br/tela-alambrado/telas-para-construcoes-esportivas/tela-alambrado-para-quadra-esportiva-revestida-pvc-fio-12?variant_id=545&amp;utm_source=google&amp;utm_medium=cpc&amp;keyword=&amp;pht=49181588274089170&amp;gad_source=1&amp;gad_campaignid=22195465159&amp;gbraid=0AAAAACaH-zIMNZIQP4-V1LVL48CMoHE_9&amp;gclid=CjwKCAjw6NrBBhB6EiwAvnT_rujOgc7hBx3LqSs4ickqJNsaCVflho7dfp0K91dQX0hOP88VtTMaZBoC_H4QAvD_BwE</t>
  </si>
  <si>
    <t>CERCAS RAMACRISNA</t>
  </si>
  <si>
    <t>(31) 3596-2828</t>
  </si>
  <si>
    <t>https://www.casadascercas.com.br/tela-revestida-em-pvc-verde-fio-12-320mm-rolo-20m?gad_source=1&amp;gad_campaignid=21436632470&amp;gbraid=0AAAAADpSX-tgRGLgLvSSTwEkvBTgnzMpN&amp;gclid=CjwKCAjw6NrBBhB6EiwAvnT_rmgUDvTdqPx-Au7qS7_KSqv8T4yZ25oYh9u4WD12nS-MqUwhwBCXNhoCECUQAvD_BwE</t>
  </si>
  <si>
    <t>(61) 3403-0403</t>
  </si>
  <si>
    <t>GRAVIA</t>
  </si>
  <si>
    <t>https://www.gravia.com/tela-plastificada-verde-losangular-gravia-63mm-fio-14--gravia/p?idsku=3192&amp;idtag=ad390cb5-a610-4ace-97fa-f5540a47799b&amp;gad_source=1&amp;gad_campaignid=18454795117&amp;gbraid=0AAAAADfoFR7JMYaA28TVfpdiozEGcyotp&amp;gclid=CjwKCAjw6NrBBhB6EiwAvnT_rgPv32xjfQIDp-T3jBYp_l1Z0fVWVVFFjDiWdc60dFC-ADvME2WnyRoCGOIQAvD_BwE</t>
  </si>
  <si>
    <t>CASA DAS CERCAS</t>
  </si>
  <si>
    <t>(51) 99732-4671</t>
  </si>
  <si>
    <t>ENG. CIVIL - CREA Nº 64045506/SP</t>
  </si>
  <si>
    <t>MEMÓRIA DE CÁLCULO</t>
  </si>
  <si>
    <t>TUBO DE AÇO GALVANIZADO COM COSTURA, CLASSE MÉDIA, CONEXÃO RANHURADA, DN 80 (3"), INSTALADO EM PRUMADAS - FORNECIMENTO E INSTALAÇÃO. AF_10/2020</t>
  </si>
  <si>
    <t>(1,5*6*2,1*0,15)+((0,98*2,1*4-0,6*2,1*4)*0,15)+(4,59*0,15*3)+(2,1*0,8*0,15)+(1,2*0,6*0,15*12)</t>
  </si>
  <si>
    <t>(4,59*3)+(1*1,5)+(0,8*2,1)</t>
  </si>
  <si>
    <t>CONTRAPISO COM ARGAMASSA AUTONIVELANTE, APLICADO SOBRE LAJE, ADERIDO, ESPESSURA 3CM. AF_07/2021</t>
  </si>
  <si>
    <t>5.6</t>
  </si>
  <si>
    <t>PILAR METÁLICO PERFIL LAMINADO OU SOLDADO EM AÇO ESTRUTURAL, COM CONEXÕES PILAR METÁLICO PERFIL LAMINADO OU SOLDADO EM AÇO ESTRUTURAL, COM CONEXÕES - FORNECIMENTO E INSTALAÇÃO. AF_01/2020_PA</t>
  </si>
  <si>
    <t>CHAPA DE ACO GROSSA, ASTM A36, E = 1/2" (12,70 MM) 99,59 KG/M2</t>
  </si>
  <si>
    <t>ELETRODO REVESTIDO AWS - E7018, DIAMETRO IGUAL A 4,00 MM</t>
  </si>
  <si>
    <t>PERFIL "I" OU "W" EM ACO LAMINADO, QUAISQUER DIMENSOES</t>
  </si>
  <si>
    <t>AJUDANTE DE ESTRUTURA METÁLICA COM ENCARGOS COMPLEMENTARES</t>
  </si>
  <si>
    <t>MONTADOR DE ESTRUTURA METÁLICA COM ENCARGOS COMPLEMENTARES</t>
  </si>
  <si>
    <t>GUINDASTE HIDRÁULICO AUTOPROPELIDO, COM LANÇA TELESCÓPICA 40 M, CAPACIDADE MÁXIMA 60 T, POTÊNCIA 260 KW - CHP DIURNO. AF_03/2016</t>
  </si>
  <si>
    <t>GUINDASTE HIDRÁULICO AUTOPROPELIDO, COM LANÇA TELESCÓPICA 40 M, CAPACIDADE MÁXIMA 60 T, POTÊNCIA 260 KW - CHI DIURNO. AF_03/2016</t>
  </si>
  <si>
    <t>PINTURA COM TINTA ALQUÍDICA DE FUNDO (TIPO ZARCÃO) PULVERIZADA SOBRE PERFIL METÁLICO EXECUTADO EM FÁBRICA (POR DEMÃO). AF_01/2020_PE</t>
  </si>
  <si>
    <t>https://hiperferro.com.br/barras-e-perfis/barra-quadrada.html?srsltid=AfmBOopkbuTHnV779OWLB6B2jP8sK-GnZ8_XKbjZrZS_FNfPLzvHlZaF</t>
  </si>
  <si>
    <t>HIPERFERRO</t>
  </si>
  <si>
    <t>https://loja.grupoacocearense.com.br/cantoneira-de-aco-1-14-6m/p?idsku=264</t>
  </si>
  <si>
    <t>AÇO CEARENSE</t>
  </si>
  <si>
    <t>(85) 4011-1600</t>
  </si>
  <si>
    <t>COT 013</t>
  </si>
  <si>
    <t>REFERÊNCIA: 100766 -  SINAPI - 10/2024</t>
  </si>
  <si>
    <t>COTAÇÃO 013</t>
  </si>
  <si>
    <t xml:space="preserve"> (11) 3988-3022</t>
  </si>
  <si>
    <t>BRASFER</t>
  </si>
  <si>
    <t>https://www.brasferaco.com.br/viga-i-5-x-1-alma-aco-6-metros-laminada</t>
  </si>
  <si>
    <t>COMP. 013</t>
  </si>
  <si>
    <t>2,1*0,8*4</t>
  </si>
  <si>
    <t>25,3*5+45,3*4</t>
  </si>
  <si>
    <t>ADAPTADOR COM FLANGE E ANEL DE VEDAÇÃO, PVC, SOLDÁVEL, DN 20 MM X 1/2", INSTALADO EM RESERVAÇÃO PREDIAL DE ÁGUA - FORNECIMENTO E INSTALAÇÃO. AF_04/2024</t>
  </si>
  <si>
    <t>REGISTRO DE GAVETA BRUTO, LATÃO, ROSCÁVEL, 3/4", COM ACABAMENTO E CANOPLA CROMADOS - FORNECIMENTO E INSTALAÇÃO. AF_08/2021</t>
  </si>
  <si>
    <t>VESTIÁRIOS</t>
  </si>
  <si>
    <t>CORTES PARA TUBULAÇÃO</t>
  </si>
  <si>
    <t>(0,6+0,9+0,6+0,7+0,2+1,1+0,9+0,2+1,1+0,9+0,2+1,1+0,4+2,4)*2+(0,1+0,1+0,6+0,1+0,1+0,6+0,1+0,1+0,3+1,4)*2+(0,2+0,6+0,2+0,6+0,2+0,4+0,9+1,4)*2</t>
  </si>
  <si>
    <t>CURVA LONGA 90 GRAUS, PVC, SERIE NORMAL, ESGOTO PREDIAL, DN 75 MM, JUNTA ELÁSTICA, FORNECIDO E INSTALADO EM RAMAL DE DESCARGA OU RAMAL DE ESGOTO SANITÁRIO. AF_08/2022</t>
  </si>
  <si>
    <t>DISJUNTOR TRIPOLAR TIPO DIN, CORRENTE NOMINAL DE 50A - FORNECIMENTO E INSTALAÇÃO. AF_10/2020</t>
  </si>
  <si>
    <t>DISJUNTOR MONOPOLAR TIPO DIN, CORRENTE NOMINAL DE 16A - FORNECIMENTO E INSTALAÇÃO. AF_10/2020</t>
  </si>
  <si>
    <t>VERGA MOLDADA IN LOCO EM CONCRETO, ESPESSURA DE *20* CM. AF_03/2024</t>
  </si>
  <si>
    <t>ABERTURA PARA ENCAIXE DE CUBA OU LAVATORIO EM BANCADA DE MARMORE/ GRANITO OU OUTRO TIPO DE PEDRA NATURAL</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</si>
  <si>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</si>
  <si>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</si>
  <si>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</si>
  <si>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</si>
  <si>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</si>
  <si>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</si>
  <si>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</si>
  <si>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</si>
  <si>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</si>
  <si>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</si>
  <si>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 E CUNHA DE FIXACAO</t>
  </si>
  <si>
    <t>ABRACADEIRA EM ACO PARA AMARRACAO DE ELETRODUTOS, TIPO D, COM 1" E PARAFUSO DE FIXACAO</t>
  </si>
  <si>
    <t>ABRACADEIRA EM ACO PARA AMARRACAO DE ELETRODUTOS, TIPO D, COM 1/2" E CUNHA DE FIXACAO</t>
  </si>
  <si>
    <t>ABRACADEIRA EM ACO PARA AMARRACAO DE ELETRODUTOS, TIPO D, COM 1/2"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</si>
  <si>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</si>
  <si>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</si>
  <si>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</si>
  <si>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</si>
  <si>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</si>
  <si>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 E CUNHA DE FIXACAO</t>
  </si>
  <si>
    <t>ABRACADEIRA EM ACO PARA AMARRACAO DE ELETRODUTOS, TIPO D, COM 3" E PARAFUSO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</si>
  <si>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</si>
  <si>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</si>
  <si>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</si>
  <si>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</si>
  <si>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</si>
  <si>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</si>
  <si>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</si>
  <si>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</si>
  <si>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t>
  </si>
  <si>
    <t>ABRACADEIRA EM ACO PARA AMARRACAO DE ELETRODUTOS, TIPO U SIMPLES, COM 1/2"</t>
  </si>
  <si>
    <t>ABRACADEIRA EM ACO PARA AMARRACAO DE ELETRODUTOS, TIPO U SIMPLES, COM 2 1/2"</t>
  </si>
  <si>
    <t>ABRACADEIRA EM ACO PARA AMARRACAO DE ELETRODUTOS, TIPO U SIMPLES, COM 2"</t>
  </si>
  <si>
    <t>ABRACADEIRA EM ACO PARA AMARRACAO DE ELETRODUTOS, TIPO U SIMPLES, COM 3"</t>
  </si>
  <si>
    <t>ABRACADEIRA EM ACO PARA AMARRACAO DE ELETRODUTOS, TIPO U SIMPLES, COM 3/4"</t>
  </si>
  <si>
    <t>ABRACADEIRA EM ACO PARA AMARRACAO DE ELETRODUTOS, TIPO U SIMPLES, COM 3/8"</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</si>
  <si>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</si>
  <si>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</si>
  <si>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</si>
  <si>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</si>
  <si>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</si>
  <si>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OU 3/4"</t>
  </si>
  <si>
    <t>ACABAMENTO SIMPLES/CONVENCIONAL PARA FORRO PVC, TIPO "U" OU "C", COR BRANCA, COMPRIMENTO 6 M</t>
  </si>
  <si>
    <t>ACESSORIO DE LIGACAO NAO ELETRICO PARA CARGAS EXPLOSIVAS, TUBO DE 6 M</t>
  </si>
  <si>
    <t>ACESSORIO INICIADOR NAO ELETRICO, TUBO DE 6 M, TEMPO DE RETARDO DE *160* MS</t>
  </si>
  <si>
    <t>ACETILENO - RECARGA DE GAS PARA CILINDRO (NAO INCLUI TROCA/MANUTENCAO DO CILINDRO)</t>
  </si>
  <si>
    <t>ACIDO CLORIDRICO / ACIDO MURIATICO, DILUICAO 10% A 12% PARA USO EM LIMPEZA</t>
  </si>
  <si>
    <t>L</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</si>
  <si>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</si>
  <si>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</si>
  <si>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</si>
  <si>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</si>
  <si>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</si>
  <si>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</si>
  <si>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</si>
  <si>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</si>
  <si>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</si>
  <si>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</si>
  <si>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</si>
  <si>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</si>
  <si>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</si>
  <si>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</si>
  <si>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</si>
  <si>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</si>
  <si>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</si>
  <si>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</si>
  <si>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</si>
  <si>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</si>
  <si>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</si>
  <si>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</si>
  <si>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</si>
  <si>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</si>
  <si>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</si>
  <si>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</si>
  <si>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</si>
  <si>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</si>
  <si>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CPVC, SOLDAVEL, 15 MM, PARA AGUA QUENTE</t>
  </si>
  <si>
    <t>ADAPTADOR CPVC, SOLDAVEL, 22 MM,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</si>
  <si>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</si>
  <si>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</si>
  <si>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</si>
  <si>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</si>
  <si>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</si>
  <si>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100 / DE 110 MM</t>
  </si>
  <si>
    <t>ADAPTADOR PVC PBA, BOLSA/ROSCA, JE, DN 50 / DE 60 MM</t>
  </si>
  <si>
    <t>ADAPTADOR PVC PBA, BOLSA/ROSCA, JE, DN 75 / DE 85 MM</t>
  </si>
  <si>
    <t>ADAPTADOR PVC PBA, PONTA/ROSCA, JE, DN 50 / DE 60 MM</t>
  </si>
  <si>
    <t>ADAPTADOR PVC PBA, PONTA/ROSCA, JE, DN 75 / DE 85 MM</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</si>
  <si>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</si>
  <si>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</si>
  <si>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</si>
  <si>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</si>
  <si>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</si>
  <si>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</si>
  <si>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</si>
  <si>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</si>
  <si>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</si>
  <si>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</si>
  <si>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</si>
  <si>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</si>
  <si>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</si>
  <si>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</si>
  <si>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</si>
  <si>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</si>
  <si>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COM REGISTRO, PARA PEAD, 20 MM X 3/4", PARA LIGACAO PREDIAL DE AGUA</t>
  </si>
  <si>
    <t>ADAPTADOR PVC, ROSCAVEL, COM FLANGES E ANEL DE VEDACAO, 1 1/2", PARA CAIXA D'AGUA</t>
  </si>
  <si>
    <t>ADAPTADOR PVC, ROSCAVEL, COM FLANGES E ANEL DE VEDACAO, 1", PARA CAIXA D'AGUA</t>
  </si>
  <si>
    <t>ADAPTADOR PVC, ROSCAVEL, COM FLANGES E ANEL DE VEDACAO, 1/2", PARA CAIXA D'AGUA</t>
  </si>
  <si>
    <t>ADAPTADOR PVC, ROSCAVEL, COM FLANGES E ANEL DE VEDACAO, 3/4", PARA CAIXA D'AGUA</t>
  </si>
  <si>
    <t>ADAPTADOR PVC, SOLDAVEL, COM FLANGES E ANEL DE VEDACAO, 60 MM X 2", PARA CAIXA D'AGUA</t>
  </si>
  <si>
    <t>ADAPTADOR PVC, SOLDAVEL, COM FLANGES LIVRES, 110 MM X 4", PARA CAIXA D'AGUA</t>
  </si>
  <si>
    <t>ADAPTADOR PVC, SOLDAVEL, COM FLANGES LIVRES, 75 MM X 2 1/2", PARA CAIXA D'AGUA</t>
  </si>
  <si>
    <t>ADAPTADOR PVC, SOLDAVEL, COM FLANGES LIVRES, 85 MM X 3", PARA CAIXA D'AGUA</t>
  </si>
  <si>
    <t>ADAPTADOR PVC, SOLDAVEL, LONGO, COM FLANGE LIVRE, 110 MM X 4", PARA CAIXA D'AGUA</t>
  </si>
  <si>
    <t>ADAPTADOR PVC, SOLDAVEL, LONGO, COM FLANGE LIVRE, 32 MM X 1", PARA CAIXA D'AGUA</t>
  </si>
  <si>
    <t>ADAPTADOR PVC, SOLDAVEL, LONGO, COM FLANGE LIVRE, 75 MM X 2 1/2", PARA CAIXA D'AGUA</t>
  </si>
  <si>
    <t>ADAPTADOR PVC, SOLDAVEL, LONGO, COM FLANGE LIVRE, 85 MM X 3", PARA CAIXA D'AGUA</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</si>
  <si>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</si>
  <si>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</si>
  <si>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</si>
  <si>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</si>
  <si>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</si>
  <si>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</si>
  <si>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</si>
  <si>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</si>
  <si>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</si>
  <si>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</si>
  <si>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</si>
  <si>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</si>
  <si>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CRISTALIZANTE PARA CONCRETO</t>
  </si>
  <si>
    <t>ADITIVO IMPERMEABILIZANTE DE PEGA NORMAL PARA ARGAMASSAS E CONCRETOS SEM ARMACAO, LIQUIDO E ISENTO DE CLORETOS</t>
  </si>
  <si>
    <t>ADITIVO IMPERMEABILIZANTE DE PEGA ULTRARRAPIDA, LIQUIDO E ISENTO DE CLORETOS</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</si>
  <si>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</si>
  <si>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</si>
  <si>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</si>
  <si>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</si>
  <si>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</si>
  <si>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</si>
  <si>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</si>
  <si>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</si>
  <si>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</si>
  <si>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</si>
  <si>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</si>
  <si>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</si>
  <si>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</si>
  <si>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MES</t>
  </si>
  <si>
    <t>AJUDANTE DE ELETRICISTA (HORISTA)</t>
  </si>
  <si>
    <t>AJUDANTE DE ELETRICISTA (MENSALISTA)</t>
  </si>
  <si>
    <t>AJUDANTE DE ESTRUTURAS METALICAS (HORISTA)</t>
  </si>
  <si>
    <t>AJUDANTE DE ESTRUTURAS METALICAS (MENSALISTA)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</si>
  <si>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</si>
  <si>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</si>
  <si>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</si>
  <si>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</si>
  <si>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</si>
  <si>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</si>
  <si>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</si>
  <si>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</si>
  <si>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</si>
  <si>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</si>
  <si>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</si>
  <si>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</si>
  <si>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</si>
  <si>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</si>
  <si>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COM ISOLAMENTO</t>
  </si>
  <si>
    <t>ALICATE DE CRIMPAR RJ11, RJ12 E RJ45, COM CATRACA</t>
  </si>
  <si>
    <t>ALICATE DE PRESSAO 11" PARA SOLDA, TIPO C</t>
  </si>
  <si>
    <t>ALICATE DE PRESSAO 11" PARA SOLDA, TIPO U</t>
  </si>
  <si>
    <t>ALICATE DE PRESSAO PARA SOLDA DE CHAPA 18"</t>
  </si>
  <si>
    <t>ALICATE PARA ANEIS DE PISTAO, CAPACIDADE *50* A 100 MM</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</si>
  <si>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</si>
  <si>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</si>
  <si>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</si>
  <si>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</si>
  <si>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</si>
  <si>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</si>
  <si>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</si>
  <si>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</si>
  <si>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</si>
  <si>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</si>
  <si>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</si>
  <si>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</si>
  <si>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</si>
  <si>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</si>
  <si>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</si>
  <si>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</si>
  <si>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</si>
  <si>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</si>
  <si>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</si>
  <si>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</si>
  <si>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</si>
  <si>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</si>
  <si>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 PVC REDE COLETOR ESGOTO, DN 300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</si>
  <si>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</si>
  <si>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</si>
  <si>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</si>
  <si>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</si>
  <si>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</si>
  <si>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</si>
  <si>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</si>
  <si>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</si>
  <si>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</si>
  <si>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</si>
  <si>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</si>
  <si>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</si>
  <si>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</si>
  <si>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</si>
  <si>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</si>
  <si>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</si>
  <si>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</si>
  <si>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</si>
  <si>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 PVC FLEXIVEL, 100 MM, PARA SAIDA DE BACIA / VASO SANITARIO</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</si>
  <si>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</si>
  <si>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</si>
  <si>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</si>
  <si>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</si>
  <si>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</si>
  <si>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</si>
  <si>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</si>
  <si>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</si>
  <si>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</si>
  <si>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</si>
  <si>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</si>
  <si>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</si>
  <si>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</si>
  <si>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</si>
  <si>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</si>
  <si>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</si>
  <si>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</si>
  <si>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</si>
  <si>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</si>
  <si>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</si>
  <si>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</si>
  <si>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</si>
  <si>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</si>
  <si>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</si>
  <si>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</si>
  <si>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</si>
  <si>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</si>
  <si>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</si>
  <si>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</si>
  <si>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</si>
  <si>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APOIO DO PORTA DENTE PARA FRESADORA DE  ASFALTO</t>
  </si>
  <si>
    <t>APONTADOR OU APROPRIADOR DE MAO DE OBRA (HORISTA)</t>
  </si>
  <si>
    <t>APONTADOR OU APROPRIADOR DE MAO DE OBRA (MENSALISTA)</t>
  </si>
  <si>
    <t>AQUECEDOR DE AGUA A GAS GLP/GN COM CAPACIDADE DE ARMAZENAMENTO DE 50 A 80 L</t>
  </si>
  <si>
    <t>AQUECEDOR DE AGUA ELETRICO HORIZONTAL, RESERVATORIO DE 200 L CILINDRICO EM COBRE, REFORCADO COM ACO CARBONO, MONOFASICO, TENSAO NOMINAL 220 V</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</si>
  <si>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</si>
  <si>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</si>
  <si>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</si>
  <si>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</si>
  <si>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OLEO BPF (FLUIDO) TERMICO, CAPACIDADE DE 300.000  KCAL/H</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</si>
  <si>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</si>
  <si>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</si>
  <si>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</si>
  <si>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</si>
  <si>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</si>
  <si>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</si>
  <si>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</si>
  <si>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(SELO PROCEL), GAS HFC, CONTROLE S/FIO</t>
  </si>
  <si>
    <t>AR CONDICIONADO SPLIT INVERTER, HI-WALL (PAREDE), 9000 BTU/H, CICLO FRIO, 60HZ, CLASSIFICACAO A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</si>
  <si>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</si>
  <si>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</si>
  <si>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</si>
  <si>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</si>
  <si>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INVERTER, PISO TETO, APRESENTANDO ENTRE 54000 E 58000 BTU/H, CICLO FRIO, 60HZ, CLASSIFICACAO ENERGETICA A OU B (SELO PROCEL), GAS HFC, CONTROLE S/FIO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</si>
  <si>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</si>
  <si>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</si>
  <si>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</si>
  <si>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</si>
  <si>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</si>
  <si>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</si>
  <si>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</si>
  <si>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</si>
  <si>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</si>
  <si>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</si>
  <si>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</si>
  <si>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</si>
  <si>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</si>
  <si>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</si>
  <si>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</si>
  <si>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</si>
  <si>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</si>
  <si>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</si>
  <si>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</si>
  <si>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</si>
  <si>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</si>
  <si>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</si>
  <si>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</si>
  <si>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</si>
  <si>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</si>
  <si>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</si>
  <si>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</si>
  <si>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</si>
  <si>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</si>
  <si>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(45,7 KG, 700 KGF), ROLO 1000 M</t>
  </si>
  <si>
    <t>ARAME DE AMARRACAO PARA GABIAO GALVANIZADO, DIAMETRO 2,2 MM</t>
  </si>
  <si>
    <t>ARAME FARPADO GALVANIZADO, 14 BWG (2,11 MM), CLASSE 250</t>
  </si>
  <si>
    <t>ARAME FARPADO GALVANIZADO, 16 BWG (1,65 MM), CLASSE 250</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</si>
  <si>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</si>
  <si>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</si>
  <si>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</si>
  <si>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</si>
  <si>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</si>
  <si>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</si>
  <si>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</si>
  <si>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</si>
  <si>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</si>
  <si>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</si>
  <si>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 PARA CERAMICAS</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</si>
  <si>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</si>
  <si>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</si>
  <si>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</si>
  <si>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</si>
  <si>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</si>
  <si>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</si>
  <si>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</si>
  <si>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</si>
  <si>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</si>
  <si>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A BASE DE CIMENTO E ADITIVOS</t>
  </si>
  <si>
    <t>ARGAMASSA PRONTA PARA CONTRAPISO</t>
  </si>
  <si>
    <t>ARGAMASSA USINADA AUTOADENSAVEL E AUTONIVELANTE PARA CONTRAPISO, COM BOMBEAMENTO (DISPONIBILIZACAO DE BOMBA), SEM O LANCAMENTO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</si>
  <si>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</si>
  <si>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</si>
  <si>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</si>
  <si>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</si>
  <si>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</si>
  <si>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</si>
  <si>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</si>
  <si>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</si>
  <si>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</si>
  <si>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</si>
  <si>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</si>
  <si>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</si>
  <si>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</si>
  <si>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</si>
  <si>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 (HORISTA)</t>
  </si>
  <si>
    <t>ARQUITETO JUNIOR (MENSALISTA)</t>
  </si>
  <si>
    <t>ARQUITETO PLENO (HORISTA)</t>
  </si>
  <si>
    <t>ARQUITETO PLENO (MENSALISTA)</t>
  </si>
  <si>
    <t>ARQUITETO SENIOR (HORISTA)</t>
  </si>
  <si>
    <t>ARQUITETO SENIOR (MENSALISTA)</t>
  </si>
  <si>
    <t>ARRUELA EM ACO GALVANIZADO, DIAMETRO EXTERNO = 35MM, ESPESSURA = 3MM, DIAMETRO DO FURO= 18MM</t>
  </si>
  <si>
    <t>ARRUELA EM ALUMINIO, COM ROSCA, DE 1 1/2", PARA ELETRODUTO</t>
  </si>
  <si>
    <t>ARRUELA EM ALUMINIO, COM ROSCA, DE 1 1/4", PARA ELETRODUTO</t>
  </si>
  <si>
    <t>ARRUELA EM ALUMINIO, COM ROSCA, DE 1", PARA ELETRODUTO</t>
  </si>
  <si>
    <t>ARRUELA EM ALUMINIO, COM ROSCA, DE 1/2", PARA ELETRODUTO</t>
  </si>
  <si>
    <t>ARRUELA EM ALUMINIO, COM ROSCA, DE 2 1/2", PARA ELETRODUTO</t>
  </si>
  <si>
    <t>ARRUELA EM ALUMINIO, COM ROSCA, DE 2", PARA ELETRODUTO</t>
  </si>
  <si>
    <t>ARRUELA EM ALUMINIO, COM ROSCA, DE 3", PARA ELETRODUTO</t>
  </si>
  <si>
    <t>ARRUELA EM ALUMINIO, COM ROSCA, DE 3/4", PARA ELETRODUTO</t>
  </si>
  <si>
    <t>ARRUELA EM ALUMINIO, COM ROSCA, DE 3/8",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</si>
  <si>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</si>
  <si>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</si>
  <si>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</si>
  <si>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</si>
  <si>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</si>
  <si>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</si>
  <si>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 (HORISTA)</t>
  </si>
  <si>
    <t>ASSENTADOR DE MANILHAS (MENSALISTA)</t>
  </si>
  <si>
    <t>ASSENTO SANITARIO DE PLASTICO, TIPO CONVENCIONAL</t>
  </si>
  <si>
    <t>ASSENTO VASO SANITARIO INFANTIL EM PLASTICO BRANCO</t>
  </si>
  <si>
    <t>AUTOMATICO DE BOIA SUPERIOR / INFERIOR, *15* A / 250 V</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</si>
  <si>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</si>
  <si>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</si>
  <si>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</si>
  <si>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</si>
  <si>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</si>
  <si>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</si>
  <si>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</si>
  <si>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</si>
  <si>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 (HORISTA)</t>
  </si>
  <si>
    <t>AUXILIAR DE MECANICO (MENSALISTA)</t>
  </si>
  <si>
    <t>AUXILIAR DE PEDREIRO (HORISTA)</t>
  </si>
  <si>
    <t>AUXILIAR DE PEDREIRO (MENSALISTA)</t>
  </si>
  <si>
    <t>AUXILIAR DE SERVICOS GERAIS (HORISTA)</t>
  </si>
  <si>
    <t>AUXILIAR DE SERVICOS GERAIS (MENSALISTA)</t>
  </si>
  <si>
    <t>AUXILIAR DE TOPOGRAFO (HORISTA)</t>
  </si>
  <si>
    <t>AUXILIAR DE TOPOGRAFO (MENSALISTA)</t>
  </si>
  <si>
    <t>AUXILIAR TECNICO / ASSISTENTE DE ENGENHARIA (HORISTA)</t>
  </si>
  <si>
    <t>AUXILIAR TECNICO / ASSISTENTE DE ENGENHARIA (MENSALISTA)</t>
  </si>
  <si>
    <t>AVENTAL DE SEGURANCA DE RASPA DE COURO 1,00 X 0,60 M</t>
  </si>
  <si>
    <t>AZULEJISTA OU LADRILHEIRO (HORISTA)</t>
  </si>
  <si>
    <t>AZULEJISTA OU LADRILHEIRO (MENSALISTA)</t>
  </si>
  <si>
    <t>BACIA SANITARIA (VASO) COM CAIXA ACOPLADA, SIFAO APARENTE, DE LOUCA BRANCA (SEM ASSENTO)</t>
  </si>
  <si>
    <t>BACIA SANITARIA (VASO) COM CAIXA ACOPLADA, SIFAO OCULTO / CARENADO, DE LOUCA BRANCA (SEM ASSENTO)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</si>
  <si>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</si>
  <si>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</si>
  <si>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</si>
  <si>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</si>
  <si>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</si>
  <si>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</si>
  <si>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</si>
  <si>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</si>
  <si>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</si>
  <si>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</si>
  <si>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</si>
  <si>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</si>
  <si>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</si>
  <si>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</si>
  <si>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</si>
  <si>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</si>
  <si>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</si>
  <si>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</si>
  <si>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</si>
  <si>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</si>
  <si>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</si>
  <si>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</si>
  <si>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</si>
  <si>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</si>
  <si>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</si>
  <si>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</si>
  <si>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</si>
  <si>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</si>
  <si>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</si>
  <si>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</si>
  <si>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0,94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</si>
  <si>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</si>
  <si>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</si>
  <si>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</si>
  <si>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</si>
  <si>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</si>
  <si>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</si>
  <si>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</si>
  <si>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</si>
  <si>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</si>
  <si>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</si>
  <si>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</si>
  <si>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</si>
  <si>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</si>
  <si>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</si>
  <si>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</si>
  <si>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</si>
  <si>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</si>
  <si>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</si>
  <si>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</si>
  <si>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</si>
  <si>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</si>
  <si>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</si>
  <si>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</si>
  <si>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BASE PARA RELE COM SUPORTE METALICO</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</si>
  <si>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</si>
  <si>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</si>
  <si>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</si>
  <si>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JG</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</si>
  <si>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</si>
  <si>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</si>
  <si>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</si>
  <si>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</si>
  <si>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BENTONITA, ARGILA CONSTITUIDA POR  MONTMORILONITA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</si>
  <si>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</si>
  <si>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</si>
  <si>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</si>
  <si>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</si>
  <si>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</si>
  <si>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</si>
  <si>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</si>
  <si>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 (HORISTA)</t>
  </si>
  <si>
    <t>BLASTER, DINAMITADOR OU CABO DE FOGO (MENSALISTA)</t>
  </si>
  <si>
    <t>BLOCO / TIJOLO DE VIDRO INCOLOR, CANELADO / ONDULADO, *19 X 19 X 8* CM (A X L X E)</t>
  </si>
  <si>
    <t>BLOCO / TIJOLO DE VIDRO INCOLOR, XADREZ, *20 X 20 X 10* CM (A X L X E)</t>
  </si>
  <si>
    <t>BLOCO CERAMICO / TIJOLO VAZADO PARA ALVENARIA DE VEDACAO, 4 FUROS NA HORIZONTAL DE 9 X 9 X 19 CM (L X A X C)</t>
  </si>
  <si>
    <t>BLOCO CERAMICO / TIJOLO VAZADO PARA ALVENARIA DE VEDACAO, 6 FUROS NA HORIZONTAL DE 11,5 X 19 X 29 CM (L X A X C)</t>
  </si>
  <si>
    <t>BLOCO CERAMICO / TIJOLO VAZADO PARA ALVENARIA DE VEDACAO, 6 FUROS NA HORIZONTAL DE 11,5 X 19 X 39 CM (L X A X C)</t>
  </si>
  <si>
    <t>BLOCO CERAMICO / TIJOLO VAZADO PARA ALVENARIA DE VEDACAO, 6 FUROS NA HORIZONTAL DE 9 X 14 X 19 CM (L X A X C)</t>
  </si>
  <si>
    <t>BLOCO CERAMICO / TIJOLO VAZADO PARA ALVENARIA DE VEDACAO, 6 FUROS NA HORIZONTAL DE 9 X 14 X 24 CM (L X A X C)</t>
  </si>
  <si>
    <t>BLOCO CERAMICO / TIJOLO VAZADO PARA ALVENARIA DE VEDACAO, 6 FUROS NA HORIZONTAL DE 9 X 19 X 39 CM (L X A X C)</t>
  </si>
  <si>
    <t>BLOCO CERAMICO / TIJOLO VAZADO PARA ALVENARIA DE VEDACAO, 8 FUROS NA HORIZONTAL DE 9 X 19 X 19 CM (L X A X C)</t>
  </si>
  <si>
    <t>BLOCO CERAMICO / TIJOLO VAZADO PARA ALVENARIA DE VEDACAO, 8 FUROS NA HORIZONTAL DE 9 X 19 X 29 CM (L X A X C)</t>
  </si>
  <si>
    <t>BLOCO CERAMICO / TIJOLO VAZADO PARA ALVENARIA DE VEDACAO, 9 FUROS NA HORIZONTAL DE 11,5 X 14 X 24 CM (L X A X C)</t>
  </si>
  <si>
    <t>BLOCO CERAMICO / TIJOLO VAZADO PARA ALVENARIA DE VEDACAO, 9 FUROS NA HORIZONTAL DE 14 X 19 X 29 CM (L X A X C)</t>
  </si>
  <si>
    <t>BLOCO CERAMICO / TIJOLO VAZADO PARA ALVENARIA DE VEDACAO, 9 FUROS NA HORIZONTAL DE 14 X 19 X 39 CM (L X A X C)</t>
  </si>
  <si>
    <t>BLOCO CERAMICO / TIJOLO VAZADO PARA ALVENARIA DE VEDACAO, 9 FUROS NA HORIZONTAL DE 19 X 19 X 29 CM (L X A X C)</t>
  </si>
  <si>
    <t>BLOCO CERAMICO / TIJOLO VAZADO PARA ALVENARIA DE VEDACAO, 9 FUROS NA HORIZONTAL DE 19 X 19 X 39 CM (L X A X C)</t>
  </si>
  <si>
    <t>BLOCO CERAMICO / TIJOLO VAZADO PARA ALVENARIA DE VEDACAO, FUROS NA HORIZONTAL DE 11,5 X 19 X 19 CM (L X A X C)</t>
  </si>
  <si>
    <t>BLOCO CERAMICO / TIJOLO VAZADO PARA ALVENARIA DE VEDACAO, FUROS NA VERTICAL DE 11,5 X 19 X 29 CM (L X A X C)</t>
  </si>
  <si>
    <t>BLOCO CERAMICO / TIJOLO VAZADO PARA ALVENARIA DE VEDACAO, FUROS NA VERTICAL DE 11,5 X 19 X 39 CM (L X A X C)</t>
  </si>
  <si>
    <t>BLOCO CERAMICO / TIJOLO VAZADO PARA ALVENARIA DE VEDACAO, FUROS NA VERTICAL DE 14 X 19 X 29 CM (L X A X C)</t>
  </si>
  <si>
    <t>BLOCO CERAMICO / TIJOLO VAZADO PARA ALVENARIA DE VEDACAO, FUROS NA VERTICAL DE 14 X 19 X 39 CM (L X A X C)</t>
  </si>
  <si>
    <t>BLOCO CERAMICO / TIJOLO VAZADO PARA ALVENARIA DE VEDACAO, FUROS NA VERTICAL DE 19 X 19 X 39 CM (L X A X C)</t>
  </si>
  <si>
    <t>BLOCO CERAMICO / TIJOLO VAZADO PARA ALVENARIA DE VEDACAO, FUROS NA VERTICAL DE 9 X 19 X 39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</si>
  <si>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</si>
  <si>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</si>
  <si>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</si>
  <si>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</si>
  <si>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</si>
  <si>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</si>
  <si>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</si>
  <si>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</si>
  <si>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</si>
  <si>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</si>
  <si>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</si>
  <si>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</si>
  <si>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</si>
  <si>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</si>
  <si>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</si>
  <si>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</si>
  <si>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</si>
  <si>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</si>
  <si>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</si>
  <si>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</si>
  <si>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</si>
  <si>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</si>
  <si>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</si>
  <si>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</si>
  <si>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</si>
  <si>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</si>
  <si>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</si>
  <si>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</si>
  <si>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</si>
  <si>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14 X 19 X 29 CM (CLASSE C - NBR 6136)</t>
  </si>
  <si>
    <t>BLOCO DE VEDACAO CONCRETO APARENTE 9 X 19 X 39 CM (CLASSE C - NBR 6136)</t>
  </si>
  <si>
    <t>BLOCO DE VEDACAO DE CONCRETO 14 X 19 X 39 CM (CLASSE C - NBR 6136)</t>
  </si>
  <si>
    <t>BLOCO DE VEDACAO DE CONCRETO 19 X 19 X 39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</si>
  <si>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</si>
  <si>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</si>
  <si>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</si>
  <si>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</si>
  <si>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</si>
  <si>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9 X 19 X 39 CM (CLASSE C - NBR 6136)</t>
  </si>
  <si>
    <t>BLOCO DE VIDRO / ELEMENTO VAZADO, INCOLOR, VENEZIANA, *20 X 20 X 6* CM (A X L X E)</t>
  </si>
  <si>
    <t>BLOCO DE VIDRO / ELEMENTO VAZADO, INCOLOR, VENEZIANA, DE *20 X 10 X 8* CM (A X L X E)</t>
  </si>
  <si>
    <t>BLOCO ESTRUTURAL CERAMICO DE 14 X 19 X 29 CM (L X A X C) E 6,0 MPA</t>
  </si>
  <si>
    <t>BLOCO ESTRUTURAL CERAMICO DE 14 X 19 X 34 CM (L X A X C) E 6,0 MPA</t>
  </si>
  <si>
    <t>BLOCO ESTRUTURAL CERAMICO DE 14 X 19 X 39 CM (L X A X C) E 6,0 MPA</t>
  </si>
  <si>
    <t>BLOCO ESTRUTURAL CERAMICO DE 19 X 19 X 29 CM (L X A X C) E 6,0 MPA</t>
  </si>
  <si>
    <t>BLOCO ESTRUTURAL CERAMICO DE 19 X 19 X 39 CM (L X A X C) E 6,0 MPA</t>
  </si>
  <si>
    <t>BLOQUETE/PISO DE CONCRETO - MODELO PISOGRAMA/CONCREGRAMA 2 FUROS, DIMENSOES APROX. DE *35 X 15* CM E ESPESSURA DE 7 CM (+/- 1 CM), COR NATURAL</t>
  </si>
  <si>
    <t>BLOQUETE/PISO DE CONCRETO - MODELO PISOGRAMA/CONCREGRAMA/PAVI-GRADE/GRAMEIRO, DIMENSOES APROXIMADAS DE *60 X 45* CM E ESPESSURA DE 8 CM (+/- 1 CM), COR NATURAL</t>
  </si>
  <si>
    <t>BLOQUETE/PISO INTERTRAVADO DE CONCRETO - MODELO ONDA/16 FACES/RETANGULAR/TIJOLINHO/PAVER/HOLANDES/PARALELEPIPEDO, *20 X 10* CM, E = 10 CM, RESISTENCIA DE 35 MPA, COR NATURAL</t>
  </si>
  <si>
    <t>BLOQUETE/PISO INTERTRAVADO DE CONCRETO - MODELO ONDA/16 FACES/RETANGULAR/TIJOLINHO/PAVER/HOLANDES/PARALELEPIPEDO, *20 X 10* CM, E = 10 CM, RESISTENCIA DE 50 MPA, COR NATURAL</t>
  </si>
  <si>
    <t>BLOQUETE/PISO INTERTRAVADO DE CONCRETO - MODELO ONDA/16 FACES/RETANGULAR/TIJOLINHO/PAVER/HOLANDES/PARALELEPIPEDO, *20 X 10* CM, E = 6 CM, RESISTENCIA DE 35 MPA, COLORIDO</t>
  </si>
  <si>
    <t>BLOQUETE/PISO INTERTRAVADO DE CONCRETO - MODELO ONDA/16 FACES/RETANGULAR/TIJOLINHO/PAVER/HOLANDES/PARALELEPIPEDO, *20 X 10* CM, E = 6 CM, RESISTENCIA DE 35 MPA, COR NATURAL</t>
  </si>
  <si>
    <t>BLOQUETE/PISO INTERTRAVADO DE CONCRETO - MODELO ONDA/16 FACES/RETANGULAR/TIJOLINHO/PAVER/HOLANDES/PARALELEPIPEDO, *20 X 10* CM, E = 8 CM, RESISTENCIA DE 35 MPA, COLORIDO</t>
  </si>
  <si>
    <t>BLOQUETE/PISO INTERTRAVADO DE CONCRETO - MODELO ONDA/16 FACES/RETANGULAR/TIJOLINHO/PAVER/HOLANDES/PARALELEPIPEDO, *20 X 10* CM, E = 8 CM, RESISTENCIA DE 35 MPA, COR NATURAL</t>
  </si>
  <si>
    <t>BLOQUETE/PISO INTERTRAVADO DE CONCRETO - MODELO RAQUETE, *22 X 13,5* CM, E = 6 CM, RESISTENCIA DE 35 MPA, COR NATURAL</t>
  </si>
  <si>
    <t>BLOQUETE/PISO INTERTRAVADO DE CONCRETO - MODELO SEXTAVADO / HEXAGONAL, *25 X 25* CM, E = 10 CM, RESISTENCIA DE 35 MPA, COR NATURAL</t>
  </si>
  <si>
    <t>BLOQUETE/PISO INTERTRAVADO DE CONCRETO - MODELO SEXTAVADO / HEXAGONAL, *25 X 25* CM, E = 6 CM, RESISTENCIA DE 35 MPA, COR NATURAL</t>
  </si>
  <si>
    <t>BLOQUETE/PISO INTERTRAVADO DE CONCRETO - MODELO SEXTAVADO / HEXAGONAL, *25 X 25* CM, E = 8 CM, RESISTENCIA DE 35 MPA, COR NATURAL</t>
  </si>
  <si>
    <t>BOCAL PVC, PARA CALHA PLUVIAL, DIAMETRO DA SAIDA ENTRE *75 E 120* MM, PARA DRENAGEM PLUVIAL PREDIAL</t>
  </si>
  <si>
    <t>BOLSA DE LIGACAO EM PVC FLEXIVEL PARA VASO SANITARIO 40 MM (1 1/2")</t>
  </si>
  <si>
    <t>BOLSA DE LONA PARA FERRAMENTAS *50 X 35 X 25* CM</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</si>
  <si>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</si>
  <si>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</si>
  <si>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</si>
  <si>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</si>
  <si>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</si>
  <si>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</si>
  <si>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1,48HP DIAMETRO DE SUCCAO X ELEVACAO 1" X 1", 4 ESTAGIOS, DIAMETRO DOS ROTORES 3 X 107 MM + 1 X 100 MM, HM/Q: 10 M / 5,3 M3/H A 70 M / 1,8 M3/H</t>
  </si>
  <si>
    <t>BOMBA CENTRIFUGA MOTOR ELETRICO TRIFASICO 14,8 HP, DIAMETRO DE SUCCAO X ELEVACAO 2 1/2" X 2", DIAMETRO DO ROTOR 195 MM, HM/Q: 62 M / 55,5 M3/H A 80 M / 31,50 M3/H</t>
  </si>
  <si>
    <t>BOMBA CENTRIFUGA MOTOR ELETRICO TRIFASICO 2,96HP, DIAMETRO DE SUCCAO X ELEVACAO 1 1/2" X 1 1/4", DIAMETRO DO ROTOR 148 MM, HM/Q: 34 M / 14,80 M3/H A 40 M / 8,60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</si>
  <si>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</si>
  <si>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</si>
  <si>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</si>
  <si>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</si>
  <si>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</si>
  <si>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</si>
  <si>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</si>
  <si>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</si>
  <si>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</si>
  <si>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</si>
  <si>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</si>
  <si>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</si>
  <si>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</si>
  <si>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</si>
  <si>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</si>
  <si>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</si>
  <si>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</si>
  <si>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</si>
  <si>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SUBMERSIVEL, ELETRICA, TRIFASICA, POTENCIA 6 HP, DIAMETRO DO ROTOR 127 MM, BOCAL DE SAIDA DIAMETRO DE 3 POLEGADAS, HM/Q = 7 M / 66,90 M3/H A 26 M / 2,88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</si>
  <si>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</si>
  <si>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</si>
  <si>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</si>
  <si>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</si>
  <si>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</si>
  <si>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t>
  </si>
  <si>
    <t>BRACO OU HASTE COM CANOPLA PLASTICA, 1/2 ", PARA CHUVEIRO SIMPLES</t>
  </si>
  <si>
    <t>BRACO OU HASTE RETA COM CANOPLA PLASTICA, 1/2 ", PARA CHUVEIRO ELETRICO</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</si>
  <si>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</si>
  <si>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</si>
  <si>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</si>
  <si>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</si>
  <si>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</si>
  <si>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</si>
  <si>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</si>
  <si>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</si>
  <si>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</si>
  <si>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</si>
  <si>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</si>
  <si>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</si>
  <si>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SEM ANEL DE SOLDA, PONTA X BOLSA, 22 X 15 MM</t>
  </si>
  <si>
    <t>BUCHA DE REDUCAO DE COBRE SEM ANEL DE SOLDA, PONTA X BOLSA, 28 X 22 MM</t>
  </si>
  <si>
    <t>BUCHA DE REDUCAO DE COBRE SEM ANEL DE SOLDA, PONTA X BOLSA, 35 X 28 MM</t>
  </si>
  <si>
    <t>BUCHA DE REDUCAO DE COBRE SEM ANEL DE SOLDA, PONTA X BOLSA, 42 X 35 MM</t>
  </si>
  <si>
    <t>BUCHA DE REDUCAO DE COBRE SEM ANEL DE SOLDA, PONTA X BOLSA, 54 X 42 MM</t>
  </si>
  <si>
    <t>BUCHA DE REDUCAO DE COBRE SEM ANEL DE SOLDA, PONTA X BOLSA, 66 X 54 MM</t>
  </si>
  <si>
    <t>BUCHA DE REDUCAO DE FERRO GALVANIZADO, COM ROSCA BSP, DE 1 1/2" X 1 1/4"</t>
  </si>
  <si>
    <t>BUCHA DE REDUCAO DE FERRO GALVANIZADO, COM ROSCA BSP, DE 1 1/2" X 1"</t>
  </si>
  <si>
    <t>BUCHA DE REDUCAO DE FERRO GALVANIZADO, COM ROSCA BSP, DE 1 1/2" X 1/2"</t>
  </si>
  <si>
    <t>BUCHA DE REDUCAO DE FERRO GALVANIZADO, COM ROSCA BSP, DE 1 1/2" X 3/4"</t>
  </si>
  <si>
    <t>BUCHA DE REDUCAO DE FERRO GALVANIZADO, COM ROSCA BSP, DE 1 1/4" X 1"</t>
  </si>
  <si>
    <t>BUCHA DE REDUCAO DE FERRO GALVANIZADO, COM ROSCA BSP, DE 1 1/4" X 1/2"</t>
  </si>
  <si>
    <t>BUCHA DE REDUCAO DE FERRO GALVANIZADO, COM ROSCA BSP, DE 1 1/4" X 3/4"</t>
  </si>
  <si>
    <t>BUCHA DE REDUCAO DE FERRO GALVANIZADO, COM ROSCA BSP, DE 1" X 1/2"</t>
  </si>
  <si>
    <t>BUCHA DE REDUCAO DE FERRO GALVANIZADO, COM ROSCA BSP, DE 1" X 3/4"</t>
  </si>
  <si>
    <t>BUCHA DE REDUCAO DE FERRO GALVANIZADO, COM ROSCA BSP, DE 1/2" X 1/4"</t>
  </si>
  <si>
    <t>BUCHA DE REDUCAO DE FERRO GALVANIZADO, COM ROSCA BSP, DE 1/2" X 3/8"</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</si>
  <si>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</si>
  <si>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</si>
  <si>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</si>
  <si>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</si>
  <si>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</si>
  <si>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</si>
  <si>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</si>
  <si>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</si>
  <si>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</si>
  <si>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</si>
  <si>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</si>
  <si>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3/4" X 1/2"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</si>
  <si>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</si>
  <si>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</si>
  <si>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</si>
  <si>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</si>
  <si>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</si>
  <si>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</si>
  <si>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</si>
  <si>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</si>
  <si>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</si>
  <si>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</si>
  <si>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</si>
  <si>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50 X 40 MM, PARA ESGOTO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</si>
  <si>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</si>
  <si>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</si>
  <si>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</si>
  <si>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</si>
  <si>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</si>
  <si>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</si>
  <si>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</si>
  <si>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</si>
  <si>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</si>
  <si>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</si>
  <si>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</si>
  <si>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 PARA ELETRODUTO</t>
  </si>
  <si>
    <t>BUCHA DE REDUCAO EM ALUMINIO, COM ROSCA, DE 1 1/4" X 1/2",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</si>
  <si>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</si>
  <si>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</si>
  <si>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</si>
  <si>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</si>
  <si>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</si>
  <si>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</si>
  <si>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</si>
  <si>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</si>
  <si>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</si>
  <si>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</si>
  <si>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</si>
  <si>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</si>
  <si>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</si>
  <si>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</si>
  <si>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</si>
  <si>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3/4" X 1/2",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</si>
  <si>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</si>
  <si>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</si>
  <si>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</si>
  <si>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</si>
  <si>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</si>
  <si>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</si>
  <si>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</si>
  <si>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</si>
  <si>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</si>
  <si>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</si>
  <si>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</si>
  <si>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</si>
  <si>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</si>
  <si>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</si>
  <si>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</si>
  <si>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</si>
  <si>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</si>
  <si>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</si>
  <si>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</si>
  <si>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</si>
  <si>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</si>
  <si>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 PARA ELETRODUTO</t>
  </si>
  <si>
    <t>BUCHA EM ALUMINIO, COM ROSCA, DE 1/2", PARA ELETRODUTO</t>
  </si>
  <si>
    <t>BUCHA EM ALUMINIO, COM ROSCA, DE 2 1/2", PARA ELETRODUTO</t>
  </si>
  <si>
    <t>BUCHA EM ALUMINIO, COM ROSCA, DE 2", PARA ELETRODUTO</t>
  </si>
  <si>
    <t>BUCHA EM ALUMINIO, COM ROSCA, DE 3", PARA ELETRODUTO</t>
  </si>
  <si>
    <t>BUCHA EM ALUMINIO, COM ROSCA, DE 3/4", PARA ELETRODUTO</t>
  </si>
  <si>
    <t>BUCHA EM ALUMINIO, COM ROSCA, DE 3/8",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</si>
  <si>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</si>
  <si>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</si>
  <si>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</si>
  <si>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</si>
  <si>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</si>
  <si>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</si>
  <si>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</si>
  <si>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</si>
  <si>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</si>
  <si>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</si>
  <si>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</si>
  <si>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4"</t>
  </si>
  <si>
    <t>CABIDE/GANCHO DE BANHEIRO SIMPLES EM METAL CROMADO</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</si>
  <si>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</si>
  <si>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</si>
  <si>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</si>
  <si>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</si>
  <si>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</si>
  <si>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</si>
  <si>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</si>
  <si>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</si>
  <si>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</si>
  <si>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</si>
  <si>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</si>
  <si>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</si>
  <si>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</si>
  <si>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</si>
  <si>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</si>
  <si>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</si>
  <si>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</si>
  <si>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</si>
  <si>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</si>
  <si>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</si>
  <si>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</si>
  <si>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</si>
  <si>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</si>
  <si>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</si>
  <si>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</si>
  <si>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</si>
  <si>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</si>
  <si>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</si>
  <si>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</si>
  <si>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</si>
  <si>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</si>
  <si>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</si>
  <si>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</si>
  <si>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</si>
  <si>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</si>
  <si>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</si>
  <si>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</si>
  <si>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</si>
  <si>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</si>
  <si>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</si>
  <si>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</si>
  <si>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</si>
  <si>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</si>
  <si>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</si>
  <si>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</si>
  <si>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</si>
  <si>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</si>
  <si>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</si>
  <si>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</si>
  <si>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</si>
  <si>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</si>
  <si>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</si>
  <si>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</si>
  <si>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</si>
  <si>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</si>
  <si>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</si>
  <si>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</si>
  <si>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</si>
  <si>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</si>
  <si>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</si>
  <si>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</si>
  <si>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</si>
  <si>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</si>
  <si>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</si>
  <si>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</si>
  <si>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RIGIDO, CLASSE 2, ISOLACAO EM PVC, ANTI-CHAMA BWF-B, 1 CONDUTOR, 450/750 V, DIAMETRO 120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</si>
  <si>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</si>
  <si>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</si>
  <si>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185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</si>
  <si>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</si>
  <si>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</si>
  <si>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</si>
  <si>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</si>
  <si>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</si>
  <si>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</si>
  <si>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</si>
  <si>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</si>
  <si>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</si>
  <si>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</si>
  <si>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</si>
  <si>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</si>
  <si>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</si>
  <si>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</si>
  <si>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</si>
  <si>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</si>
  <si>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</si>
  <si>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</si>
  <si>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</si>
  <si>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</si>
  <si>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</si>
  <si>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</si>
  <si>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</si>
  <si>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</si>
  <si>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</si>
  <si>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</si>
  <si>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</si>
  <si>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</si>
  <si>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</si>
  <si>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</si>
  <si>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</si>
  <si>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</si>
  <si>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</si>
  <si>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</si>
  <si>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</si>
  <si>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</si>
  <si>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</si>
  <si>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</si>
  <si>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</si>
  <si>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</si>
  <si>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</si>
  <si>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</si>
  <si>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</si>
  <si>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</si>
  <si>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</si>
  <si>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</si>
  <si>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</si>
  <si>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</si>
  <si>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</si>
  <si>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</si>
  <si>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</si>
  <si>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</si>
  <si>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</si>
  <si>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</si>
  <si>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</si>
  <si>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</si>
  <si>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</si>
  <si>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</si>
  <si>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5 X 5 CM EM PINUS, MISTA OU EQUIVALENTE DA REGIAO - BRUTA</t>
  </si>
  <si>
    <t>CAIBRO APARELHADO *6 X 8* CM, EM MACARANDUBA/MASSARANDUBA, ANGELIM OU EQUIVALENTE DA REGIAO</t>
  </si>
  <si>
    <t>CAIBRO APARELHADO *7,5 X 7,5* CM, EM MACARANDUBA/MASSARANDUBA, ANGELIM OU EQUIVALENTE DA REGIAO</t>
  </si>
  <si>
    <t>CAIBRO NAO APARELHADO *5 X 6* CM, EM MACARANDUBA/MASSARANDUBA, ANGELIM OU EQUIVALENTE DA REGIAO - BRUTA</t>
  </si>
  <si>
    <t>CAIBRO NAO APARELHADO *6 X 6* CM, EM MACARANDUBA/MASSARANDUBA, ANGELIM OU EQUIVALENTE DA REGIAO - BRUTA</t>
  </si>
  <si>
    <t>CAIBRO NAO APARELHADO, *6 X 8* CM, EM MACARANDUBA/MASSARANDUBA, ANGELIM OU EQUIVALENTE DA REGIAO - BRUTA</t>
  </si>
  <si>
    <t>CAIBRO ROLICO DE MADEIRA TRATADA, D = 4 A 7 CM, H = 3,00 M, EM EUCALIPTO OU EQUIVALENTE DA REGIAO</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</si>
  <si>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</si>
  <si>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</si>
  <si>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</si>
  <si>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</si>
  <si>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</si>
  <si>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</si>
  <si>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</si>
  <si>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</si>
  <si>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</si>
  <si>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</si>
  <si>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</si>
  <si>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</si>
  <si>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</si>
  <si>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</si>
  <si>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</si>
  <si>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</si>
  <si>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</si>
  <si>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</si>
  <si>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</si>
  <si>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</si>
  <si>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</si>
  <si>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</si>
  <si>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</si>
  <si>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</si>
  <si>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</si>
  <si>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</si>
  <si>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</si>
  <si>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</si>
  <si>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</si>
  <si>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</si>
  <si>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</si>
  <si>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</si>
  <si>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</si>
  <si>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PLASTICA PARA BACIA / VASO SANITARIO DE EMBUTIR, COM ESPELHO ACIONADOR EM PLASTICO, CAPACIDADE 6 A 10 LITROS, (COMPLETA - ACESSORIOS INCLUSOS)</t>
  </si>
  <si>
    <t>CAIXA DE DESCARGA PLASTICA PARA BACIA / VASO SANITARIO, EXTERNA, CAPACIDADE 9 LITROS, PUXADOR FIO DE NYLON, NAO INCLUSO CANO, BOLSA, ENGATE</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</si>
  <si>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</si>
  <si>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</si>
  <si>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</si>
  <si>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</si>
  <si>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</si>
  <si>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</si>
  <si>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 (INCLUIDA TAMPA SEM ESCOTILHA)</t>
  </si>
  <si>
    <t>CAIXA DE INSPECAO PARA ATERRAMENTO OU OUTRO USO, EM PVC, DN = 250 X 250 MM (INCLUIDA TAMPA EM FERRO FUNDIDO SEM ESCOTILHA)</t>
  </si>
  <si>
    <t>CAIXA DE INSPECAO PARA ATERRAMENTO OU OUTRO USO, EM PVC, DN = 300 X *300* MM (INCLUIDA TAMPA EM FERRO FUNDIDO SEM ESCOTILHA)</t>
  </si>
  <si>
    <t>CAIXA DE INSPECAO PARA ATERRAMENTO OU OUTRO USO, EM PVC, DN = 300 X 250 MM (INCLUIDA TAMPA EM FERRO FUNDIDO SEM ESCOTILHA)</t>
  </si>
  <si>
    <t>CAIXA DE INSPECAO PARA ATERRAMENTO OU OUTRO USO, EM PVC, DN = 300 X 600 MM (INCLUIDA TAMPA EM FERRO FUNDIDO SEM ESCOTILHA)</t>
  </si>
  <si>
    <t>CAIXA DE LUZ "3 X 3" EM ACO ESMALTADA</t>
  </si>
  <si>
    <t>CAIXA DE LUZ "4 X 2" EM ACO ESMALTADA</t>
  </si>
  <si>
    <t>CAIXA DE LUZ "4 X 4"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</si>
  <si>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</si>
  <si>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</si>
  <si>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</si>
  <si>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</si>
  <si>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</si>
  <si>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</si>
  <si>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</si>
  <si>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APARAFUSADA,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</si>
  <si>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</si>
  <si>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</si>
  <si>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</si>
  <si>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</si>
  <si>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</si>
  <si>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</si>
  <si>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</si>
  <si>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</si>
  <si>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</si>
  <si>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</si>
  <si>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</si>
  <si>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EM PVC, DE 4" X 2", PARA ELETRODUTO FLEXIVEL CORRUGADO</t>
  </si>
  <si>
    <t>CAIXA DE PASSAGEM, EM PVC, DE 4" X 4", PARA ELETRODUTO FLEXIVEL CORRUGADO</t>
  </si>
  <si>
    <t>CAIXA DE PASSAGEM/ LUZ / TELEFONIA, DE EMBUTIR, EM CHAPA DE ACO GALVANIZADO, DIMENSOES 120 X 120 X *12* CM (PADRAO CONCESSIONARIA LOCAL)</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</si>
  <si>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</si>
  <si>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</si>
  <si>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</si>
  <si>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</si>
  <si>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</si>
  <si>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</si>
  <si>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SOBREPOR, EM CHAPA DE ACO GALVANIZADO, DIMENSOES 80 X 80 X *12* CM (PADRAO CONCESSIONARIA LOCAL)</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</si>
  <si>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</si>
  <si>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</si>
  <si>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</si>
  <si>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</si>
  <si>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</si>
  <si>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</si>
  <si>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</si>
  <si>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</si>
  <si>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</si>
  <si>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</si>
  <si>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</si>
  <si>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</si>
  <si>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</si>
  <si>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</si>
  <si>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</si>
  <si>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</si>
  <si>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</si>
  <si>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</si>
  <si>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</si>
  <si>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</si>
  <si>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</si>
  <si>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</si>
  <si>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CALCARIO DOLOMITICO A (POSTO PEDREIRA/FORNECEDOR,  SEM FRETE)</t>
  </si>
  <si>
    <t>CALCETEIRO / RASTELEIRO (HORISTA)</t>
  </si>
  <si>
    <t>CALCETEIRO / RASTELEIRO (MENSALISTA)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</si>
  <si>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</si>
  <si>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</si>
  <si>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</si>
  <si>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</si>
  <si>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</si>
  <si>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</si>
  <si>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</si>
  <si>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</si>
  <si>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</si>
  <si>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</si>
  <si>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</si>
  <si>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</si>
  <si>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</si>
  <si>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</si>
  <si>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</si>
  <si>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</si>
  <si>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</si>
  <si>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</si>
  <si>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</si>
  <si>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</si>
  <si>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</si>
  <si>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</si>
  <si>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</si>
  <si>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</si>
  <si>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</si>
  <si>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</si>
  <si>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</si>
  <si>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</si>
  <si>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</si>
  <si>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</si>
  <si>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</si>
  <si>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</si>
  <si>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</si>
  <si>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14 X 19 X 19 CM (CLASSE C - NBR 6136)</t>
  </si>
  <si>
    <t>CANALETA DE CONCRETO 19 X 19 X 19 CM (CLASSE C - NBR 6136)</t>
  </si>
  <si>
    <t>CANALETA DE CONCRETO 9 X 19 X 19 CM (CLASSE C - NBR 6136)</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</si>
  <si>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</si>
  <si>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</si>
  <si>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</si>
  <si>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</si>
  <si>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ESTRUTURAL CERAMICA DE 14 X 19 X 19 CM (L X A X C) E 6,0 MPA</t>
  </si>
  <si>
    <t>CANALETA ESTRUTURAL CERAMICA DE 14 X 19 X 29 CM (L X A X C) E 6,0 MPA</t>
  </si>
  <si>
    <t>CANALETA ESTRUTURAL CERAMICA DE 14 X 19 X 39 CM (L X A X C) E 6,0 MPA</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</si>
  <si>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</si>
  <si>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</si>
  <si>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</si>
  <si>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</si>
  <si>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ACO ABAS IGUAIS (QUALQUER BITOLA), ESPESSURA ENTRE 1/8" E 1/4"</t>
  </si>
  <si>
    <t>CANTONEIRA EM ALUMINIO, ABAS IGUAIS, LARGURA DE 25,40 MM (1"), ESPESSURA DE 3,17 MM (1/8") E PESO LINEAR DE APROXIMADAMENTE 0,408 KG/M</t>
  </si>
  <si>
    <t>CANTONEIRA EM ALUMINIO, ABAS IGUAIS, LARGURA DE 25,40 MM (1"), ESPESSURA DE 4,76 MM (3/16") E PESO LINEAR DE APROXIMADAMENTE 0,593 KG/M</t>
  </si>
  <si>
    <t>CANTONEIRA EM ALUMINIO, ABAS IGUAIS, LARGURA DE 31,75 MM (1 1/4"), ESPESSURA DE 4,76 MM (3/16") E PESO LINEAR DE APROXIMADAMENTE 0,755 KG/M</t>
  </si>
  <si>
    <t>CANTONEIRA EM ALUMINIO, ABAS IGUAIS, LARGURA DE 38,10 MM (1 1/2"), ESPESSURA DE 4,76 MM (3/16") E PESO LINEAR DE APROXIMADAMENTE 0,915 KG/M</t>
  </si>
  <si>
    <t>CANTONEIRA EM ALUMINIO, ABAS IGUAIS, LARGURA DE 50,80 MM (2"), ESPESSURA DE 3,17 MM (1/8") E PESO LINEAR DE APROXIMADAMENTE 0,842 KG/M</t>
  </si>
  <si>
    <t>CANTONEIRA EM ALUMINIO, ABAS IGUAIS, LARGURA DE 50,80 MM (2"), ESPESSURA DE 6,35 MM (1/4") E PESO LINEAR DE APROXIMADAMENTE 1,630 KG/M</t>
  </si>
  <si>
    <t>CAP OU TAMPAO DE FERRO GALVANIZADO, COM ROSCA BSP, DE 1 1/2"</t>
  </si>
  <si>
    <t>CAP OU TAMPAO DE FERRO GALVANIZADO, COM ROSCA BSP, DE 1 1/4"</t>
  </si>
  <si>
    <t>CAP OU TAMPAO DE FERRO GALVANIZADO, COM ROSCA BSP, DE 1"</t>
  </si>
  <si>
    <t>CAP OU TAMPAO DE FERRO GALVANIZADO, COM ROSCA BSP, DE 1/2"</t>
  </si>
  <si>
    <t>CAP OU TAMPAO DE FERRO GALVANIZADO, COM ROSCA BSP, DE 1/4"</t>
  </si>
  <si>
    <t>CAP OU TAMPAO DE FERRO GALVANIZADO, COM ROSCA BSP, DE 2 1/2"</t>
  </si>
  <si>
    <t>CAP OU TAMPAO DE FERRO GALVANIZADO, COM ROSCA BSP, DE 2"</t>
  </si>
  <si>
    <t>CAP OU TAMPAO DE FERRO GALVANIZADO, COM ROSCA BSP, DE 3"</t>
  </si>
  <si>
    <t>CAP OU TAMPAO DE FERRO GALVANIZADO, COM ROSCA BSP, DE 3/4"</t>
  </si>
  <si>
    <t>CAP OU TAMPAO DE FERRO GALVANIZADO, COM ROSCA BSP, DE 3/8"</t>
  </si>
  <si>
    <t>CAP OU TAMPAO DE FERRO GALVANIZADO, COM ROSCA BSP, DE 4"</t>
  </si>
  <si>
    <t>CAP PPR DN 20 MM, PARA AGUA QUENTE PREDIAL</t>
  </si>
  <si>
    <t>CAP PPR DN 25 MM, PARA AGUA QUENTE PREDIAL</t>
  </si>
  <si>
    <t>CAP PVC, ROSCAVEL, 1", PARA AGUA FRIA PREDIAL</t>
  </si>
  <si>
    <t>CAP PVC, ROSCAVEL, 1/2", PARA AGUA FRIA PREDIAL</t>
  </si>
  <si>
    <t>CAP PVC, ROSCAVEL, 3/4", PARA AGUA FRIA PREDIAL</t>
  </si>
  <si>
    <t>CAP PVC, SERIE R, DN 100 MM, PARA ESGOTO PREDIAL</t>
  </si>
  <si>
    <t>CAP PVC, SERIE R, DN 150 MM, PARA ESGOTO PREDIAL</t>
  </si>
  <si>
    <t>CAP PVC, SERIE R, DN 75 MM,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</si>
  <si>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</si>
  <si>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</si>
  <si>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</si>
  <si>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</si>
  <si>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</si>
  <si>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</si>
  <si>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</si>
  <si>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SOLDAVEL, DN 100 MM, SERIE NORMAL, PARA ESGOTO PREDIAL</t>
  </si>
  <si>
    <t>CAP PVC, SOLDAVEL, DN 50 MM, SERIE NORMAL, PARA ESGOTO PREDIAL</t>
  </si>
  <si>
    <t>CAP PVC, SOLDAVEL, DN 75 MM, SERIE NORMAL, PARA ESGOTO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</si>
  <si>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</si>
  <si>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</si>
  <si>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</si>
  <si>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</si>
  <si>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</si>
  <si>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</si>
  <si>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</si>
  <si>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</si>
  <si>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</si>
  <si>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</si>
  <si>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</si>
  <si>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</si>
  <si>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</si>
  <si>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</si>
  <si>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 HIDRAULICA DE CUBA SIMPLES SEM MAQUINA DE LAVAR ROUPA, *355* X *670* MM (L X H) (COM FUROS E DEMAIS ENCAIXES)</t>
  </si>
  <si>
    <t>CARENAGEM /TAMPA, EM PLASTICO, COR BRANCA, UTILIZADO EM KIT CHASSI METALICO PARA INSTAL. HIDRAULICA DE TANQUE COM MAQUINA DE LAVAR ROUPA, *360* X *470* MM (L X H)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</si>
  <si>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</si>
  <si>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</si>
  <si>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</si>
  <si>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</si>
  <si>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</si>
  <si>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</si>
  <si>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</si>
  <si>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</si>
  <si>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</si>
  <si>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OU OFICIAL (MENSALISTA)</t>
  </si>
  <si>
    <t>CARPINTEIRO DE FORMAS PARA CONCRETO (HORISTA)</t>
  </si>
  <si>
    <t>CARRANCA PARA JANELA VENEZIANA DE ABRIR, EM LATAO CROMADO, SIMPLES, PARA APARAFUSAR NA PAREDE</t>
  </si>
  <si>
    <t>CARRINHO COM 2 PNEUS PARA TRANSPORTAR TUBO CONCRETO, ALTURA ATE 1,0 M E DIAMETRO ATE 1000MM, COM ESTRUTURA EM PERFIL OU TUBO METALICO</t>
  </si>
  <si>
    <t>CARRINHO DE MAO, EM ACO, COM CAPACIDADE DE *45 A 65* L / *100* KG,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</si>
  <si>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</si>
  <si>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</si>
  <si>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</si>
  <si>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</si>
  <si>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</si>
  <si>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</si>
  <si>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CAVALETE PARA TALHA COM ESTRUTURA EM TUBO METALICO ALTURA MINIMA 3,2 M EQUIPADO COM RODAS DE BORRACHA PARA MOVIMENTACAO DE TUBOS DE CONCRETO NA CENTRAL DE PREMOLDADOS COM CAPACIDADE DE CARGA DE 3 TONELADAS</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</si>
  <si>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</si>
  <si>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</si>
  <si>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</si>
  <si>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4X2, PESO BRUTO TOTAL COMBINADO 49000 KG, CAPACIDADE MAXIMA DE TRACAO *66000* KG, POTENCIA *360* CV (INCLUI CABINE E CHASSI, NAO INCLUI SEMIRREBOQUE)</t>
  </si>
  <si>
    <t>CAVALO MECANICO TRACAO 6X2, PESO BRUTO TOTAL COMBINADO 56000 KG, CAPACIDADE MAXIMA DE TRACAO *66000* KG, POTENCIA *360* CV (INCLUI CABINE E CHASSI, NAO INCLUI SEMIRREBOQUE)</t>
  </si>
  <si>
    <t>CAVOUQUEIRO OU OPERADOR DE PERFURATRIZ / ROMPEDOR (HORISTA)</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</si>
  <si>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</si>
  <si>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</si>
  <si>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</si>
  <si>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</si>
  <si>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</si>
  <si>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</si>
  <si>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</si>
  <si>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</si>
  <si>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</si>
  <si>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</si>
  <si>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</si>
  <si>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</si>
  <si>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</si>
  <si>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</si>
  <si>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</si>
  <si>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</si>
  <si>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18, E = 1,20 MM (9,60 KG/M2)</t>
  </si>
  <si>
    <t>CHAPA DE ACO FINA A QUENTE BITOLA MSG 3/16", E = 4,75 MM (38,00 KG/M2)</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</si>
  <si>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</si>
  <si>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</si>
  <si>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</si>
  <si>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</si>
  <si>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</si>
  <si>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</si>
  <si>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</si>
  <si>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</si>
  <si>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</si>
  <si>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(25,40 MM) 199,18 KG/M2</t>
  </si>
  <si>
    <t>CHAPA DE ACO GROSSA, ASTM A36, E = 1/4" (6,35 MM) 49,79 KG/M2</t>
  </si>
  <si>
    <t>CHAPA DE ACO GROSSA, ASTM A36, E = 3/4" (19,05 MM) 149,39 KG/M2</t>
  </si>
  <si>
    <t>CHAPA DE ACO GROSSA, ASTM A36, E = 3/8" (9,53 MM) 74,69 KG/M2</t>
  </si>
  <si>
    <t>CHAPA DE ACO GROSSA, ASTM A36, E = 5/8" (15,88 MM) 124,49 KG/M2</t>
  </si>
  <si>
    <t>CHAPA DE ACO GROSSA, ASTM A36, E = 7/8" (22,23 MM) 174,28 KG/M2</t>
  </si>
  <si>
    <t>CHAPA DE ACO XADREZ PARA PISOS, E = 1/4" (6,30 MM) 54,53 KG/M2</t>
  </si>
  <si>
    <t>CHAPA DE LAMINADO MELAMINICO, LISO BRILHANTE, DE 1,25 X 3,08 METROS, ESPESSURA = 0,8 MILIMETROS</t>
  </si>
  <si>
    <t>CHAPA DE LAMINADO MELAMINICO, LISO FOSCO, DE 1,25 X 3,08 METROS, ESPESSURA = 0,8 MILIMETROS</t>
  </si>
  <si>
    <t>CHAPA DE LAMINADO MELAMINICO, TEXTURIZADO, DE 1,25 X 3,08 METROS, ESPESSURA = 0,8 MILIMETROS</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</si>
  <si>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</si>
  <si>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</si>
  <si>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</si>
  <si>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</si>
  <si>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</si>
  <si>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</si>
  <si>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</si>
  <si>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</si>
  <si>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</si>
  <si>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</si>
  <si>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</si>
  <si>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</si>
  <si>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</si>
  <si>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</si>
  <si>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</si>
  <si>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</si>
  <si>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</si>
  <si>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</si>
  <si>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</si>
  <si>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</si>
  <si>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</si>
  <si>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</si>
  <si>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 E= 4,75 MM, 4 FUROS, LARGURA 45 MM, COMPRIMENTO 500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</si>
  <si>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</si>
  <si>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</si>
  <si>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</si>
  <si>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</si>
  <si>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</si>
  <si>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</si>
  <si>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</si>
  <si>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</si>
  <si>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</si>
  <si>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20 MM</t>
  </si>
  <si>
    <t>CHAPA/PAINEL DE MADEIRA COMPENSADA RESINADA (MADEIRITE RESINADO ROSA) PARA FORMA DE CONCRETO, DE 2200 X 1100 MM, E = 6 MM</t>
  </si>
  <si>
    <t>CHAPA/PAINEL DE MADEIRA COMPENSADA RESINADA (MADEIRITE RESINADO ROSA) PARA FORMA DE CONCRETO, DE 2200 X 1100 MM, E = 8 A 12 MM</t>
  </si>
  <si>
    <t>CHAVE DUPLA PARA CONEXOES TIPO STORZ, ENGATE RAPIDO 1 1/2" X 2 1/2", EM LATAO, PARA INSTALACAO PREDIAL COMBATE A INCENDIO</t>
  </si>
  <si>
    <t>CHUMBADOR DE ACO GALVANIZADO, 1" X 600 MM, PARA POSTES DE ACO COM BASE, INCLUSO PORCA E ARRUELA</t>
  </si>
  <si>
    <t>CHUMBADOR DE ACO TIPO PARABOLT, * 5/8" X 200* MM, COM PORCA E ARRUELA</t>
  </si>
  <si>
    <t>CHUMBADOR DE ACO ZINCADO, DIAMETRO 1/2", COMPRIMENTO 75 MM</t>
  </si>
  <si>
    <t>CHUMBADOR DE ACO ZINCADO, DIAMETRO 1/4" COM PARAFUSO 1/4" X 40 MM</t>
  </si>
  <si>
    <t>CHUMBADOR DE ACO ZINCADO, DIAMETRO 5/8", COMPRIMENTO 6", COM PORCA</t>
  </si>
  <si>
    <t>CHUVEIRO COMUM EM PLASTICO BRANCO, COM CANO, 3 TEMPERATURAS, 5500 W (110/220 V)</t>
  </si>
  <si>
    <t>CHUVEIRO COMUM EM PLASTICO CROMADO, COM CANO, 4 TEMPERATURAS (110/220 V)</t>
  </si>
  <si>
    <t>CIMENTO BRANCO NAO ESTRUTURAL (CPB - NAO ESTRUTURAL)</t>
  </si>
  <si>
    <t>CIMENTO IMPERMEABILIZANTE DE PEGA ULTRARRAPIDA PARA TAMPONAMENTOS</t>
  </si>
  <si>
    <t>CIMENTO PORTLAND COMPOSTO CP II-32</t>
  </si>
  <si>
    <t>CIMENTO PORTLAND DE ALTO FORNO (AF) CP III-40</t>
  </si>
  <si>
    <t>CIMENTO PORTLAND ESTRUTURAL BRANCO CPB - 32 OU CPB - 40</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</si>
  <si>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</si>
  <si>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</si>
  <si>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</si>
  <si>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SUSPENSORIO, CINTURA E PERNAS</t>
  </si>
  <si>
    <t>COBRE ELETROLITICO EM BARRA OU CHAPA</t>
  </si>
  <si>
    <t>COLA A BASE DE RESINA SINTETICA PARA CHAPA DE LAMINADO MELAMINICO E OUTROS</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</si>
  <si>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</si>
  <si>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</si>
  <si>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</si>
  <si>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</si>
  <si>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</si>
  <si>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</si>
  <si>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</si>
  <si>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</si>
  <si>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</si>
  <si>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</si>
  <si>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</si>
  <si>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</si>
  <si>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COMPACTADOR DE SOLO A PERCUSSAO (SOQUETE), A GASOLINA 4 TEMPOS, PESO 55 A 65 KG, FORCA DE IMPACTO 1.000 A 1.500 KGF, FREQ. 600 A 700 GOLPES P/ MINUTO, VELOCIDADE TRABALHO DE 10 A 15 M/MIN, POT. DE 2,00 A 3,00 HP</t>
  </si>
  <si>
    <t>COMPACTADOR DE SOLO TIPO PLACA VIBRATORIA REVERSIVEL, A GASOLINA 4 TEMPOS, PESO 125 A 150 KG, FORCA CENTRIF. 2500 A 2800 KGF, LARG. TRABALHO 400 A 450 MM, FREQ. VIBRACAO 4300 A 4500 RPM, VELOC. TRABALHO 15 A 20 M/MIN, POT. 5,5 A 6,0 HP</t>
  </si>
  <si>
    <t>COMPACTADOR DE SOLO TIPO PLACA VIBRATORIA REVERSIVEL, A GASOLINA 4 TEMPOS, PESO 150 A 175 KG, FORCA CENTRIF. 2800 A 3100 KGF, LARG. TRABALHO DE 450 A 520 MM, FREQ. VIBRACAO 4000 A 4300 RPM, VELOC. TRABALHO DE 15 A 20 M/MIN, POT. DE 6,0 A 7,0 HP</t>
  </si>
  <si>
    <t>COMPACTADOR DE SOLO, TIPO PLACA VIBRATORIA NAO REVERSIVEL, A GASOLINA 4 TEMPOS, PESO 80 A 120 KG, FORCA CENTRIF. DE 1300 A 2000 KGF, LARG. TRABALHO DE 400 A 500 MM, FREQ. VIBRACAO DE 4800 A 6000 RPM, VELOCIDADE TRABALHO DE 20 A 30 M/MIN, POT. DE 5,0 A 6,0 HP</t>
  </si>
  <si>
    <t>COMPACTADOR DE SOLO, TIPO PLACA VIBRATORIA REVERSIVEL, A DIESEL, PESO 700 A 820 KG, FORCA CENTRIF. DE 6.200 A 10.000 KGF, LARG. TRABALHO DE 650 A 720 MM, FREQ. VIBRACAO DE 3.000 A 3.500 RPM, VELOCIDADE TRABALHO DE 25 A 30 M/MIN, POT. DE 13,0 A 15,0 HP</t>
  </si>
  <si>
    <t>COMPACTADOR DE SOLO, TIPO PLACA VIBRATORIA REVERSIVEL, A GASOLINA 4 TEMPOS, PESO 160 A 265 KG, FORCA CENTRIF. DE 2750 A 4000 KGF, LARG. TRABALHO DE 430 A 550 MM, FREQ. VIBRACAO DE 4000 A 5500 RPM, VELOCIDADE TRABALHO DE 20 A 25 M/MIN, POT. DE 7,5 A 9,0 HP</t>
  </si>
  <si>
    <t>COMPACTADOR DE SOLOS DE PERCURSAO (SOQUETE) COM MOTOR A GASOLINA 4 TEMPOS DE 4 HP (4 CV)</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</si>
  <si>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</si>
  <si>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</si>
  <si>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</si>
  <si>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</si>
  <si>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</si>
  <si>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</si>
  <si>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</si>
  <si>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</si>
  <si>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</si>
  <si>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</si>
  <si>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</si>
  <si>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</si>
  <si>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</si>
  <si>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</si>
  <si>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</si>
  <si>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COMPRESSOR DE AR REBOCAVEL, VAZAO 89 PCM, PRESSAO EFETIVA DE TRABALHO *102* PSI, MOTOR DIESEL, POTENCIA *20*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</si>
  <si>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</si>
  <si>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</si>
  <si>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COM BOMBEAMENTO (DISPONIBILIZACAO DE BOMBA), SEM O LANCAMENTO (NBR 15823)</t>
  </si>
  <si>
    <t>CONCRETO AUTOADENSAVEL (CAA) CLASSE DE RESISTENCIA C20, ESPALHAMENTO SF2, COM BOMBEAMENTO (DISPONIBILIZACAO DE BOMBA), SEM O LANCAMENTO (NBR 15823)</t>
  </si>
  <si>
    <t>CONCRETO AUTOADENSAVEL (CAA) CLASSE DE RESISTENCIA C25, ESPALHAMENTO SF2, COM BOMBEAMENTO (DISPONIBILIZACAO DE BOMBA), SEM O LANCAMENTO (NBR 15823)</t>
  </si>
  <si>
    <t>CONCRETO AUTOADENSAVEL (CAA) CLASSE DE RESISTENCIA C30, ESPALHAMENTO SF2, COM BOMBEAMENTO (DISPONIBILIZACAO DE BOMBA), SEM O LANCAMENTO (NBR 15823)</t>
  </si>
  <si>
    <t>CONCRETO BETUMINOSO USINADO A QUENTE (CBUQ) PARA PAVIMENTACAO ASFALTICA, PADRAO DNIT, FAIXA C, COM CAP 30/45 - AQUISICAO POSTO USINA</t>
  </si>
  <si>
    <t>T</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</si>
  <si>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</si>
  <si>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</si>
  <si>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BRITA 0 E 1, SLUMP = 100 +/- 20 MM, COM BOMBEAMENTO (DISPONIBILIZACAO DE BOMBA), SEM O LANCAMENTO (NBR 8953)</t>
  </si>
  <si>
    <t>CONCRETO USINADO BOMBEAVEL, CLASSE DE RESISTENCIA C20, COM BRITA 0 E 1, SLUMP = 100 +/- 20 MM, EXCLUI SERVICO DE BOMBEAMENTO (NBR 8953)</t>
  </si>
  <si>
    <t>CONCRETO USINADO BOMBEAVEL, CLASSE DE RESISTENCIA C20, COM BRITA 0 E 1, SLUMP = 130 +/- 20 MM, EXCLUI SERVICO DE BOMBEAMENTO (NBR 8953)</t>
  </si>
  <si>
    <t>CONCRETO USINADO BOMBEAVEL, CLASSE DE RESISTENCIA C20, COM BRITA 0 E 1, SLUMP = 190 +/- 20 MM, COM BOMBEAMENTO (DISPONIBILIZACAO DE BOMBA), SEM O LANCAMENTO (NBR 8953)</t>
  </si>
  <si>
    <t>CONCRETO USINADO BOMBEAVEL, CLASSE DE RESISTENCIA C20, COM BRITA 0, SLUMP = 220 +/- 20 MM, COM BOMBEAMENTO (DISPONIBILIZACAO DE BOMBA), SEM O LANCAMENTO (NBR 8953)</t>
  </si>
  <si>
    <t>CONCRETO USINADO BOMBEAVEL, CLASSE DE RESISTENCIA C25, BRITA 0 E 1, SLUMP = 100 +/- 20 MM, COM BOMBEAMENTO (DISPONIBILIZACAO DE BOMBA), SEM O LANCAMENTO (NBR 8953)</t>
  </si>
  <si>
    <t>CONCRETO USINADO BOMBEAVEL, CLASSE DE RESISTENCIA C25, COM BRITA 0 E 1, SLUMP = 100 +/- 20 MM, EXCLUI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</si>
  <si>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</si>
  <si>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</si>
  <si>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BRITA 0 E 1, SLUMP = 100 +/- 20 MM, COM BOMBEAMENTO (DISPONIBILIZACAO DE BOMBA), SEM O LANCAMENTO (NBR 8953)</t>
  </si>
  <si>
    <t>CONCRETO USINADO BOMBEAVEL, CLASSE DE RESISTENCIA C30, COM BRITA 0 E 1, SLUMP = 100 +/- 20 MM, EXCLUI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</si>
  <si>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</si>
  <si>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</si>
  <si>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</si>
  <si>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BRITA 0 E 1, SLUMP = 100 +/- 20 MM, COM BOMBEAMENTO (DISPONIBILIZACAO DE BOMBA), SEM O LANCAMENTO (NBR 8953)</t>
  </si>
  <si>
    <t>CONCRETO USINADO BOMBEAVEL, CLASSE DE RESISTENCIA C35, COM BRITA 0 E 1, SLUMP = 100 +/- 20 MM, EXCLUI SERVICO DE BOMBEAMENTO (NBR 8953)</t>
  </si>
  <si>
    <t>CONCRETO USINADO BOMBEAVEL, CLASSE DE RESISTENCIA C40, BRITA 0 E 1, SLUMP = 100 +/- 20 MM, COM BOMBEAMENTO (DISPONIBILIZACAO DE BOMBA), SEM O LANCAMENTO (NBR 8953)</t>
  </si>
  <si>
    <t>CONCRETO USINADO BOMBEAVEL, CLASSE DE RESISTENCIA C40, COM BRITA 0 E 1, SLUMP = 100 +/- 20 MM, EXCLUI SERVICO DE BOMBEAMENTO (NBR 8953)</t>
  </si>
  <si>
    <t>CONCRETO USINADO BOMBEAVEL, CLASSE DE RESISTENCIA C45, BRITA 0 E 1, SLUMP = 100 +/- 20 MM, COM BOMBEAMENTO (DISPONIBILIZACAO DE BOMBA), SEM O LANCAMENTO (NBR 8953)</t>
  </si>
  <si>
    <t>CONCRETO USINADO BOMBEAVEL, CLASSE DE RESISTENCIA C50, BRITA 0 E 1, SLUMP = 100 +/- 20 MM, COM BOMBEAMENTO (DISPONIBILIZACAO DE BOMBA), SEM O LANCAMENTO (NBR 8953)</t>
  </si>
  <si>
    <t>CONCRETO USINADO BOMBEAVEL, CLASSE DE RESISTENCIA C60, COM BRITA 0 E 1, SLUMP = 100 +/- 20 MM, COM BOMBEAMENTO (DISPONIBILIZACAO DE BOMBA), SEM O LANCAMENTO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</si>
  <si>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</si>
  <si>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</si>
  <si>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 COM TAMPA CEGA</t>
  </si>
  <si>
    <t>CONDULETE DE ALUMINIO TIPO B, PARA ELETRODUTO ROSCAVEL DE 1/2", COM TAMPA CEGA</t>
  </si>
  <si>
    <t>CONDULETE DE ALUMINIO TIPO B, PARA ELETRODUTO ROSCAVEL DE 3/4", COM TAMPA CEGA</t>
  </si>
  <si>
    <t>CONDULETE DE ALUMINIO TIPO C, PARA ELETRODUTO ROSCAVEL DE 1", COM TAMPA CEGA</t>
  </si>
  <si>
    <t>CONDULETE DE ALUMINIO TIPO C, PARA ELETRODUTO ROSCAVEL DE 1/2", COM TAMPA CEGA</t>
  </si>
  <si>
    <t>CONDULETE DE ALUMINIO TIPO C, PARA ELETRODUTO ROSCAVEL DE 3/4", COM TAMPA CEGA</t>
  </si>
  <si>
    <t>CONDULETE DE ALUMINIO TIPO C, PARA ELETRODUTO ROSCAVEL DE 4", COM TAMPA CEGA</t>
  </si>
  <si>
    <t>CONDULETE DE ALUMINIO TIPO E, PARA ELETRODUTO ROSCAVEL DE 1 1/2", COM TAMPA CEGA</t>
  </si>
  <si>
    <t>CONDULETE DE ALUMINIO TIPO E, PARA ELETRODUTO ROSCAVEL DE 1 1/4", COM TAMPA CEGA</t>
  </si>
  <si>
    <t>CONDULETE DE ALUMINIO TIPO E, PARA ELETRODUTO ROSCAVEL DE 1", COM TAMPA CEGA</t>
  </si>
  <si>
    <t>CONDULETE DE ALUMINIO TIPO E, PARA ELETRODUTO ROSCAVEL DE 1/2", COM TAMPA CEGA</t>
  </si>
  <si>
    <t>CONDULETE DE ALUMINIO TIPO E, PARA ELETRODUTO ROSCAVEL DE 2", COM TAMPA CEGA</t>
  </si>
  <si>
    <t>CONDULETE DE ALUMINIO TIPO E, PARA ELETRODUTO ROSCAVEL DE 3", COM TAMPA CEGA</t>
  </si>
  <si>
    <t>CONDULETE DE ALUMINIO TIPO E, PARA ELETRODUTO ROSCAVEL DE 3/4",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</si>
  <si>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</si>
  <si>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</si>
  <si>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</si>
  <si>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 COM TAMPA CEGA</t>
  </si>
  <si>
    <t>CONDULETE DE ALUMINIO TIPO LR, PARA ELETRODUTO ROSCAVEL DE 1/2", COM TAMPA CEGA</t>
  </si>
  <si>
    <t>CONDULETE DE ALUMINIO TIPO LR, PARA ELETRODUTO ROSCAVEL DE 2", COM TAMPA CEGA</t>
  </si>
  <si>
    <t>CONDULETE DE ALUMINIO TIPO LR, PARA ELETRODUTO ROSCAVEL DE 3", COM TAMPA CEGA</t>
  </si>
  <si>
    <t>CONDULETE DE ALUMINIO TIPO LR, PARA ELETRODUTO ROSCAVEL DE 3/4",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</si>
  <si>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</si>
  <si>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</si>
  <si>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</si>
  <si>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 COM TAMPA CEGA</t>
  </si>
  <si>
    <t>CONDULETE DE ALUMINIO TIPO T, PARA ELETRODUTO ROSCAVEL DE 1/2", COM TAMPA CEGA</t>
  </si>
  <si>
    <t>CONDULETE DE ALUMINIO TIPO T, PARA ELETRODUTO ROSCAVEL DE 2", COM TAMPA CEGA</t>
  </si>
  <si>
    <t>CONDULETE DE ALUMINIO TIPO T, PARA ELETRODUTO ROSCAVEL DE 3", COM TAMPA CEGA</t>
  </si>
  <si>
    <t>CONDULETE DE ALUMINIO TIPO T, PARA ELETRODUTO ROSCAVEL DE 3/4",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</si>
  <si>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</si>
  <si>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</si>
  <si>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</si>
  <si>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</si>
  <si>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 COM TAMPA CEGA</t>
  </si>
  <si>
    <t>CONDULETE DE ALUMINIO TIPO X, PARA ELETRODUTO ROSCAVEL DE 1/2", COM TAMPA CEGA</t>
  </si>
  <si>
    <t>CONDULETE DE ALUMINIO TIPO X, PARA ELETRODUTO ROSCAVEL DE 2", COM TAMPA CEGA</t>
  </si>
  <si>
    <t>CONDULETE DE ALUMINIO TIPO X, PARA ELETRODUTO ROSCAVEL DE 3", COM TAMPA CEGA</t>
  </si>
  <si>
    <t>CONDULETE DE ALUMINIO TIPO X, PARA ELETRODUTO ROSCAVEL DE 3/4", COM TAMPA CEGA</t>
  </si>
  <si>
    <t>CONDULETE DE ALUMINIO TIPO X, PARA ELETRODUTO ROSCAVEL DE 4", COM TAMPA CEGA</t>
  </si>
  <si>
    <t>CONDULETE EM PVC, TIPO "B", SEM TAMPA, DE 1"</t>
  </si>
  <si>
    <t>CONDULETE EM PVC, TIPO "B", SEM TAMPA, DE 1/2" OU 3/4"</t>
  </si>
  <si>
    <t>CONDULETE EM PVC, TIPO "C", SEM TAMPA, DE 1"</t>
  </si>
  <si>
    <t>CONDULETE EM PVC, TIPO "C", SEM TAMPA, DE 1/2"</t>
  </si>
  <si>
    <t>CONDULETE EM PVC, TIPO "C", SEM TAMPA, DE 3/4"</t>
  </si>
  <si>
    <t>CONDULETE EM PVC, TIPO "E", SEM TAMPA, DE 1"</t>
  </si>
  <si>
    <t>CONDULETE EM PVC, TIPO "E", SEM TAMPA, DE 1/2"</t>
  </si>
  <si>
    <t>CONDULETE EM PVC, TIPO "E", SEM TAMPA, DE 3/4"</t>
  </si>
  <si>
    <t>CONDULETE EM PVC, TIPO "LB", SEM TAMPA, DE 1"</t>
  </si>
  <si>
    <t>CONDULETE EM PVC, TIPO "LB", SEM TAMPA, DE 1/2" OU 3/4"</t>
  </si>
  <si>
    <t>CONDULETE EM PVC, TIPO "LL", SEM TAMPA, DE 1"</t>
  </si>
  <si>
    <t>CONDULETE EM PVC, TIPO "LL", SEM TAMPA, DE 1/2" OU 3/4"</t>
  </si>
  <si>
    <t>CONDULETE EM PVC, TIPO "LR", SEM TAMPA, DE 1"</t>
  </si>
  <si>
    <t>CONDULETE EM PVC, TIPO "LR", SEM TAMPA, DE 1/2"</t>
  </si>
  <si>
    <t>CONDULETE EM PVC, TIPO "LR", SEM TAMPA, DE 3/4"</t>
  </si>
  <si>
    <t>CONDULETE EM PVC, TIPO "T", SEM TAMPA, DE 1"</t>
  </si>
  <si>
    <t>CONDULETE EM PVC, TIPO "T", SEM TAMPA, DE 3/4"</t>
  </si>
  <si>
    <t>CONDULETE EM PVC, TIPO "TB", SEM TAMPA, DE 1"</t>
  </si>
  <si>
    <t>CONDULETE EM PVC, TIPO "TB", SEM TAMPA, DE 1/2" OU 3/4"</t>
  </si>
  <si>
    <t>CONDULETE EM PVC, TIPO "X", SEM TAMPA, DE 1"</t>
  </si>
  <si>
    <t>CONDULETE EM PVC, TIPO "X", SEM TAMPA, DE 1/2"</t>
  </si>
  <si>
    <t>CONDULETE EM PVC, TIPO "X", SEM TAMPA, DE 3/4"</t>
  </si>
  <si>
    <t>CONDUTOR PLUVIAL, PVC, CIRCULAR, DIAMETRO ENTRE 80 E 100 MM, PARA DRENAGEM PLUVIAL PREDIAL</t>
  </si>
  <si>
    <t>CONE DE SINALIZACAO EM PVC FLEXIVEL, H = 70 / 76 CM (NBR 15071)</t>
  </si>
  <si>
    <t>CONE DE SINALIZACAO EM PVC RIGIDO COM FAIXA REFLETIVA, H = 70 / 76 CM</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</si>
  <si>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</si>
  <si>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</si>
  <si>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</si>
  <si>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</si>
  <si>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</si>
  <si>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</si>
  <si>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</si>
  <si>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</si>
  <si>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SEM ANEL DE SOLDA, BOLSA X ROSCA F, 15 MM X 1/2"</t>
  </si>
  <si>
    <t>CONECTOR BRONZE/LATAO SEM ANEL DE SOLDA, BOLSA X ROSCA F, 22 MM X 1/2"</t>
  </si>
  <si>
    <t>CONECTOR BRONZE/LATAO SEM ANEL DE SOLDA, BOLSA X ROSCA F, 22 MM X 3/4"</t>
  </si>
  <si>
    <t>CONECTOR BRONZE/LATAO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</si>
  <si>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</si>
  <si>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</si>
  <si>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 PARA ADAPTAR ENTRADA DE ELETRODUTO METALICO FLEXIVEL EM QUADROS</t>
  </si>
  <si>
    <t>CONECTOR CURVO 90 GRAUS DE ALUMINIO, BITOLA 1/2",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</si>
  <si>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</si>
  <si>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</si>
  <si>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 PARA ADAPTAR ENTRADA DE ELETRODUTO METALICO FLEXIVEL EM QUADROS</t>
  </si>
  <si>
    <t>CONECTOR CURVO 90 GRAUS DE ALUMINIO, BITOLA 3/4",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</si>
  <si>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</si>
  <si>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</si>
  <si>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</si>
  <si>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 PARA CABOS DE DIAMETRO DE 22,5 A 25 MM</t>
  </si>
  <si>
    <t>CONECTOR DE ALUMINIO TIPO PRENSA CABO, BITOLA 1/2", PARA CABOS DE DIAMETRO DE 12,5 A 15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</si>
  <si>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</si>
  <si>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</si>
  <si>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</si>
  <si>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</si>
  <si>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</si>
  <si>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</si>
  <si>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</si>
  <si>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</si>
  <si>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</si>
  <si>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</si>
  <si>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</si>
  <si>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</si>
  <si>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</si>
  <si>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</si>
  <si>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</si>
  <si>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</si>
  <si>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6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</si>
  <si>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</si>
  <si>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</si>
  <si>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</si>
  <si>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</si>
  <si>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 PARA ADAPTAR ENTRADA DE ELETRODUTO METALICO FLEXIVEL EM QUADROS</t>
  </si>
  <si>
    <t>CONECTOR RETO DE ALUMINIO PARA ELETRODUTO DE 1/2",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</si>
  <si>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</si>
  <si>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</si>
  <si>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 PARA ADAPTAR ENTRADA DE ELETRODUTO METALICO FLEXIVEL EM QUADROS</t>
  </si>
  <si>
    <t>CONECTOR RETO DE ALUMINIO PARA ELETRODUTO DE 3/4", PARA ADAPTAR ENTRADA DE ELETRODUTO METALICO FLEXIVEL EM QUADROS</t>
  </si>
  <si>
    <t>CONECTOR RETO DE ALUMINIO PARA ELETRODUTO DE 4", PARA ADAPTAR ENTRADA DE ELETRODUTO METALICO FLEXIVEL EM QUADROS</t>
  </si>
  <si>
    <t>CONECTOR, CPVC, SOLDAVEL, 114 MM X 4",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</si>
  <si>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</si>
  <si>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</si>
  <si>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</si>
  <si>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</si>
  <si>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</si>
  <si>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</si>
  <si>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 PARA AGUA QUENTE</t>
  </si>
  <si>
    <t>CONECTOR, CPVC, SOLDAVEL, 73 MM X 2 1/2", PARA AGUA QUENTE</t>
  </si>
  <si>
    <t>CONECTOR, CPVC, SOLDAVEL, 89 MM X 3", PARA AGUA QUENTE</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</si>
  <si>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</si>
  <si>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</si>
  <si>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</si>
  <si>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</si>
  <si>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</si>
  <si>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</si>
  <si>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</si>
  <si>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</si>
  <si>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</si>
  <si>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</si>
  <si>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</si>
  <si>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CONJ. DE FERRAGENS PARA PORTA DE VIDRO TEMPERADO, EM ZAMAC CROMADO, CONTEMPLANDO DOBRADICA INF., DOBRADICA SUP., PIVO PARA DOBRADICA INF., PIVO PARA DOBRADICA SUP., FECHADURA CENTRAL EM ZAMC. CROMADO, CONTRA FECHADURA DE PRESSAO</t>
  </si>
  <si>
    <t>CJ</t>
  </si>
  <si>
    <t>CONJUNTO ARRUELAS DE VEDACAO 5/16" PARA TELHA FIBROCIMENTO (UMA ARRUELA METALICA E UMA ARRUELA PVC - CONICAS)</t>
  </si>
  <si>
    <t>CONJUNTO DE FERRAGENS PIVO, PARA PORTA PIVOTANTE DE ATE 100 KG, REGULAVEL COM ESFERA, CROMADO - SUPERIOR E INFERIOR - COMPLETO</t>
  </si>
  <si>
    <t>CONJUNTO DE LIGACAO AJUSTAVEL, PARA VASO / BACIA SANITARIA, EM PLASTICO BRANCO, COM TUBO, CANOPLA E ESPUDE</t>
  </si>
  <si>
    <t>CONJUNTO DE LIGACAO PARA VASO / BACIA SANITARIA, EM PLASTICO BRANCO, COM TUBO, CANOPLA E ANEL DE EXPANSAO (TUBO 1.1/2"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</si>
  <si>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</si>
  <si>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</si>
  <si>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</si>
  <si>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</si>
  <si>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</si>
  <si>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</si>
  <si>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</si>
  <si>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</si>
  <si>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</si>
  <si>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</si>
  <si>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</si>
  <si>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</si>
  <si>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</si>
  <si>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</si>
  <si>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</si>
  <si>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</si>
  <si>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</si>
  <si>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</si>
  <si>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</si>
  <si>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</si>
  <si>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</si>
  <si>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</si>
  <si>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</si>
  <si>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</si>
  <si>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</si>
  <si>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CORDA DE POLIAMIDA 12 MM TIPO BOMBEIRO, PARA TRABALHO EM ALTURA</t>
  </si>
  <si>
    <t>100M</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</si>
  <si>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</si>
  <si>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</si>
  <si>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</si>
  <si>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</si>
  <si>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</si>
  <si>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</si>
  <si>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</si>
  <si>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</si>
  <si>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COROA PARA PERFURATRIZ T38, D = 2 1/2", 6 X 4 BOTOES BALISTICOS, FACE PLANA</t>
  </si>
  <si>
    <t>CORRENTE DE ELO CURTO COMUM, SOLDADA, GALVANIZADA, ESPESSURA DO ELO = 1/2" (12,5 MM)</t>
  </si>
  <si>
    <t>CORTADEIRA DE PISO DE CONCRETO E ASFALTO, PARA DISCO PADRAO DE DIAMETRO 350 MM (14") OU 450 MM (18"), MOTOR A GASOLINA, POTENCIA 13 HP, SEM DISCO</t>
  </si>
  <si>
    <t>CORTADEIRA HIDRAULICA DE VERGALHAO, PARA ACO DE DIAMETRO ATE 50 MM, MOTOR ELETRICO TRIFASICO, POTENCIA DE 5,5 HP A 7,5 HP</t>
  </si>
  <si>
    <t>COTOVELO 45 GRAUS DE FERRO GALVANIZADO, COM ROSCA BSP, DE 1 1/2"</t>
  </si>
  <si>
    <t>COTOVELO 45 GRAUS DE FERRO GALVANIZADO, COM ROSCA BSP, DE 1 1/4"</t>
  </si>
  <si>
    <t>COTOVELO 45 GRAUS DE FERRO GALVANIZADO, COM ROSCA BSP, DE 1"</t>
  </si>
  <si>
    <t>COTOVELO 45 GRAUS DE FERRO GALVANIZADO, COM ROSCA BSP, DE 1/2"</t>
  </si>
  <si>
    <t>COTOVELO 45 GRAUS DE FERRO GALVANIZADO, COM ROSCA BSP, DE 2 1/2"</t>
  </si>
  <si>
    <t>COTOVELO 45 GRAUS DE FERRO GALVANIZADO, COM ROSCA BSP, DE 2"</t>
  </si>
  <si>
    <t>COTOVELO 45 GRAUS DE FERRO GALVANIZADO, COM ROSCA BSP, DE 3"</t>
  </si>
  <si>
    <t>COTOVELO 45 GRAUS DE FERRO GALVANIZADO, COM ROSCA BSP, DE 3/4"</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</si>
  <si>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</si>
  <si>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</si>
  <si>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</si>
  <si>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</si>
  <si>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</si>
  <si>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</si>
  <si>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</si>
  <si>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</si>
  <si>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t>
  </si>
  <si>
    <t>COTOVELO 90 GRAUS DE FERRO GALVANIZADO, COM ROSCA BSP MACHO/FEMEA, DE 1/2"</t>
  </si>
  <si>
    <t>COTOVELO 90 GRAUS DE FERRO GALVANIZADO, COM ROSCA BSP MACHO/FEMEA, DE 2 1/2"</t>
  </si>
  <si>
    <t>COTOVELO 90 GRAUS DE FERRO GALVANIZADO, COM ROSCA BSP MACHO/FEMEA, DE 2"</t>
  </si>
  <si>
    <t>COTOVELO 90 GRAUS DE FERRO GALVANIZADO, COM ROSCA BSP MACHO/FEMEA, DE 3"</t>
  </si>
  <si>
    <t>COTOVELO 90 GRAUS DE FERRO GALVANIZADO, COM ROSCA BSP MACHO/FEMEA, DE 3/4"</t>
  </si>
  <si>
    <t>COTOVELO 90 GRAUS DE FERRO GALVANIZADO, COM ROSCA BSP, DE 1 1/2"</t>
  </si>
  <si>
    <t>COTOVELO 90 GRAUS DE FERRO GALVANIZADO, COM ROSCA BSP, DE 1 1/4"</t>
  </si>
  <si>
    <t>COTOVELO 90 GRAUS DE FERRO GALVANIZADO, COM ROSCA BSP, DE 1"</t>
  </si>
  <si>
    <t>COTOVELO 90 GRAUS DE FERRO GALVANIZADO, COM ROSCA BSP, DE 1/2"</t>
  </si>
  <si>
    <t>COTOVELO 90 GRAUS DE FERRO GALVANIZADO, COM ROSCA BSP, DE 2 1/2"</t>
  </si>
  <si>
    <t>COTOVELO 90 GRAUS DE FERRO GALVANIZADO, COM ROSCA BSP, DE 2"</t>
  </si>
  <si>
    <t>COTOVELO 90 GRAUS DE FERRO GALVANIZADO, COM ROSCA BSP, DE 3"</t>
  </si>
  <si>
    <t>COTOVELO 90 GRAUS DE FERRO GALVANIZADO, COM ROSCA BSP, DE 3/4"</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</si>
  <si>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</si>
  <si>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</si>
  <si>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</si>
  <si>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</si>
  <si>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</si>
  <si>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</si>
  <si>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</si>
  <si>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</si>
  <si>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 BRONZE/LATAO SEM ANEL DE SOLDA, BOLSA X ROSCA F, 15MM X 1/2"</t>
  </si>
  <si>
    <t>COTOVELO BRONZE/LATAO SEM ANEL DE SOLDA, BOLSA X ROSCA F, 22MM X 1/2"</t>
  </si>
  <si>
    <t>COTOVELO BRONZE/LATAO SEM ANEL DE SOLDA, BOLSA X ROSCA F, 22MM X 3/4"</t>
  </si>
  <si>
    <t>COTOVELO DE COBRE 90 GRAUS SEM ANEL DE SOLDA, BOLSA X BOLSA, 104 MM</t>
  </si>
  <si>
    <t>COTOVELO DE COBRE 90 GRAUS SEM ANEL DE SOLDA, BOLSA X BOLSA, 15 MM</t>
  </si>
  <si>
    <t>COTOVELO DE COBRE 90 GRAUS SEM ANEL DE SOLDA, BOLSA X BOLSA, 22 MM</t>
  </si>
  <si>
    <t>COTOVELO DE COBRE 90 GRAUS SEM ANEL DE SOLDA, BOLSA X BOLSA, 28 MM</t>
  </si>
  <si>
    <t>COTOVELO DE COBRE 90 GRAUS SEM ANEL DE SOLDA, BOLSA X BOLSA, 35 MM</t>
  </si>
  <si>
    <t>COTOVELO DE COBRE 90 GRAUS SEM ANEL DE SOLDA, BOLSA X BOLSA, 42 MM</t>
  </si>
  <si>
    <t>COTOVELO DE COBRE 90 GRAUS SEM ANEL DE SOLDA, BOLSA X BOLSA, 54 MM</t>
  </si>
  <si>
    <t>COTOVELO DE COBRE 90 GRAUS SEM ANEL DE SOLDA, BOLSA X BOLSA, 66 MM</t>
  </si>
  <si>
    <t>COTOVELO DE COBRE 90 GRAUS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</si>
  <si>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</si>
  <si>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</si>
  <si>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</si>
  <si>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</si>
  <si>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</si>
  <si>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</si>
  <si>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</si>
  <si>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</si>
  <si>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COTOVELO/JOELHO 90 GRAUS, EM POLIPROPILENO, PN 16, PARA TUBOS PEAD, 20 X 20 MM - LIGACAO PREDIAL DE AGUA</t>
  </si>
  <si>
    <t>COTOVELO/JOELHO 90 GRAUS, EM POLIPROPILENO, PN 16, PARA TUBOS PEAD, 32 X 32 MM - LIGACAO PREDIAL DE AGUA</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</si>
  <si>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</si>
  <si>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</si>
  <si>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</si>
  <si>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</si>
  <si>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</si>
  <si>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FERRO GALVANIZADO, COM ROSCA BSP, DE 1 1/2"</t>
  </si>
  <si>
    <t>CRUZETA DE FERRO GALVANIZADO, COM ROSCA BSP, DE 1 1/4"</t>
  </si>
  <si>
    <t>CRUZETA DE FERRO GALVANIZADO, COM ROSCA BSP, DE 1"</t>
  </si>
  <si>
    <t>CRUZETA DE FERRO GALVANIZADO, COM ROSCA BSP, DE 1/2"</t>
  </si>
  <si>
    <t>CRUZETA DE FERRO GALVANIZADO, COM ROSCA BSP, DE 2 1/2"</t>
  </si>
  <si>
    <t>CRUZETA DE FERRO GALVANIZADO, COM ROSCA BSP, DE 2"</t>
  </si>
  <si>
    <t>CRUZETA DE FERRO GALVANIZADO, COM ROSCA BSP, DE 3"</t>
  </si>
  <si>
    <t>CRUZETA DE FERRO GALVANIZADO, COM ROSCA BSP, DE 3/4"</t>
  </si>
  <si>
    <t>CRUZETA DE MADEIRA TRATADA, *90 X 115 X 2400* MM, EM EUCALIPTO OU EQUIVALENTE DA REGIAO</t>
  </si>
  <si>
    <t>CUBA ACO INOX (AISI 304) DE EMBUTIR COM VALVULA 3 1/2 ", DE *40 X 34 X 12* CM</t>
  </si>
  <si>
    <t>CUBA ACO INOX (AISI 304) DE EMBUTIR COM VALVULA 3 1/2 ", DE *46 X 30 X 12* CM</t>
  </si>
  <si>
    <t>CUBA ACO INOX (AISI 304) DE EMBUTIR COM VALVULA DE 3 1/2 ", DE *56 X 33 X 12* CM</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</si>
  <si>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</si>
  <si>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</si>
  <si>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</si>
  <si>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</si>
  <si>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</si>
  <si>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</si>
  <si>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</si>
  <si>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135 GRAUS PARA ELETRODUTO, EM ACO GALVANIZADO ELETROLITICO, COM ROSCA, DIAMETRO DE 100 MM (4")</t>
  </si>
  <si>
    <t>CURVA 135 GRAUS PARA ELETRODUTO, EM ACO GALVANIZADO ELETROLITICO, COM ROSCA, DIAMETRO DE 15 MM (1/2"), ESPESSURA DE 1,50 MM</t>
  </si>
  <si>
    <t>CURVA 135 GRAUS PARA ELETRODUTO, EM ACO GALVANIZADO ELETROLITICO, COM ROSCA, DIAMETRO DE 20 MM (3/4"), ESPESSURA DE 1,50 MM</t>
  </si>
  <si>
    <t>CURVA 135 GRAUS PARA ELETRODUTO, EM ACO GALVANIZADO ELETROLITICO, COM ROSCA, DIAMETRO DE 25 MM (1"), ESPESSURA DE 1,50 MM</t>
  </si>
  <si>
    <t>CURVA 135 GRAUS PARA ELETRODUTO, EM ACO GALVANIZADO ELETROLITICO, COM ROSCA, DIAMETRO DE 32 MM (1 1/4"), ESPESSURA DE 1,50 MM</t>
  </si>
  <si>
    <t>CURVA 135 GRAUS PARA ELETRODUTO, EM ACO GALVANIZADO ELETROLITICO, COM ROSCA, DIAMETRO DE 40 MM (1 1/2"), ESPESSURA DE 1,50 MM</t>
  </si>
  <si>
    <t>CURVA 135 GRAUS PARA ELETRODUTO, EM ACO GALVANIZADO ELETROLITICO, COM ROSCA, DIAMETRO DE 50 MM (2")</t>
  </si>
  <si>
    <t>CURVA 135 GRAUS PARA ELETRODUTO, EM ACO GALVANIZADO ELETROLITICO, COM ROSCA, DIAMETRO DE 65 MM (2 1/2")</t>
  </si>
  <si>
    <t>CURVA 135 GRAUS PARA ELETRODUTO, EM ACO GALVANIZADO ELETROLITICO, COM ROSCA, DIAMETRO DE 80 MM (3")</t>
  </si>
  <si>
    <t>CURVA 135 GRAUS, DE PVC RIGIDO ROSCAVEL, DE 1", PARA ELETRODUTO</t>
  </si>
  <si>
    <t>CURVA 135 GRAUS, DE PVC RIGIDO ROSCAVEL, DE 3/4", PARA ELETRODUTO</t>
  </si>
  <si>
    <t>CURVA 180 GRAUS, DE PVC RIGIDO ROSCAVEL, DE 1 1/2", PARA ELETRODUTO</t>
  </si>
  <si>
    <t>CURVA 180 GRAUS, DE PVC RIGIDO ROSCAVEL, DE 1 1/4", PARA ELETRODUTO</t>
  </si>
  <si>
    <t>CURVA 180 GRAUS, DE PVC RIGIDO ROSCAVEL, DE 1", PARA ELETRODUTO</t>
  </si>
  <si>
    <t>CURVA 180 GRAUS, DE PVC RIGIDO ROSCAVEL, DE 1/2", PARA ELETRODUTO</t>
  </si>
  <si>
    <t>CURVA 180 GRAUS, DE PVC RIGIDO ROSCAVEL, DE 2", PARA ELETRODUTO</t>
  </si>
  <si>
    <t>CURVA 180 GRAUS, DE PVC RIGIDO ROSCAVEL, DE 3/4", PARA ELETRODUTO</t>
  </si>
  <si>
    <t>CURVA 45 GRAUS DE COBRE SEM ANEL DE SOLDA, BOLSA X BOLSA, 15 MM</t>
  </si>
  <si>
    <t>CURVA 45 GRAUS DE COBRE SEM ANEL DE SOLDA, BOLSA X BOLSA, 22 MM</t>
  </si>
  <si>
    <t>CURVA 45 GRAUS DE COBRE SEM ANEL DE SOLDA, BOLSA X BOLSA, 28 MM</t>
  </si>
  <si>
    <t>CURVA 45 GRAUS DE COBRE SEM ANEL DE SOLDA, BOLSA X BOLSA, 35 MM</t>
  </si>
  <si>
    <t>CURVA 45 GRAUS DE COBRE SEM ANEL DE SOLDA, BOLSA X BOLSA, 42 MM</t>
  </si>
  <si>
    <t>CURVA 45 GRAUS DE COBRE SEM ANEL DE SOLDA, BOLSA X BOLSA, 54 MM</t>
  </si>
  <si>
    <t>CURVA 45 GRAUS DE COBRE SEM ANEL DE SOLDA, BOLSA X BOLSA, 66 MM</t>
  </si>
  <si>
    <t>CURVA 45 GRAUS DE FERRO GALVANIZADO, COM ROSCA BSP FEMEA, DE 1 1/2"</t>
  </si>
  <si>
    <t>CURVA 45 GRAUS DE FERRO GALVANIZADO, COM ROSCA BSP FEMEA, DE 1 1/4"</t>
  </si>
  <si>
    <t>CURVA 45 GRAUS DE FERRO GALVANIZADO, COM ROSCA BSP FEMEA, DE 1"</t>
  </si>
  <si>
    <t>CURVA 45 GRAUS DE FERRO GALVANIZADO, COM ROSCA BSP FEMEA, DE 1/2"</t>
  </si>
  <si>
    <t>CURVA 45 GRAUS DE FERRO GALVANIZADO, COM ROSCA BSP FEMEA, DE 2 1/2"</t>
  </si>
  <si>
    <t>CURVA 45 GRAUS DE FERRO GALVANIZADO, COM ROSCA BSP FEMEA, DE 2"</t>
  </si>
  <si>
    <t>CURVA 45 GRAUS DE FERRO GALVANIZADO, COM ROSCA BSP FEMEA, DE 3"</t>
  </si>
  <si>
    <t>CURVA 45 GRAUS DE FERRO GALVANIZADO, COM ROSCA BSP FEMEA, DE 3/4"</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</si>
  <si>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</si>
  <si>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</si>
  <si>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</si>
  <si>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t>
  </si>
  <si>
    <t>CURVA 45 GRAUS DE FERRO GALVANIZADO, COM ROSCA BSP MACHO/FEMEA, DE 1/2"</t>
  </si>
  <si>
    <t>CURVA 45 GRAUS DE FERRO GALVANIZADO, COM ROSCA BSP MACHO/FEMEA, DE 2 1/2"</t>
  </si>
  <si>
    <t>CURVA 45 GRAUS DE FERRO GALVANIZADO, COM ROSCA BSP MACHO/FEMEA, DE 2"</t>
  </si>
  <si>
    <t>CURVA 45 GRAUS DE FERRO GALVANIZADO, COM ROSCA BSP MACHO/FEMEA, DE 3"</t>
  </si>
  <si>
    <t>CURVA 45 GRAUS DE FERRO GALVANIZADO, COM ROSCA BSP MACHO/FEMEA, DE 3/4"</t>
  </si>
  <si>
    <t>CURVA 45 GRAUS EM ACO CARBONO, SOLDAVEL, PRESSAO 3.000 LBS, DN 1 1/2"</t>
  </si>
  <si>
    <t>CURVA 45 GRAUS EM ACO CARBONO, SOLDAVEL, PRESSAO 3.000 LBS, DN 1 1/4"</t>
  </si>
  <si>
    <t>CURVA 45 GRAUS EM ACO CARBONO, SOLDAVEL, PRESSAO 3.000 LBS, DN 1"</t>
  </si>
  <si>
    <t>CURVA 45 GRAUS EM ACO CARBONO, SOLDAVEL, PRESSAO 3.000 LBS, DN 1/2"</t>
  </si>
  <si>
    <t>CURVA 45 GRAUS EM ACO CARBONO, SOLDAVEL, PRESSAO 3.000 LBS, DN 2 1/2"</t>
  </si>
  <si>
    <t>CURVA 45 GRAUS EM ACO CARBONO, SOLDAVEL, PRESSAO 3.000 LBS, DN 2"</t>
  </si>
  <si>
    <t>CURVA 45 GRAUS EM ACO CARBONO, SOLDAVEL, PRESSAO 3.000 LBS, DN 3"</t>
  </si>
  <si>
    <t>CURVA 45 GRAUS EM ACO CARBONO, SOLDAVEL, PRESSAO 3.000 LBS, DN 3/4"</t>
  </si>
  <si>
    <t>CURVA 45 GRAUS PARA ELETRODUTO, EM ACO GALVANIZADO ELETROLITICO, COM ROSCA, DIAMETRO DE 20 MM (3/4"), ESPESSURA DE 1,50 MM</t>
  </si>
  <si>
    <t>CURVA 45 GRAUS PARA ELETRODUTO, EM ACO GALVANIZADO ELETROLITICO, COM ROSCA, DIAMETRO DE 25 MM (1"), ESPESSURA DE 1,50 MM</t>
  </si>
  <si>
    <t>CURVA 45 GRAUS PARA ELETRODUTO, EM ACO GALVANIZADO ELETROLITICO, COM ROSCA, DIAMETRO DE 40 MM (1 1/2"), ESPESSURA DE 1,50 MM</t>
  </si>
  <si>
    <t>CURVA 45 GRAUS RANHURADA EM FERRO FUNDIDO, DN 50 MM (2")</t>
  </si>
  <si>
    <t>CURVA 45 GRAUS RANHURADA EM FERRO FUNDIDO, DN 65 MM (2 1/2")</t>
  </si>
  <si>
    <t>CURVA 45 GRAUS RANHURADA EM FERRO FUNDIDO, DN 80 MM (3")</t>
  </si>
  <si>
    <t>CURVA 90 GRAUS DE BARRA CHATA EM ALUMINIO 3/4" X 1/4" X 300 MM</t>
  </si>
  <si>
    <t>CURVA 90 GRAUS DE FERRO GALVANIZADO, COM ROSCA BSP FEMEA, DE 1 1/2"</t>
  </si>
  <si>
    <t>CURVA 90 GRAUS DE FERRO GALVANIZADO, COM ROSCA BSP FEMEA, DE 1 1/4"</t>
  </si>
  <si>
    <t>CURVA 90 GRAUS DE FERRO GALVANIZADO, COM ROSCA BSP FEMEA, DE 1"</t>
  </si>
  <si>
    <t>CURVA 90 GRAUS DE FERRO GALVANIZADO, COM ROSCA BSP FEMEA, DE 1/2"</t>
  </si>
  <si>
    <t>CURVA 90 GRAUS DE FERRO GALVANIZADO, COM ROSCA BSP FEMEA, DE 2 1/2"</t>
  </si>
  <si>
    <t>CURVA 90 GRAUS DE FERRO GALVANIZADO, COM ROSCA BSP FEMEA, DE 2"</t>
  </si>
  <si>
    <t>CURVA 90 GRAUS DE FERRO GALVANIZADO, COM ROSCA BSP FEMEA, DE 3"</t>
  </si>
  <si>
    <t>CURVA 90 GRAUS DE FERRO GALVANIZADO, COM ROSCA BSP FEMEA, DE 3/4"</t>
  </si>
  <si>
    <t>CURVA 90 GRAUS DE FERRO GALVANIZADO, COM ROSCA BSP FEMEA, DE 4"</t>
  </si>
  <si>
    <t>CURVA 90 GRAUS DE FERRO GALVANIZADO, COM ROSCA BSP MACHO, DE 1 1/2"</t>
  </si>
  <si>
    <t>CURVA 90 GRAUS DE FERRO GALVANIZADO, COM ROSCA BSP MACHO, DE 1 1/4"</t>
  </si>
  <si>
    <t>CURVA 90 GRAUS DE FERRO GALVANIZADO, COM ROSCA BSP MACHO, DE 1"</t>
  </si>
  <si>
    <t>CURVA 90 GRAUS DE FERRO GALVANIZADO, COM ROSCA BSP MACHO, DE 1/2"</t>
  </si>
  <si>
    <t>CURVA 90 GRAUS DE FERRO GALVANIZADO, COM ROSCA BSP MACHO, DE 2 1/2"</t>
  </si>
  <si>
    <t>CURVA 90 GRAUS DE FERRO GALVANIZADO, COM ROSCA BSP MACHO, DE 2"</t>
  </si>
  <si>
    <t>CURVA 90 GRAUS DE FERRO GALVANIZADO, COM ROSCA BSP MACHO, DE 3"</t>
  </si>
  <si>
    <t>CURVA 90 GRAUS DE FERRO GALVANIZADO, COM ROSCA BSP MACHO, DE 3/4"</t>
  </si>
  <si>
    <t>CURVA 90 GRAUS DE FERRO GALVANIZADO, COM ROSCA BSP MACHO, DE 4"</t>
  </si>
  <si>
    <t>CURVA 90 GRAUS DE FERRO GALVANIZADO, COM ROSCA BSP MACHO, DE 6"</t>
  </si>
  <si>
    <t>CURVA 90 GRAUS DE FERRO GALVANIZADO, COM ROSCA BSP MACHO/FEMEA, DE 1 1/2"</t>
  </si>
  <si>
    <t>CURVA 90 GRAUS DE FERRO GALVANIZADO, COM ROSCA BSP MACHO/FEMEA, DE 1 1/4"</t>
  </si>
  <si>
    <t>CURVA 90 GRAUS DE FERRO GALVANIZADO, COM ROSCA BSP MACHO/FEMEA, DE 1"</t>
  </si>
  <si>
    <t>CURVA 90 GRAUS DE FERRO GALVANIZADO, COM ROSCA BSP MACHO/FEMEA, DE 1/2"</t>
  </si>
  <si>
    <t>CURVA 90 GRAUS DE FERRO GALVANIZADO, COM ROSCA BSP MACHO/FEMEA, DE 2 1/2"</t>
  </si>
  <si>
    <t>CURVA 90 GRAUS DE FERRO GALVANIZADO, COM ROSCA BSP MACHO/FEMEA, DE 2"</t>
  </si>
  <si>
    <t>CURVA 90 GRAUS DE FERRO GALVANIZADO, COM ROSCA BSP MACHO/FEMEA, DE 3"</t>
  </si>
  <si>
    <t>CURVA 90 GRAUS DE FERRO GALVANIZADO, COM ROSCA BSP MACHO/FEMEA, DE 3/4"</t>
  </si>
  <si>
    <t>CURVA 90 GRAUS DE FERRO GALVANIZADO, COM ROSCA BSP MACHO/FEMEA, DE 4"</t>
  </si>
  <si>
    <t>CURVA 90 GRAUS EM ACO CARBONO, RAIO CURTO, SOLDAVEL, PRESSAO 3.000 LBS, DN 1 1/2"</t>
  </si>
  <si>
    <t>CURVA 90 GRAUS EM ACO CARBONO, RAIO CURTO, SOLDAVEL, PRESSAO 3.000 LBS, DN 1 1/4"</t>
  </si>
  <si>
    <t>CURVA 90 GRAUS EM ACO CARBONO, RAIO CURTO, SOLDAVEL, PRESSAO 3.000 LBS, DN 1"</t>
  </si>
  <si>
    <t>CURVA 90 GRAUS EM ACO CARBONO, RAIO CURTO, SOLDAVEL, PRESSAO 3.000 LBS, DN 1/2"</t>
  </si>
  <si>
    <t>CURVA 90 GRAUS EM ACO CARBONO, RAIO CURTO, SOLDAVEL, PRESSAO 3.000 LBS, DN 2 1/2"</t>
  </si>
  <si>
    <t>CURVA 90 GRAUS EM ACO CARBONO, RAIO CURTO, SOLDAVEL, PRESSAO 3.000 LBS, DN 2"</t>
  </si>
  <si>
    <t>CURVA 90 GRAUS EM ACO CARBONO, RAIO CURTO, SOLDAVEL, PRESSAO 3.000 LBS, DN 3"</t>
  </si>
  <si>
    <t>CURVA 90 GRAUS EM ACO CARBONO, RAIO CURTO, SOLDAVEL, PRESSAO 3.000 LBS, DN 3/4"</t>
  </si>
  <si>
    <t>CURVA 90 GRAUS PARA ELETRODUTO, EM ACO GALVANIZADO ELETROLITICO, COM ROSCA, DIAMETRO DE 100 MM (4")</t>
  </si>
  <si>
    <t>CURVA 90 GRAUS PARA ELETRODUTO, EM ACO GALVANIZADO ELETROLITICO, COM ROSCA, DIAMETRO DE 15 MM (1/2"), ESPESSURA DE 1,50 MM</t>
  </si>
  <si>
    <t>CURVA 90 GRAUS PARA ELETRODUTO, EM ACO GALVANIZADO ELETROLITICO, COM ROSCA, DIAMETRO DE 20 MM (3/4"), ESPESSURA DE 1,50 MM</t>
  </si>
  <si>
    <t>CURVA 90 GRAUS PARA ELETRODUTO, EM ACO GALVANIZADO ELETROLITICO, COM ROSCA, DIAMETRO DE 25 MM (1"), ESPESSURA DE 1,50 MM</t>
  </si>
  <si>
    <t>CURVA 90 GRAUS PARA ELETRODUTO, EM ACO GALVANIZADO ELETROLITICO, COM ROSCA, DIAMETRO DE 32 MM (1 1/4"), ESPESSURA DE 1,50 MM</t>
  </si>
  <si>
    <t>CURVA 90 GRAUS PARA ELETRODUTO, EM ACO GALVANIZADO ELETROLITICO, COM ROSCA, DIAMETRO DE 40 MM (1 1/2"), ESPESSURA DE 1,50 MM</t>
  </si>
  <si>
    <t>CURVA 90 GRAUS PARA ELETRODUTO, EM ACO GALVANIZADO ELETROLITICO, COM ROSCA, DIAMETRO DE 50 MM (2")</t>
  </si>
  <si>
    <t>CURVA 90 GRAUS PARA ELETRODUTO, EM ACO GALVANIZADO ELETROLITICO, COM ROSCA, DIAMETRO DE 65 MM (2 1/2")</t>
  </si>
  <si>
    <t>CURVA 90 GRAUS PARA ELETRODUTO, EM ACO GALVANIZADO ELETROLITICO, COM ROSCA, DIAMETRO DE 80 MM (3")</t>
  </si>
  <si>
    <t>CURVA 90 GRAUS RANHURADA EM FERRO FUNDIDO, DN 50 MM (2")</t>
  </si>
  <si>
    <t>CURVA 90 GRAUS RANHURADA EM FERRO FUNDIDO, DN 65 MM (2 1/2")</t>
  </si>
  <si>
    <t>CURVA 90 GRAUS RANHURADA EM FERRO FUNDIDO, DN 80 MM (3")</t>
  </si>
  <si>
    <t>CURVA 90 GRAUS, CURTA, DE PVC RIGIDO ROSCAVEL, DE 1", PARA ELETRODUTO</t>
  </si>
  <si>
    <t>CURVA 90 GRAUS, CURTA, DE PVC RIGIDO ROSCAVEL, DE 1/2",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</si>
  <si>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</si>
  <si>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</si>
  <si>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</si>
  <si>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 PARA ELETRODUTO</t>
  </si>
  <si>
    <t>CURVA 90 GRAUS, LONGA, DE PVC RIGIDO ROSCAVEL, DE 1/2", PARA ELETRODUTO</t>
  </si>
  <si>
    <t>CURVA 90 GRAUS, LONGA, DE PVC RIGIDO ROSCAVEL, DE 2 1/2", PARA ELETRODUTO</t>
  </si>
  <si>
    <t>CURVA 90 GRAUS, LONGA, DE PVC RIGIDO ROSCAVEL, DE 2", PARA ELETRODUTO</t>
  </si>
  <si>
    <t>CURVA 90 GRAUS, LONGA, DE PVC RIGIDO ROSCAVEL, DE 3", PARA ELETRODUTO</t>
  </si>
  <si>
    <t>CURVA 90 GRAUS, LONGA, DE PVC RIGIDO ROSCAVEL, DE 3/4", PARA ELETRODUTO</t>
  </si>
  <si>
    <t>CURVA 90 GRAUS, LONGA, DE PVC RIGIDO ROSCAVEL, DE 4", PARA ELETRODUTO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</si>
  <si>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</si>
  <si>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</si>
  <si>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</si>
  <si>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</si>
  <si>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</si>
  <si>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</si>
  <si>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</si>
  <si>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</si>
  <si>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</si>
  <si>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</si>
  <si>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</si>
  <si>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</si>
  <si>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</si>
  <si>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</si>
  <si>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</si>
  <si>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</si>
  <si>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</si>
  <si>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</si>
  <si>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</si>
  <si>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</si>
  <si>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</si>
  <si>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SEM ANEL DE SOLDA, BOLSA X BOLSA, 15 MM</t>
  </si>
  <si>
    <t>CURVA DE TRANSPOSICAO BRONZE/LATAO SEM ANEL DE SOLDA, BOLSA X BOLSA, 22 MM</t>
  </si>
  <si>
    <t>CURVA DE TRANSPOSICAO BRONZE/LATAO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</si>
  <si>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</si>
  <si>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</si>
  <si>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</si>
  <si>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</si>
  <si>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</si>
  <si>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</si>
  <si>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</si>
  <si>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</si>
  <si>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</si>
  <si>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</si>
  <si>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</si>
  <si>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90 GRAUS, ROSCAVEL, 1 1/4", COR BRANCA, AGUA FRIA PREDIAL</t>
  </si>
  <si>
    <t>CURVA PVC 90 GRAUS, ROSCAVEL, 1", COR BRANCA, AGUA FRIA PREDIAL</t>
  </si>
  <si>
    <t>CURVA PVC 90 GRAUS, ROSCAVEL, 1/2", COR BRANCA, AGUA FRIA PREDIAL</t>
  </si>
  <si>
    <t>CURVA PVC 90 GRAUS, ROSCAVEL, 3/4", COR BRANCA, AGUA FRIA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</si>
  <si>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</si>
  <si>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</si>
  <si>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</si>
  <si>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</si>
  <si>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</si>
  <si>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</si>
  <si>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</si>
  <si>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</si>
  <si>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DE AGUA</t>
  </si>
  <si>
    <t>CURVA PVC PBA, JE, PB, 45 GRAUS, DN 50 / DE 60 MM, PARA REDE DE AGUA</t>
  </si>
  <si>
    <t>CURVA PVC PBA, JE, PB, 45 GRAUS, DN 75 / DE 85 MM, PARA REDE DE AGUA</t>
  </si>
  <si>
    <t>CURVA PVC PBA, JE, PB, 90 GRAUS, DN 100 / DE 110 MM, PARA REDE DE AGUA</t>
  </si>
  <si>
    <t>CURVA PVC PBA, JE, PB, 90 GRAUS, DN 50 / DE 60 MM, PARA REDE DE AGUA</t>
  </si>
  <si>
    <t>CURVA PVC PBA, JE, PB, 90 GRAUS, DN 75 / DE 85 MM, PARA REDE DE AGUA</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</si>
  <si>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</si>
  <si>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</si>
  <si>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</si>
  <si>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</si>
  <si>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</si>
  <si>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</si>
  <si>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DENTE PARA  FRESADORA</t>
  </si>
  <si>
    <t>DESEMPENADEIRA DE ACO DENTADA 12 X *25* CM, DENTES 8 X 8 MM, CABO FECHADO DE MADEIRA</t>
  </si>
  <si>
    <t>DESEMPENADEIRA DE ACO LISA 12 X *25* CM COM CABO FECHADO DE MADEIRA</t>
  </si>
  <si>
    <t>DESEMPENADEIRA PLASTICA LISA *14 X 27* CM</t>
  </si>
  <si>
    <t>DESENHISTA PROJETISTA (HORISTA)</t>
  </si>
  <si>
    <t>DESENHISTA PROJETISTA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</si>
  <si>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</si>
  <si>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</si>
  <si>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</si>
  <si>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</si>
  <si>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</si>
  <si>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</si>
  <si>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</si>
  <si>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COM ARRUELA CENTRAL</t>
  </si>
  <si>
    <t>DISCO DE CORTE DIAMANTADO SEGMENTADO DIAMETRO DE 180 MM PARA ESMERILHADEIRA 7"</t>
  </si>
  <si>
    <t>DISCO DE CORTE DIAMANTADO SEGMENTADO PARA CONCRETO/ASFALTO, DIAMETRO DE *350* MM, FURO DE 25,40 MM</t>
  </si>
  <si>
    <t>DISCO DE CORTE DIAMANTADO SEGMENTADO, DIAMETRO DE *110* MM, FURO DE 20 MM</t>
  </si>
  <si>
    <t>DISCO DE CORTE PARA METAL COM DUAS TELAS 12 X 1/8 X 3/4" (300 X 3,2 X 19,05 MM)</t>
  </si>
  <si>
    <t>DISCO DE DESBASTE PARA METAL FERROSO EM GERAL, COM TRES TELAS, 9 X 1/4 X 7/8" (228,6 X 6,4 X 22,2 MM)</t>
  </si>
  <si>
    <t>DISCO DE LIXA PARA METAL, DIAMETRO = 180 MM, GRAO  120</t>
  </si>
  <si>
    <t>DISJUNTOR TERMOMAGNETICO AJUSTAVEL, TRIPOLAR DE 100 ATE 250A, CAPACIDADE DE INTERRUPCAO DE 35KA</t>
  </si>
  <si>
    <t>DISJUNTOR TERMOMAGNETICO AJUSTAVEL, TRIPOLAR DE 300 ATE 400A, CAPACIDADE DE INTERRUPCAO DE 35KA</t>
  </si>
  <si>
    <t>DISJUNTOR TERMOMAGNETICO AJUSTAVEL, TRIPOLAR DE 450 ATE 600A, CAPACIDADE DE INTERRUPCAO DE 35KA</t>
  </si>
  <si>
    <t>DISJUNTOR TERMOMAGNETICO PARA TRILHO DIN (IEC), BIPOLAR, 40 - 50 A</t>
  </si>
  <si>
    <t>DISJUNTOR TERMOMAGNETICO PARA TRILHO DIN (IEC), BIPOLAR, 6 - 32 A</t>
  </si>
  <si>
    <t>DISJUNTOR TERMOMAGNETICO PARA TRILHO DIN (IEC), BIPOLAR, 63 A</t>
  </si>
  <si>
    <t>DISJUNTOR TERMOMAGNETICO PARA TRILHO DIN (IEC), MONOPOLAR, 40 - 50 A</t>
  </si>
  <si>
    <t>DISJUNTOR TERMOMAGNETICO PARA TRILHO DIN (IEC), MONOPOLAR, 6 - 32 A</t>
  </si>
  <si>
    <t>DISJUNTOR TERMOMAGNETICO PARA TRILHO DIN (IEC), MONOPOLAR, 63 A</t>
  </si>
  <si>
    <t>DISJUNTOR TERMOMAGNETICO PARA TRILHO DIN (IEC), TRIPOLAR, 10 - 50 A</t>
  </si>
  <si>
    <t>DISJUNTOR TERMOMAGNETICO PARA TRILHO DIN (IEC), TRIPOLAR, 63 A</t>
  </si>
  <si>
    <t>DISJUNTOR TERMOMAGNETICO TRIPOLAR 125 A / 425 V / ICC - 25 KA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</si>
  <si>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</si>
  <si>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</si>
  <si>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</si>
  <si>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</si>
  <si>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</si>
  <si>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 X 400 A / 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</si>
  <si>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</si>
  <si>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</si>
  <si>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</si>
  <si>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</si>
  <si>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NEMA, BIPOLAR 10 ATE 50 A, TENSAO MAXIMA 415 V</t>
  </si>
  <si>
    <t>DISJUNTOR TIPO NEMA, BIPOLAR 60 ATE 100A, TENSAO MAXIMA 415 V</t>
  </si>
  <si>
    <t>DISJUNTOR TIPO NEMA, MONOPOLAR 10 ATE 30A, TENSAO MAXIMA DE 240 V</t>
  </si>
  <si>
    <t>DISJUNTOR TIPO NEMA, MONOPOLAR 35 ATE 50 A, TENSAO MAXIMA DE 240 V</t>
  </si>
  <si>
    <t>DISJUNTOR TIPO NEMA, MONOPOLAR DE 60 ATE 70A,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</si>
  <si>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</si>
  <si>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</si>
  <si>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</si>
  <si>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</si>
  <si>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</si>
  <si>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</si>
  <si>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</si>
  <si>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</si>
  <si>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</si>
  <si>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</si>
  <si>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</si>
  <si>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</si>
  <si>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</si>
  <si>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</si>
  <si>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</si>
  <si>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</si>
  <si>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</si>
  <si>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</si>
  <si>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</si>
  <si>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</si>
  <si>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</si>
  <si>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</si>
  <si>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</si>
  <si>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</si>
  <si>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</si>
  <si>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</si>
  <si>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</si>
  <si>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</si>
  <si>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</si>
  <si>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</si>
  <si>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</si>
  <si>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</si>
  <si>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</si>
  <si>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</si>
  <si>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</si>
  <si>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</si>
  <si>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</si>
  <si>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</si>
  <si>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</si>
  <si>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</si>
  <si>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</si>
  <si>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</si>
  <si>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</si>
  <si>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</si>
  <si>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</si>
  <si>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</si>
  <si>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</si>
  <si>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</si>
  <si>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</si>
  <si>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</si>
  <si>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MOTOR ELETRICO TRIFASICO, POTENCIA DE 3 HP ATE 5 HP</t>
  </si>
  <si>
    <t>DOBRADICA EM ACO/FERRO, 3 1/2" X 3", E= 1,9 A 2 MM, COM ANEL, CROMADO OU ZINCADO, TAMPA BOLA, COM PARAFUSOS</t>
  </si>
  <si>
    <t>DOBRADICA EM ACO/FERRO, 3" X 2 1/2", E= 1,2 A 1,8 MM, SEM ANEL, CROMADO OU ZINCADO, TAMPA BOLA, COM PARAFUSOS</t>
  </si>
  <si>
    <t>DOBRADICA EM ACO/FERRO, 3" X 2 1/2", E= 1,2 A 1,8 MM, SEM ANEL, CROMADO OU ZINCADO, TAMPA CHATA, COM PARAFUSOS</t>
  </si>
  <si>
    <t>DOBRADICA EM ACO/FERRO, 3" X 2 1/2", E= 1,9 A 2 MM, SEM ANEL, CROMADO OU ZINCADO, TAMPA BOLA, COM PARAFUSOS</t>
  </si>
  <si>
    <t>DOBRADICA EM LATAO, 3" X 2 1/2 ", E= 1,9 A 2 MM, COM ANEL, CROMADO, TAMPA BOLA, COM PARAFUSOS</t>
  </si>
  <si>
    <t>DOBRADICA TIPO VAI-E-VEM EM ACO/FERRO, TAMANHO 3", GALVANIZADO, COM PARAFUSOS</t>
  </si>
  <si>
    <t>DOMOS / CLARABOIA INDIVIDUAL, EM ACRILICO BRANCO/LEITOSO, *95 X 95* CM, INCLUI ACESSORIOS DE FIXACAO, SEM INSTALACAO</t>
  </si>
  <si>
    <t>DOSADOR DE AREIA, CAPACIDADE DE *26* LITROS</t>
  </si>
  <si>
    <t>DUCHA / CHUVEIRO METALICO, DE PAREDE, ARTICULAVEL, COM BRACO/CANO, SEM DESVIADOR</t>
  </si>
  <si>
    <t>DUCHA / CHUVEIRO METALICO, DE PAREDE, ARTICULAVEL, COM DESVIADOR E DUCHA MANUAL</t>
  </si>
  <si>
    <t>DUCHA / CHUVEIRO PLASTICO SIMPLES, 5", BRANCO, PARA ACOPLAR EM HASTE 1/2", AGUA FRIA</t>
  </si>
  <si>
    <t>DUCHA HIGIENICA PLASTICA COM REGISTRO METALICO 1/2"</t>
  </si>
  <si>
    <t>DUMPER COM CAPACIDADE DE CARGA DE 1700 KG, PARTIDA ELETRICA, MOTOR DIESEL COM POTENCIA DE 16 CV</t>
  </si>
  <si>
    <t>ELEMENTO VAZADO CERAMICO DIAGONAL (TIPO FLOR/QUADRADO/XIS) DE *7 X 18 X 25* CM (L X A X C)</t>
  </si>
  <si>
    <t>ELEMENTO VAZADO CERAMICO QUADRADO (TIPO RETO OU REDONDO) DE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</si>
  <si>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</si>
  <si>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</si>
  <si>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</si>
  <si>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</si>
  <si>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</si>
  <si>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</si>
  <si>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</si>
  <si>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</si>
  <si>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</si>
  <si>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</si>
  <si>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</si>
  <si>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</si>
  <si>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</si>
  <si>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ELETRODO REVESTIDO AWS - E-6010, DIAMETRO IGUAL A 4,00 MM</t>
  </si>
  <si>
    <t>ELETRODO REVESTIDO AWS - E6013, DIAMETRO IGUAL A 4,00 MM</t>
  </si>
  <si>
    <t>ELETRODUTO DE PVC RIGIDO ROSCAVEL DE 1 ", SEM LUVA</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</si>
  <si>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</si>
  <si>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</si>
  <si>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</si>
  <si>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</si>
  <si>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</si>
  <si>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ELETRODUTO DE PVC RIGIDO ROSCAVEL DE 3 ", SEM LUVA</t>
  </si>
  <si>
    <t>ELETRODUTO DE PVC RIGIDO ROSCAVEL DE 3/4 ", SEM LUVA</t>
  </si>
  <si>
    <t>ELETRODUTO DE PVC RIGIDO ROSCAVEL DE 4 ",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</si>
  <si>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</si>
  <si>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</si>
  <si>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</si>
  <si>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</si>
  <si>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</si>
  <si>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</si>
  <si>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3/4", PAREDE DE 0,90 MM</t>
  </si>
  <si>
    <t>ELETRODUTO FLEXIVEL PLANO EM PEAD, COR PRETA E LARANJA, DIAMETRO 25 MM</t>
  </si>
  <si>
    <t>ELETRODUTO FLEXIVEL PLANO EM PEAD, COR PRETA E LARANJA, DIAMETRO 32 MM</t>
  </si>
  <si>
    <t>ELETRODUTO FLEXIVEL PLANO EM PEAD, COR PRETA E LARANJA, DIAMETRO 40 MM</t>
  </si>
  <si>
    <t>ELETRODUTO FLEXIVEL, EM FITA DE ACO GALVANIZADO, REVESTIDO COM PVC PRETO, DIAMETRO EXTERNO DE 15 MM, DN = 3/8", TIPO SEALTUBO</t>
  </si>
  <si>
    <t>ELETRODUTO FLEXIVEL, EM FITA DE ACO GALVANIZADO, REVESTIDO COM PVC PRETO, DIAMETRO EXTERNO DE 25 MM, DN = 3/4", TIPO SEALTUBO</t>
  </si>
  <si>
    <t>ELETRODUTO FLEXIVEL, EM FITA DE ACO GALVANIZADO, REVESTIDO COM PVC PRETO, DIAMETRO EXTERNO DE 32 MM, DN = 1", TIPO SEALTUBO</t>
  </si>
  <si>
    <t>ELETRODUTO FLEXIVEL, EM FITA DE ACO GALVANIZADO, REVESTIDO COM PVC PRETO, DIAMETRO EXTERNO DE 40 MM, DN = 1 1/4", TIPO SEALTUBO</t>
  </si>
  <si>
    <t>ELETRODUTO FLEXIVEL, EM FITA DE ACO GALVANIZADO, REVESTIDO COM PVC PRETO, DIAMETRO EXTERNO DE 50 MM, DN = 1 1/2", TIPO SEALTUBO</t>
  </si>
  <si>
    <t>ELETRODUTO FLEXIVEL, EM FITA DE ACO GALVANIZADO, REVESTIDO COM PVC PRETO, DIAMETRO EXTERNO DE 60 MM, DN = 2", TIPO SEALTUBO</t>
  </si>
  <si>
    <t>ELETRODUTO FLEXIVEL, EM FITA DE ACO GALVANIZADO, REVESTIDO COM PVC PRETO, DIAMETRO EXTERNO DE 75 MM, DN = 2 1/2", TIPO SEALTUBO</t>
  </si>
  <si>
    <t>ELETRODUTO FLEXIVEL, EM FITA DE ACO GALVANIZADO, SEM REVESTIMENTO, DIAMETRO NOMINAL 1 1/2"</t>
  </si>
  <si>
    <t>ELETRODUTO FLEXIVEL, EM FITA DE ACO GALVANIZADO, SEM REVESTIMENTO, DIAMETRO NOMINAL 1 1/4"</t>
  </si>
  <si>
    <t>ELETRODUTO FLEXIVEL, EM FITA DE ACO GALVANIZADO, SEM REVESTIMENTO, DIAMETRO NOMINAL 1"</t>
  </si>
  <si>
    <t>ELETRODUTO FLEXIVEL, EM FITA DE ACO GALVANIZADO, SEM REVESTIMENTO, DIAMETRO NOMINAL 1/2"</t>
  </si>
  <si>
    <t>ELETRODUTO FLEXIVEL, EM FITA DE ACO GALVANIZADO, SEM REVESTIMENTO, DIAMETRO NOMINAL 2 1/2"</t>
  </si>
  <si>
    <t>ELETRODUTO FLEXIVEL, EM FITA DE ACO GALVANIZADO, SEM REVESTIMENTO, DIAMETRO NOMINAL 2"</t>
  </si>
  <si>
    <t>ELETRODUTO FLEXIVEL, EM FITA DE ACO GALVANIZADO, SEM REVESTIMENTO, DIAMETRO NOMINAL 3"</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</si>
  <si>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</si>
  <si>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</si>
  <si>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</si>
  <si>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</si>
  <si>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</si>
  <si>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</si>
  <si>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</si>
  <si>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 PARA INSTALACOES APARENTES (NBR 5410)</t>
  </si>
  <si>
    <t>ELETRODUTO/CONDULETE DE PVC RIGIDO, LISO, COR CINZA, DE 1/2", PARA INSTALACOES APARENTES (NBR 5410)</t>
  </si>
  <si>
    <t>ELETRODUTO/CONDULETE DE PVC RIGIDO, LISO, COR CINZA, DE 3/4", PARA INSTALACOES APARENTES (NBR 5410)</t>
  </si>
  <si>
    <t>ELETRODUTO/DUTO PEAD FLEXIVEL PAREDE SIMPLES, CORRUGACAO HELICOIDAL, COR PRETA, SEM ROSCA, DE 1 1/2", CRC 680 N, PARA CABEAMENTO SUBTERRANEO (NBR 15715)</t>
  </si>
  <si>
    <t>ELETRODUTO/DUTO PEAD FLEXIVEL PAREDE SIMPLES, CORRUGACAO HELICOIDAL, COR PRETA, SEM ROSCA, DE 1 1/4", CRC 680 N, PARA CABEAMENTO SUBTERRANEO (NBR 15715)</t>
  </si>
  <si>
    <t>ELETRODUTO/DUTO PEAD FLEXIVEL PAREDE SIMPLES, CORRUGACAO HELICOIDAL, COR PRETA, SEM ROSCA, DE 2", CRC 680 N, PARA CABEAMENTO SUBTERRANEO (NBR 15715)</t>
  </si>
  <si>
    <t>ELETRODUTO/DUTO PEAD FLEXIVEL PAREDE SIMPLES, CORRUGACAO HELICOIDAL, COR PRETA, SEM ROSCA, DE 3", CRC 680 N, PARA CABEAMENTO SUBTERRANEO (NBR 15715)</t>
  </si>
  <si>
    <t>ELETRODUTO/DUTO PEAD FLEXIVEL PAREDE SIMPLES, CORRUGACAO HELICOIDAL, COR PRETA, SEM ROSCA, DE 4", CRC 680 N,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</si>
  <si>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</si>
  <si>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</si>
  <si>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</si>
  <si>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</si>
  <si>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</si>
  <si>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</si>
  <si>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</si>
  <si>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</si>
  <si>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</si>
  <si>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</si>
  <si>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</si>
  <si>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</si>
  <si>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</si>
  <si>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</si>
  <si>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(HORISTA)</t>
  </si>
  <si>
    <t>ENCARREGADO GERAL DE OBRAS (MENSALISTA)</t>
  </si>
  <si>
    <t>ENDURECEDOR MINERAL DE BASE CIMENTICIA PARA PISO DE CONCRETO</t>
  </si>
  <si>
    <t>ENERGIA ELETRICA ATE 2000 KWH INDUSTRIAL, SEM DEMANDA</t>
  </si>
  <si>
    <t>KWH</t>
  </si>
  <si>
    <t>ENERGIA ELETRICA COMERCIAL, BAIXA TENSAO, RELATIVA AO CONSUMO DE ATE 100 KWH, INCLUINDO ICMS, PIS/PASEP E COFINS</t>
  </si>
  <si>
    <t>ENGATE / RABICHO FLEXIVEL INOX 1/2" X 30 CM</t>
  </si>
  <si>
    <t>ENGATE / RABICHO FLEXIVEL INOX 1/2" X 40 CM</t>
  </si>
  <si>
    <t>ENGATE/RABICHO FLEXIVEL PLASTICO (PVC OU ABS) BRANCO 1/2" X 30 CM</t>
  </si>
  <si>
    <t>ENGATE/RABICHO FLEXIVEL PLASTICO (PVC OU ABS) BRANCO 1/2" X 40 CM</t>
  </si>
  <si>
    <t>ENGENHEIRO CIVIL DE OBRA JUNIOR (HORISTA)</t>
  </si>
  <si>
    <t>ENGENHEIRO CIVIL DE OBRA JUNIOR (MENSALISTA)</t>
  </si>
  <si>
    <t>ENGENHEIRO CIVIL DE OBRA PLENO (HORISTA)</t>
  </si>
  <si>
    <t>ENGENHEIRO CIVIL DE OBRA PLENO (MENSALISTA)</t>
  </si>
  <si>
    <t>ENGENHEIRO CIVIL DE OBRA SENIOR (HORISTA)</t>
  </si>
  <si>
    <t>ENGENHEIRO CIVIL DE OBRA SENIOR (MENSALISTA)</t>
  </si>
  <si>
    <t>ENXADA ESTREITA, EM ACO, *25 X 23* CM, COM CABO DE MADEIRA DE *150* CM</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</si>
  <si>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</si>
  <si>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</si>
  <si>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</si>
  <si>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</si>
  <si>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</si>
  <si>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</si>
  <si>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</si>
  <si>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</si>
  <si>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</si>
  <si>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</si>
  <si>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</si>
  <si>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</si>
  <si>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</si>
  <si>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</si>
  <si>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</si>
  <si>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</si>
  <si>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</si>
  <si>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</si>
  <si>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</si>
  <si>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</si>
  <si>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</si>
  <si>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</si>
  <si>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</si>
  <si>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</si>
  <si>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</si>
  <si>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 DEMARCACAO DE FAIXAS DE TRAFEGO A QUENTE, A SER MONTADO SOBRE CAMINHAO DE PBT MIN. DE 17 T, DIST. MIN. ENTRE EIXOS 5,2 M, CAPACIDADE PARA 1.000 KG DE MATERIAL TERMOPLASTICO (INCLUI MONTAGEM, NAO INCLUI CAMINHAO, NEM COMPRESSOR DE AR)</t>
  </si>
  <si>
    <t>EQUIPAMENTO PARA DEMARCACAO DE FAIXAS DE TRAFEGO A FRIO, A SER MONTADO SOBRE CAMINHAO DE PBT MINIMO DE 9 T E DISTANCIA MINIMA ENTRE EIXOS DE 4,3 M, CAPACIDADE PARA 800 L DE TINTA (INCLUI MONTAGEM, NAO INCLUI CAMINHAO)</t>
  </si>
  <si>
    <t>ESCADA DUPLA DE ABRIR EM ALUMINIO, COM SAPATAS DE BORRACHA, *2,30* X *0,57* M (ALTURA UTIL X LARGURA MINIMA), MODELO PINTOR, 8 DEGRAUS, CAPACIDADE *100* KG</t>
  </si>
  <si>
    <t>ESCADA EXTENSIVEL EM ALUMINIO, COM SAPATAS DE BORRACHA, ALTURA FECHADA 3,60 M, ALTURA ESTENDIDA DE 6,0 A 6,30 M, LARGURA MINIMA DE 35 CM, CACIDADE *120* KG</t>
  </si>
  <si>
    <t>ESCAVADEIRA HIDRAULICA DE BRACO LONGO (LONGO ALCANCE) SOBRE ESTEIRAS, CACAMBA 0,52 M3, PESO OPERACIONAL 24 T, POTENCIA LIQUIDA 155 HP</t>
  </si>
  <si>
    <t>ESCAVADEIRA HIDRAULICA SOBRE ESTEIRAS COM CACAMBA DE 1,20 M3, PESO OPERACIONAL 21 T, POTENCIA BRUTA 155 HP</t>
  </si>
  <si>
    <t>ESCAVADEIRA HIDRAULICA SOBRE ESTEIRAS, CACAMBA 0,4 A 1,70 M3, PESO OPERACIONAL 23,2 T, POTENCIA BRUTA 183 HP</t>
  </si>
  <si>
    <t>ESCAVADEIRA HIDRAULICA SOBRE ESTEIRAS, CACAMBA 0,62M3, PESO OPERACIONAL 12,61T, POTENCIA LIQUIDA 95HP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</si>
  <si>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</si>
  <si>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</si>
  <si>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</si>
  <si>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(DIAMETRO X ESPESSURA), FURO DE 1 1/4 ",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</si>
  <si>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</si>
  <si>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</si>
  <si>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</si>
  <si>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</si>
  <si>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</si>
  <si>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</si>
  <si>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</si>
  <si>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</si>
  <si>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</si>
  <si>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</si>
  <si>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</si>
  <si>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</si>
  <si>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</si>
  <si>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</si>
  <si>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</si>
  <si>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</si>
  <si>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</si>
  <si>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</si>
  <si>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</si>
  <si>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PLASTICO LISA, LARGURA *10* CM</t>
  </si>
  <si>
    <t>ESPATULA EM ACO INOX COM CABO DE MADEIRA E LARGURA DE *8*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</si>
  <si>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</si>
  <si>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</si>
  <si>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</si>
  <si>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</si>
  <si>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</si>
  <si>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</si>
  <si>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</si>
  <si>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</si>
  <si>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</si>
  <si>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</si>
  <si>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</si>
  <si>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</si>
  <si>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</si>
  <si>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(300 MM), CABO DE ALUMINIO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</si>
  <si>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</si>
  <si>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</si>
  <si>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</si>
  <si>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</si>
  <si>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</si>
  <si>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</si>
  <si>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</si>
  <si>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</si>
  <si>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</si>
  <si>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</si>
  <si>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</si>
  <si>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</si>
  <si>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</si>
  <si>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ETANOL</t>
  </si>
  <si>
    <t>EXAMES - HORISTA (COLETADO CAIXA - ENCARGOS COMPLEMENTARES)</t>
  </si>
  <si>
    <t>EXAMES - MENSALISTA (COLETADO CAIXA - ENCARGOS COMPLEMENTARES)</t>
  </si>
  <si>
    <t>EXTENSAO DE SOLDA 201 ACETILENO, E = *1,5 A 2,5* MM</t>
  </si>
  <si>
    <t>EXTENSAO DE SOLDA 201 GLP, E = *2,5 A 4,0* MM</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</si>
  <si>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</si>
  <si>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</si>
  <si>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</si>
  <si>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</si>
  <si>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</si>
  <si>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</si>
  <si>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</si>
  <si>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t>
  </si>
  <si>
    <t>EXTREMIDADE PVC PBA, BF, JE, DN 75/ DE 85 MM</t>
  </si>
  <si>
    <t>EXTREMIDADE PVC PBA, PF, JE, DN 100 / DE 110 MM</t>
  </si>
  <si>
    <t>EXTREMIDADE PVC PBA, PF, JE, DN 75 / DE 85 MM</t>
  </si>
  <si>
    <t>EXTREMIDADE/TUBETE PARA HIDROMETRO PVC, COM ROSCA, CURTA, COM BUCHA LATAO, 3/4" OU 1/2"</t>
  </si>
  <si>
    <t>FECHADURA AUXILIAR DE SEGURANCA PARA PORTA EXTERNA, EM ACO INOX, BROCA DE 45 A 55 MM, LINGUETA COM 3 AVANCOS, INCLUINDO 2 CHAVES TIPO CILINDRO</t>
  </si>
  <si>
    <t>FECHADURA BICO DE PAPAGAIO PARA PORTA DE CORRER EXTERNA, EM ACO INOX COM ACABAMENTO CROMADO, MAQUINA COM 45 MM, INCLUINDO CHAVE TIPO CILINDRO</t>
  </si>
  <si>
    <t>FECHADURA BICO DE PAPAGAIO PARA PORTA DE CORRER INTERNA, EM ACO INOX COM ACABAMENTO CROMADO, MAQUINA COM 45 MM, INCLUINDO CHAVE TIPO BIPARTIDA</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</si>
  <si>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</si>
  <si>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</si>
  <si>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</si>
  <si>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</si>
  <si>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</si>
  <si>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</si>
  <si>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</si>
  <si>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</si>
  <si>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</si>
  <si>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</si>
  <si>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</si>
  <si>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</si>
  <si>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</si>
  <si>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</si>
  <si>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</si>
  <si>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</si>
  <si>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</si>
  <si>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</si>
  <si>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</si>
  <si>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</si>
  <si>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</si>
  <si>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</si>
  <si>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</si>
  <si>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</si>
  <si>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</si>
  <si>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</si>
  <si>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</si>
  <si>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</si>
  <si>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</si>
  <si>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</si>
  <si>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</si>
  <si>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</si>
  <si>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</si>
  <si>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</si>
  <si>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</si>
  <si>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</si>
  <si>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</si>
  <si>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</si>
  <si>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</si>
  <si>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</si>
  <si>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</si>
  <si>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</si>
  <si>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</si>
  <si>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</si>
  <si>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</si>
  <si>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</si>
  <si>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</si>
  <si>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</si>
  <si>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</si>
  <si>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</si>
  <si>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</si>
  <si>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</si>
  <si>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</si>
  <si>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</si>
  <si>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</si>
  <si>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</si>
  <si>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EM ACO GALVANIZADO / ZINCADO, DE SOBREPOR, COM COMPRIMENTO DE 3" A 4", CHAPA COM ESPESSURA MINIMA DE 0,90 MM E LARGURA MINIMA DE 3,20 CM (FECHO SIMPLES / LEVE) (INCLUI PARAFUSOS)</t>
  </si>
  <si>
    <t>FERROLHO COM FECHO CHATO E PORTA CADEADO, EM ACO GALVANIZADO / ZINCADO, DE SOBREPOR, COM COMPRIMENTO DE 3" A 4", CHAPA COM ESPESSURA MINIMA DE 1,70 MM E LARGURA MINIMA DE 5,00 CM (FECHO REFORCADO)</t>
  </si>
  <si>
    <t>FERROLHO COM FECHO CHATO E PORTA CADEADO, EM ACO GALVANIZADO / ZINCADO, DE SOBREPOR, COM COMPRIMENTO DE 5", CHAPA COM ESPESSURA MINIMA DE 0,90 MM E LARGURA MINIMA DE 3,20 CM (FECHO SIMPLES)</t>
  </si>
  <si>
    <t>FERROLHO COM FECHO CHATO E PORTA CADEADO, EM ACO GALVANIZADO / ZINCADO, DE SOBREPOR, COM COMPRIMENTO DE 5", CHAPA COM ESPESSURA MINIMA DE 1,70 MM E LARGURA MINIMA DE 5,00 CM (FECHO REFORCADO)</t>
  </si>
  <si>
    <t>FERROLHO COM FECHO CHATO E PORTA CADEADO, EM ACO GALVANIZADO / ZINCADO, DE SOBREPOR, COM COMPRIMENTO DE 6", CHAPA COM ESPESSURA MINIMA DE 0,90 MM E LARGURA MINIMA DE 3,80 CM (FECHO SIMPLES)</t>
  </si>
  <si>
    <t>FERROLHO COM FECHO CHATO E PORTA CADEADO, EM ACO GALVANIZADO / ZINCADO, DE SOBREPOR, COM COMPRIMENTO DE 6", CHAPA COM ESPESSURA MINIMA DE 1,70 MM E LARGURA /MINIMA DE 5,00 CM (FECHO REFORCADO)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</si>
  <si>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</si>
  <si>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</si>
  <si>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</si>
  <si>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</si>
  <si>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</si>
  <si>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</si>
  <si>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</si>
  <si>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CARGA MEDIA POTENCIA 5 (PARA FERRAMENTA DE ACAO DIRETA) COR VERMELHA</t>
  </si>
  <si>
    <t>CENTO</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</si>
  <si>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</si>
  <si>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</si>
  <si>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</si>
  <si>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</si>
  <si>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</si>
  <si>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</si>
  <si>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</si>
  <si>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</si>
  <si>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</si>
  <si>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</si>
  <si>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</si>
  <si>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</si>
  <si>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</si>
  <si>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</si>
  <si>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</si>
  <si>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</si>
  <si>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 LARGURA DE 19 MM</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</si>
  <si>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</si>
  <si>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</si>
  <si>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</si>
  <si>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</si>
  <si>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PTFE, ROLO  DE 18 MM X 25 M (L X C)</t>
  </si>
  <si>
    <t>FITA VEDA ROSCA, EM PTFE, ROLO DE 18 MM X 10 M (L X C)</t>
  </si>
  <si>
    <t>FITA VEDA ROSCA, EM PTFE, ROLO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</si>
  <si>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</si>
  <si>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</si>
  <si>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</si>
  <si>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</si>
  <si>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</si>
  <si>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</si>
  <si>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t>
  </si>
  <si>
    <t>FLANGE SEXTAVADO DE FERRO GALVANIZADO, COM ROSCA BSP, DE 1/2"</t>
  </si>
  <si>
    <t>FLANGE SEXTAVADO DE FERRO GALVANIZADO, COM ROSCA BSP, DE 2 1/2"</t>
  </si>
  <si>
    <t>FLANGE SEXTAVADO DE FERRO GALVANIZADO, COM ROSCA BSP, DE 2"</t>
  </si>
  <si>
    <t>FLANGE SEXTAVADO DE FERRO GALVANIZADO, COM ROSCA BSP, DE 3"</t>
  </si>
  <si>
    <t>FLANGE SEXTAVADO DE FERRO GALVANIZADO, COM ROSCA BSP, DE 3/4"</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</si>
  <si>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</si>
  <si>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</si>
  <si>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</si>
  <si>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</si>
  <si>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</si>
  <si>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</si>
  <si>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</si>
  <si>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</si>
  <si>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</si>
  <si>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APROXIMADA DE 8 MM (COM COLOCACAO / SEM ESTRUTURA METALICA)</t>
  </si>
  <si>
    <t>FORRO DE PVC LISO, BRANCO, REGUA DE 20 CM, ESPESSURA APROXIMADA DE 8 MM, COMPRIMENTO 6 M (SEM COLOCACAO)</t>
  </si>
  <si>
    <t>FORRO DE PVC, FRISADO, BRANCO, REGUA DE 10 CM, ESPESSURA APROXIMADA DE 8 MM E COMPRIMENTO 6 M (SEM COLOCACAO)</t>
  </si>
  <si>
    <t>FORRO DE PVC, FRISADO, BRANCO, REGUA DE 20 CM, ESPESSURA APROXIMADA DE 8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</si>
  <si>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</si>
  <si>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</si>
  <si>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</si>
  <si>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</si>
  <si>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</si>
  <si>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</si>
  <si>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</si>
  <si>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PREPARADOR ACRILICO BASE AGUA</t>
  </si>
  <si>
    <t>FUNDO SINTETICO NIVELADOR BRANCO FOSCO PARA MADEIRA</t>
  </si>
  <si>
    <t>FURO PARA TORNEIRA OU OUTROS ACESSORIOS EM BANCADA DE MARMORE/ GRANITO OU OUTRO TIPO DE PEDRA NATURAL</t>
  </si>
  <si>
    <t>FUSIVEL DIAZED 20 A TAMANHO DII, CAPACIDADE DE INTERRUPCAO DE 50 KA EM VCA E 8 KA EM VCC, TENSAO NOMINAL DE 500 V</t>
  </si>
  <si>
    <t>FUSIVEL DIAZED 35 A TAMANHO DIII, CAPACIDADE DE INTERRUPCAO DE 50 KA EM VCA E 8 KA EM VCC, TENSAO NOMINAL DE 500 V</t>
  </si>
  <si>
    <t>FUSIVEL NH *36* A 80 AMPERES, TAMANHO 00, CAPACIDADE DE INTERRUPCAO DE 120 KA, TENSAO NOMINAL DE 500 V</t>
  </si>
  <si>
    <t>FUSIVEL NH 100 A TAMANHO 00, CAPACIDADE DE INTERRUPCAO DE 120 KA, TENSAO NOMINAL DE 500 V</t>
  </si>
  <si>
    <t>FUSIVEL NH 125 A TAMANHO 00, CAPACIDADE DE INTERRUPCAO DE 120 KA, TENSAO NOMINAL DE 500 V</t>
  </si>
  <si>
    <t>FUSIVEL NH 160 A TAMANHO 00, CAPACIDADE DE INTERRUPCAO DE 120 KA, TENSAO NOMINAL DE 500 V</t>
  </si>
  <si>
    <t>FUSIVEL NH 20 A TAMANHO 000, CAPACIDADE DE INTERRUPCAO DE 120 KA, TENSAO NOMINAL DE 500 V</t>
  </si>
  <si>
    <t>FUSIVEL NH 200 A 250 AMPERES, TAMANHO 1, CAPACIDADE DE INTERRUPCAO DE 120 KA, TENSAO NOMINAL DE 500 V</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</si>
  <si>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</si>
  <si>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</si>
  <si>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</si>
  <si>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</si>
  <si>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</si>
  <si>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</si>
  <si>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</si>
  <si>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</si>
  <si>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</si>
  <si>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</si>
  <si>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</si>
  <si>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</si>
  <si>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</si>
  <si>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</si>
  <si>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</si>
  <si>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</si>
  <si>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</si>
  <si>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</si>
  <si>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</si>
  <si>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2,4 MM, DIMENSOES 2,0 X 1,0 X 0,5 M (C X L X A)</t>
  </si>
  <si>
    <t>GABIAO TIPO CAIXA, MALHA HEXAGONAL 8 X 10 CM (ZN/AL REVESTIDO COM POLIMERO), FIO DE 2,4 MM, DIMENSOES 2,0 X 1,0 X 1,0 M (C X L X A)</t>
  </si>
  <si>
    <t>GABIAO TIPO CAIXA, MALHA HEXAGONAL 8 X 10 CM (ZN/AL), FIO 2,7 MM, DIMENSOES 2,0 X 1,0 X 0,5 M (C X L X A)</t>
  </si>
  <si>
    <t>GABIAO TIPO CAIXA, MALHA HEXAGONAL 8 X 10 CM (ZN/AL), FIO DE 2,7 MM, DIMENSOES 2,0 X 1,0 X 1,0 M (C X L X A)</t>
  </si>
  <si>
    <t>GABIAO TIPO CAIXA, MALHA HEXAGONAL 8 X 10 CM (ZN/AL), FIO DE 2,7 MM, DIMENSOES 5,0 X 1,0 X 1,0 M (C X L X A)</t>
  </si>
  <si>
    <t>GANCHO CHATO EM ACO GALVANIZADO, L = 110 MM, RECOBRIMENTO = 100MM, SECAO 1/8 X 1/2" (3 MM X 12 MM), PARA FIXAR TELHA DE FIBROCIMENTO ONDULADA</t>
  </si>
  <si>
    <t>GANCHO OLHAL EM ACO GALVANIZADO, ESPESSURA 16MM, ABERTURA 21MM</t>
  </si>
  <si>
    <t>GAS DE COZINHA - GLP</t>
  </si>
  <si>
    <t>GASOLINA COMUM</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</si>
  <si>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</si>
  <si>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</si>
  <si>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</si>
  <si>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</si>
  <si>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</si>
  <si>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</si>
  <si>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</si>
  <si>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</si>
  <si>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</si>
  <si>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</si>
  <si>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</si>
  <si>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</si>
  <si>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</si>
  <si>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</si>
  <si>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</si>
  <si>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</si>
  <si>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</si>
  <si>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</si>
  <si>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</si>
  <si>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</si>
  <si>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X 9</t>
  </si>
  <si>
    <t>GRAMPO DE ACO POLIDO 7/8" X 9</t>
  </si>
  <si>
    <t>GRAMPO LINHA VIVA DE LATAO ESTANHADO, DIAMETRO DO CONDUTOR PRINCIPAL DE 10 A 120 MM2, DIAMETRO DA DERIVACAO DE 10 A 70 MM2</t>
  </si>
  <si>
    <t>GRAMPO METALICO TIPO OLHAL PARA HASTE DE ATERRAMENTO DE 1", CONDUTOR DE *10* A 50 MM2</t>
  </si>
  <si>
    <t>GRAMPO METALICO TIPO OLHAL PARA HASTE DE ATERRAMENTO DE 1/2",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</si>
  <si>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</si>
  <si>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</si>
  <si>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</si>
  <si>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</si>
  <si>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</si>
  <si>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N8 EM ACO GALVANIZADO</t>
  </si>
  <si>
    <t>GRANALHA DE ACO, ANGULAR (GRIT), PARA JATEAMENTO, PENEIRA 0,117 A 1,00 MM, (SAE G-40 A G-80)</t>
  </si>
  <si>
    <t>SC25KG</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</si>
  <si>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</si>
  <si>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</si>
  <si>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</si>
  <si>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</si>
  <si>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</si>
  <si>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</si>
  <si>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 A BASE DE LITIO, DE MULTIPLAS APLICACOES E CONTENDO ADITIVOS DE EXTREMA PRESSAO (GRAU DE VISCOSIDADE NLGI 2)</t>
  </si>
  <si>
    <t>GRELHA FIXA, EM PVC BRANCA, QUADRADA, 150 X 150 MM, PARA RALOS E CAIXAS</t>
  </si>
  <si>
    <t>GRELHA FIXA, PVC CROMADA, REDONDA, 150 MM, PARA RALOS E CAIXAS</t>
  </si>
  <si>
    <t>GRELHA FOFO ARTICULADA, CARGA MAXIMA 1,5 T, *300 X 1000* MM, E= *15* MM</t>
  </si>
  <si>
    <t>GRELHA FOFO SIMPLES COM REQUADRO, CARGA MAXIMA 1,5 T, 150 X 1000 MM, E= *15* MM</t>
  </si>
  <si>
    <t>GRELHA FOFO SIMPLES COM REQUADRO, CARGA MAXIMA 1,5 T, 200 X 1000 MM, E= *15* MM</t>
  </si>
  <si>
    <t>GRELHA FOFO SIMPLES COM REQUADRO, CARGA MAXIMA 12,5 T, *300 X 1000* MM, E= *15* MM, AREA ESTACIONAMENTO CARRO PASSEIO</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</si>
  <si>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</si>
  <si>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</si>
  <si>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</si>
  <si>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</si>
  <si>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</si>
  <si>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</si>
  <si>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</si>
  <si>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</si>
  <si>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</si>
  <si>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</si>
  <si>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</si>
  <si>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</si>
  <si>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</si>
  <si>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</si>
  <si>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</si>
  <si>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</si>
  <si>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</si>
  <si>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</si>
  <si>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</si>
  <si>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</si>
  <si>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 ALIZAR / VISTA LISA EM MADEIRA MACICA, PARA PORTA, E = *1* CM, L = *5* CM, CEDRINHO / ANGELIM COMERCIAL / TAURI/ CURUPIXA / PEROBA / CUMARU OU EQUIVALENTE DA REGIAO</t>
  </si>
  <si>
    <t>GUARNICAO / ALIZAR / VISTA LISA EM MADEIRA MACICA, PARA PORTA,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</si>
  <si>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</si>
  <si>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</si>
  <si>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</si>
  <si>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</si>
  <si>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3,2 T COM 20 M DE CABO DE ACO DIAMETRO 16,3 MM</t>
  </si>
  <si>
    <t>GUINCHO DE ALAVANCA MANUAL, CAPACIDADE DE 1,6 T, COM 20 M DE CABO DE ACO (AQUISICAO)</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</si>
  <si>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</si>
  <si>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</si>
  <si>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</si>
  <si>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</si>
  <si>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GUINDAUTO HIDRAULICO, CAPACIDADE MAXIMA DE CARGA 10000 KG, MOMENTO MAXIMO DE CARGA 23 TM,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</si>
  <si>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</si>
  <si>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ALCANCE MAXIMO HORIZONTAL 22,00 M, PARA MONTAGEM SOBRE CHASSI DE CAMINHAO PBT MINIMO 30000 KG (INCLUI MONTAGEM, NAO INCLUI CAMINHAO)</t>
  </si>
  <si>
    <t>GUINDAUTO HIDRAULICO, CAPACIDADE MAXIMA DE CARGA 3300 KG, MOMENTO MAXIMO DE CARGA 5,8 TM, ALCANCE MAXIMO HORIZONTAL 7,60 M, PARA MONTAGEM SOBRE CHASSI DE CAMINHAO PBT MINIMO 8000 KG (INCLUI MONTAGEM, NAO INCLUI CAMINHAO)</t>
  </si>
  <si>
    <t>GUINDAUTO HIDRAULICO, CAPACIDADE MAXIMA DE CARGA 6200 KG, MOMENTO MAXIMO DE CARGA 11,7 TM, ALCANCE MAXIMO HORIZONTAL 9,70 M, PARA MONTAGEM SOBRE CHASSI DE CAMINHAO PBT MINIMO 13000 KG (INCLUI MONTAGEM, NAO INCLUI CAMINHAO)</t>
  </si>
  <si>
    <t>GUINDAUTO HIDRAULICO, CAPACIDADE MAXIMA DE CARGA 8500 KG, MOMENTO MAXIMO DE CARGA 30,4 TM, ALCANCE MAXIMO HORIZONTAL 14,30 M, PARA MONTAGEM SOBRE CHASSI DE CAMINHAO PBT MINIMO 23000 KG (INCLUI MONTAGEM, NAO INCLUI CAMINHAO)</t>
  </si>
  <si>
    <t>HASTE ANCORA EM ACO GALVANIZADO, DIMENSOES 16 MM X 2000 MM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</si>
  <si>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</si>
  <si>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</si>
  <si>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</si>
  <si>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</si>
  <si>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PARA PERFURATRIZ DE ESTEIRA T38, D= 1 1/2" X *3 M*, PARA PROLONGAR BROCA</t>
  </si>
  <si>
    <t>HASTE RETA DE ACO GALVANIZADO, H = *30* CM, BASE RETANGULAR, PARA FIXACAO DE CONCERTINA SIMPLES DE 30 CM (NAO INCLUI OS FIXADORES)</t>
  </si>
  <si>
    <t>HASTE RETA PARA GANCHO DE FERRO GALVANIZADO, COM ROSCA 1/4" X 30 CM PARA FIXACAO DE TELHA METALICA, INCLUI PORCA E ARRUELAS DE VEDACAO</t>
  </si>
  <si>
    <t>HASTE RETA PARA GANCHO DE FERRO GALVANIZADO, COM ROSCA 1/4"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</si>
  <si>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</si>
  <si>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</si>
  <si>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</si>
  <si>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</si>
  <si>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</si>
  <si>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</si>
  <si>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</si>
  <si>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</si>
  <si>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</si>
  <si>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</si>
  <si>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</si>
  <si>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</si>
  <si>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</si>
  <si>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</si>
  <si>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</si>
  <si>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</si>
  <si>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TELEMETRIA (SEM CONEXOES)</t>
  </si>
  <si>
    <t>HIDROMETRO WOLTMANN, DN 3", VAZAO MAXIMA DE 80 M3/H, PARA AGUA POTAVEL FRIA, RELOJOARIA PLANA, TURBINA HORIZONTAL, EQUIPADO COM TELEMETRIA (SEM CONEXOES)</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</si>
  <si>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</si>
  <si>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</si>
  <si>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</si>
  <si>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</si>
  <si>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</si>
  <si>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 (MENSALISTA)</t>
  </si>
  <si>
    <t>INSTALADOR DE TUBULACOES - TUBOS/EQUIPAMENTOS (HORISTA)</t>
  </si>
  <si>
    <t>INTERRUPTOR BIPOLAR 10A, 250V, CONJUNTO MONTADO PARA EMBUTIR 4" X 2" (PLACA + SUPORTE + MODULO)</t>
  </si>
  <si>
    <t>INTERRUPTOR BIPOLAR SIMPLES 10 A, 250 V (APENAS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</si>
  <si>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</si>
  <si>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</si>
  <si>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</si>
  <si>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</si>
  <si>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</si>
  <si>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+ 2 INTERRUPTORES PARALELOS 10A, 250V, CONJUNTO MONTADO PARA EMBUTIR 4" X 2" (PLACA + SUPORTE + MODULOS)</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</si>
  <si>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</si>
  <si>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</si>
  <si>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</si>
  <si>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</si>
  <si>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</si>
  <si>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+ 2 MODULOS)</t>
  </si>
  <si>
    <t>INTERRUPTOR SIMPLES 10A, 250V, CONJUNTO MONTADO PARA SOBREPOR 4" X 2" (CAIXA + MODULO)</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</si>
  <si>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</si>
  <si>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</si>
  <si>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</si>
  <si>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+ 1 INTERRUPTOR PARALELO 10A, 250V, CONJUNTO MONTADO PARA EMBUTIR 4" X 2" (PLACA + SUPORTE + MODULOS)</t>
  </si>
  <si>
    <t>INTERRUPTORES SIMPLES (2 MODULOS) + TOMADA 2P+T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</si>
  <si>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</si>
  <si>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</si>
  <si>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5400 W, TENSAO DE 220 V, TURBO VENTILADO, PROTECAO POR FUSIVEL TERMICO, PARA ELETRODOS DE 2,0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</si>
  <si>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</si>
  <si>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</si>
  <si>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</si>
  <si>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</si>
  <si>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</si>
  <si>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</si>
  <si>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</si>
  <si>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</si>
  <si>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</si>
  <si>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BASCULANTE, EM ALUMINIO PERFIL 20, 80 X 60 CM (A X L), 4 FLS (1 FIXA E 3 MOVEIS), ACABAMENTO BRANCO OU BRILHANTE, BATENTE DE 3 A 4 CM, COM VIDRO 4 MM, SEM GUARNICAO</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</si>
  <si>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</si>
  <si>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</si>
  <si>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</si>
  <si>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</si>
  <si>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PINUS/EUCALIPTO/TAUARI/VIROLA OU EQUIVALENTE DA REGIAO, CAIXA DO BATENTE/MARCO *10* CM, 2 FOLHAS DE ABRIR TIPO VENEZIANA E 2 FOLHAS GUILHOTINA PARA VIDRO, COM FERRAGENS (SEM VIDRO, SEM GUARNICAO/ALIZAR E SEM ACABAMENTO)</t>
  </si>
  <si>
    <t>JANELA DE CORRER, ACO, BATENTE/REQUADRO DE 6 A 14 CM, COM DIVISAO HORIZ, PINT ANTICORROSIVA, SEM VIDRO, BANDEIRA COM BASCULA, 4 FLS, 120 X 150 CM (A X L)</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</si>
  <si>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</si>
  <si>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</si>
  <si>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</si>
  <si>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100 X 200 CM (A X L), 4 FLS,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</si>
  <si>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</si>
  <si>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</si>
  <si>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</si>
  <si>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(2 VIDROS) E VENEZIANA COM ACIONAMENTO MANUAL, SEM BANDEIRA, ACABAMENTO BRILHANTE, BATENTE DE 11,50 A 12,50 CM, COM VIDRO 4 MM, INCLUSO GUARNICAO</t>
  </si>
  <si>
    <t>JANELA MAXIM-AR EM MADEIRA CEDRINHO/ ANGELIM COMERCIAL/ CURUPIXA/ CUMARU OU EQUIVALENTE DA REGIAO, CAIXA DO BATENTE/MARCO *10* CM, 1 FOLHA PARA VIDRO, COM GUARNICAO/ALIZAR, COM FERRAGENS, (SEM VIDRO E SEM ACABAMENTO)</t>
  </si>
  <si>
    <t>JANELA MAXIM-AR, ACO GALVANIZADO PINT. ANTICORROSIVA, COM BATENTE/REQUADRO DE 6 A 14 CM, SEM VIDRO, COM GRADE, 1 FL, 60 X 80 CM (A X L)</t>
  </si>
  <si>
    <t>JANELA MAXIM-AR, EM ALUMINIO PERFIL 25, 60 X 80 CM (A X L), ACABAMENTO BRANCO OU BRILHANTE, BATENTE DE 4 A 5 CM, COM VIDRO 4 MM, SEM GUARNICAO/ALIZAR</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</si>
  <si>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</si>
  <si>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</si>
  <si>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</si>
  <si>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</si>
  <si>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</si>
  <si>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</si>
  <si>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</si>
  <si>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</si>
  <si>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</si>
  <si>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</si>
  <si>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</si>
  <si>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</si>
  <si>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</si>
  <si>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</si>
  <si>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</si>
  <si>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</si>
  <si>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</si>
  <si>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</si>
  <si>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</si>
  <si>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</si>
  <si>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</si>
  <si>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</si>
  <si>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</si>
  <si>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</si>
  <si>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</si>
  <si>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</si>
  <si>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</si>
  <si>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</si>
  <si>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</si>
  <si>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</si>
  <si>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</si>
  <si>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</si>
  <si>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</si>
  <si>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</si>
  <si>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</si>
  <si>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</si>
  <si>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</si>
  <si>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</si>
  <si>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</si>
  <si>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</si>
  <si>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</si>
  <si>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</si>
  <si>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</si>
  <si>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</si>
  <si>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</si>
  <si>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</si>
  <si>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90 GRAUS, ROSCAVEL, 1 1/4", COR BRANCA, AGUA FRIA PREDIAL</t>
  </si>
  <si>
    <t>JOELHO PVC, COM BOLSA E ANEL, 90 GRAUS, DN 40 X *38* MM, SERIE NORMAL, PARA ESGOTO PREDIAL</t>
  </si>
  <si>
    <t>JOELHO PVC, ROSCAVEL, 45 GRAUS, 1", COR BRANCA, PARA AGUA FRIA PREDIAL</t>
  </si>
  <si>
    <t>JOELHO PVC, ROSCAVEL, 45 GRAUS, 1/2", COR BRANCA, PARA AGUA FRIA PREDIAL</t>
  </si>
  <si>
    <t>JOELHO PVC, ROSCAVEL, 45 GRAUS, 3/4", COR BRANCA, PARA AGUA FRIA PREDIAL</t>
  </si>
  <si>
    <t>JOELHO PVC, ROSCAVEL, 90 GRAUS, 1", COR BRANCA, PARA AGUA FRIA PREDIAL</t>
  </si>
  <si>
    <t>JOELHO PVC, ROSCAVEL, 90 GRAUS, 1/2",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</si>
  <si>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</si>
  <si>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</si>
  <si>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</si>
  <si>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</si>
  <si>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</si>
  <si>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</si>
  <si>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</si>
  <si>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</si>
  <si>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</si>
  <si>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</si>
  <si>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</si>
  <si>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</si>
  <si>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</si>
  <si>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</si>
  <si>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</si>
  <si>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</si>
  <si>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</si>
  <si>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</si>
  <si>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</si>
  <si>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</si>
  <si>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</si>
  <si>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</si>
  <si>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</si>
  <si>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</si>
  <si>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</si>
  <si>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</si>
  <si>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</si>
  <si>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</si>
  <si>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</si>
  <si>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</si>
  <si>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</si>
  <si>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</si>
  <si>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</si>
  <si>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</si>
  <si>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</si>
  <si>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</si>
  <si>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</si>
  <si>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</si>
  <si>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</si>
  <si>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</si>
  <si>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</si>
  <si>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</si>
  <si>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</si>
  <si>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</si>
  <si>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</si>
  <si>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</si>
  <si>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</si>
  <si>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</si>
  <si>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</si>
  <si>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</si>
  <si>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</si>
  <si>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</si>
  <si>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</si>
  <si>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</si>
  <si>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</si>
  <si>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MOVEL, METALICO, PARA CONEXAO COM ANEL DESLIZANTE, DN 20 MM X 3/4",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</si>
  <si>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</si>
  <si>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</si>
  <si>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</si>
  <si>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</si>
  <si>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</si>
  <si>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</si>
  <si>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</si>
  <si>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</si>
  <si>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90 GRAUS, ROSCA FEMEA, COM BASE FIXA, METALICO, PARA CONEXAO COM ANEL DESLIZANTE, DN 16 MM X 1/2", EM TUBO PEX PARA INST. AGUA QUENTE/FRIA</t>
  </si>
  <si>
    <t>JOELHO/COTOVELO 90 GRAUS, ROSCA FEMEA, COM BASE FIXA, METALICO, PARA CONEXAO COM ANEL DESLIZANTE, DN 20 MM X 1/2", EM TUBO PEX PARA INST. AGUA QUENTE/FRIA</t>
  </si>
  <si>
    <t>JOELHO/COTOVELO 90 GRAUS, ROSCA FEMEA, COM BASE FIXA, METALICO, PARA CONEXAO COM ANEL DESLIZANTE, DN 25 MM X 3/4", EM TUBO PEX PARA INST. AGUA QUENTE/FRIA</t>
  </si>
  <si>
    <t>JOGO DE TRANQUETA E ROSETA QUADRADA DE SOBREPOR SEM FUROS, EM LATAO CROMADO, *50 X 50* MM, PARA FECHADURA DE PORTA DE BANHEIRO</t>
  </si>
  <si>
    <t>JOGO DE TRANQUETA E ROSETA REDONDA DE SOBREPOR SEM FUROS, EM LATAO CROMADO, DIAMETRO *50* MM, PARA FECHADURA DE PORTA DE BANHEIRO</t>
  </si>
  <si>
    <t>JUNCAO 2 GARRAS PARA FITA PERFURADA</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</si>
  <si>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</si>
  <si>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</si>
  <si>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</si>
  <si>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</si>
  <si>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</si>
  <si>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</si>
  <si>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</si>
  <si>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</si>
  <si>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</si>
  <si>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</si>
  <si>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</si>
  <si>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</si>
  <si>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</si>
  <si>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</si>
  <si>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</si>
  <si>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</si>
  <si>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</si>
  <si>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</si>
  <si>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</si>
  <si>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PVC, 45 GRAUS, JE, BBB, DN 150 MM, PARA TUBO CORRUGADO E/OU LISO, REDE COLETORA DE ESGOTO</t>
  </si>
  <si>
    <t>JUNTA DE EXPANSAO BRONZE/LATAO, PONTA X PONTA, 35 MM</t>
  </si>
  <si>
    <t>JUNTA DE EXPANSAO BRONZE/LATAO, PONTA X PONTA, 42 MM</t>
  </si>
  <si>
    <t>JUNTA DE EXPANSAO BRONZE/LATAO, PONTA X PONTA, 54 MM</t>
  </si>
  <si>
    <t>JUNTA DE EXPANSAO BRONZE/LATAO, PONTA X PONTA, 66 MM</t>
  </si>
  <si>
    <t>JUNTA DE EXPANSAO DE COBRE, PONTA X PONTA, 15 MM</t>
  </si>
  <si>
    <t>JUNTA DE EXPANSAO DE COBRE, PONTA X PONTA, 22 MM</t>
  </si>
  <si>
    <t>JUNTA DE EXPANSAO DE COBRE,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</si>
  <si>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</si>
  <si>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</si>
  <si>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</si>
  <si>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</si>
  <si>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</si>
  <si>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</si>
  <si>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</si>
  <si>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</si>
  <si>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</si>
  <si>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INSTAL. PEX, QUADRO METALICO C/ TRAVESSA C/ FURO P/ESGOTO DN 50 MM E FUROS SUPERIORES P/AGUA, *340* X *650* MM (L X H), P/ CONEXAO COM ANEL DESLIZANTE (CONJUNTO COMPLETO)</t>
  </si>
  <si>
    <t>KIT CHASSI COZINHA, CUBA SIMPLES SEM MAQUINA LAVAR LOUCA, INSTAL. PEX, QUADRO METALICO C/ TRAVESSA COM FURO P/ESGOTO DN 50 MM E FUROS SUPERIORES P/AGUA, *340* X *650* MM (L X H), P/ CONEXAO COM CRIMPAGEM (CONJUNTO COMPLETO)</t>
  </si>
  <si>
    <t>KIT CHASSI TANQUE E MAQUINA LAVAR ROUPA, INSTAL. PEX, QUADRO METALICO C/ TRAVESSA C/ FURO P/ ESGOTO DN 50 MM, FURO LATERAL P/ MAQUINA E FUROS SUPERIORES P/ AGUA, *344* X *442* MM (L X H), P/ CONEXAO COM ANEL DESLIZANTE (CONJUNTO COMPLETO)</t>
  </si>
  <si>
    <t>KIT CHASSI TANQUE E MAQUINA LAVAR ROUPA, INSTAL. PEX, QUADRO METALICO C/ TRAVESSA C/ FURO P/ ESGOTO DN 50 MM, FURO LATERAL P/MAQUINA E FUROS SUPERIORES P/AGUA, *344* X *442* MM (L X H), P/ CONEXAO COM CRIMPAGEM (CONJUNTO COMPLETO)</t>
  </si>
  <si>
    <t>KIT CHUVEIRO, INSTAL. PEX, QUADRO METALICO C/ 2 TRAVESSAS, SUPERIOR C/ ESPERA P/ CHUVEIRO, INFERIOR C/ 2 REGISTROS DE PRESSAO 1/2 ", *390* X *900* MM (L X H), CONEXAO COM ANEL DESLIZANTE (CONJUNTO COMPLETO)</t>
  </si>
  <si>
    <t>KIT CHUVEIRO, INSTAL. PEX, QUADRO METALICO C/2 TRAVESSAS, SUPERIOR C/ ESPERA P/ CHUVEIRO E INFERIOR C/2 REGISTROS DE PRESSAO 1/2 ", *390* X *900* MM (L X H), CONEXAO COM CRIMPAGEM (CONJUNTO COMPLETO)</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</si>
  <si>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</si>
  <si>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</si>
  <si>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</si>
  <si>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</si>
  <si>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</si>
  <si>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</si>
  <si>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</si>
  <si>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</si>
  <si>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</si>
  <si>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</si>
  <si>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</si>
  <si>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</si>
  <si>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</si>
  <si>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</si>
  <si>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</si>
  <si>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</si>
  <si>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</si>
  <si>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</si>
  <si>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</si>
  <si>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</si>
  <si>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</si>
  <si>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NUCLEO SOLIDO, ESTRUTURA USINADA PARA FECHADURA, CAPA LISA EM HDF, ACABAMENTO EM LAMINADO NATURAL COM VERNIZ (INCLUI MARCO, ALIZARES E DOBRADICAS)</t>
  </si>
  <si>
    <t>LADRILHO HIDRAULICO, *20 X 20* CM, E= 2 CM, PADRAO COPACABANA, 2 CORES (PRETO E BRANCO)</t>
  </si>
  <si>
    <t>LADRILHO HIDRAULICO, *20 X 20* CM, E= 2 CM, PADRAO DADOS, COR NATURAL</t>
  </si>
  <si>
    <t>LADRILHO HIDRAULICO, *25 X 25* CM, E= 2 CM, PADRAO RAMPA, COR NATURAL</t>
  </si>
  <si>
    <t>LADRILHO HIDRAULICO, *30 X 30* CM, E= 2 CM, PADRAO MILANO, COR NATURAL</t>
  </si>
  <si>
    <t>LAJE PRE-MOLDADA CONVENCIONAL (LAJOTAS + VIGOTAS) PARA FORRO, UNIDIRECIONAL, SOBRECARGA 100 KG/M2, VAO ATE 5,00 M (SEM COLOCACAO)</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</si>
  <si>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</si>
  <si>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</si>
  <si>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PISO, UNIDIRECIONAL, SOBRECARGA 350 KG/M2 VAO ATE 3,50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</si>
  <si>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</si>
  <si>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</si>
  <si>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</si>
  <si>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</si>
  <si>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</si>
  <si>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</si>
  <si>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</si>
  <si>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</si>
  <si>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</si>
  <si>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</si>
  <si>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LED 10 W BIVOLT BRANCA, FORMATO TRADICIONAL (BASE E27)</t>
  </si>
  <si>
    <t>LAMPADA LED 6 W BIVOLT BRANCA, FORMATO TRADICIONAL (BASE E27)</t>
  </si>
  <si>
    <t>LAMPADA LED TIPO DICROICA BIVOLT, LUZ BRANCA, 5 W (BASE GU10)</t>
  </si>
  <si>
    <t>LAMPADA LED TUBULAR BIVOLT 18/20 W, BASE G13</t>
  </si>
  <si>
    <t>LAMPADA LED TUBULAR BIVOLT 9/10 W, BASE G13</t>
  </si>
  <si>
    <t>LAVADORA DE ALTA PRESSAO (LAVA - JATO) PARA AGUA FRIA, PRESSAO DE OPERACAO ENTRE 1400 E 1900 LIB/POL2, VAZAO MAXIMA ENTRE 400 E 700 L/H, POTENCIA DE OPERACAO ENTRE 2,50 E 3,00 CV</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</si>
  <si>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</si>
  <si>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</si>
  <si>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</si>
  <si>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</si>
  <si>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</si>
  <si>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</si>
  <si>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</si>
  <si>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</si>
  <si>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</si>
  <si>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</si>
  <si>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</si>
  <si>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LETRA ACO INOX (AISI 304), CHAPA NUM. 22, RECORTADO, H= 20 CM (SEM RELEVO)</t>
  </si>
  <si>
    <t>LEVANTADOR DE JANELA GUILHOTINA, EM LATAO CROMADO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</si>
  <si>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</si>
  <si>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</si>
  <si>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</si>
  <si>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</si>
  <si>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</si>
  <si>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PARA PEDREIRO LISA, 0,8 MM X 100 M</t>
  </si>
  <si>
    <t>LIXA D'AGUA EM FOLHA, COR PRETA, GRAO 100</t>
  </si>
  <si>
    <t>LIXA EM FOLHA PARA FERRO, NUMERO 150</t>
  </si>
  <si>
    <t>LIXA EM FOLHA PARA PAREDE OU MADEIRA, NUMERO 120, COR VERMELHA</t>
  </si>
  <si>
    <t>LIXADEIRA ELETRICA ANGULAR PARA CONCRETO, POTENCIA 1.400 W, PRATO DIAMANTADO DE 5"</t>
  </si>
  <si>
    <t>LIXADEIRA ELETRICA ANGULAR, PARA DISCO DE 7"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</si>
  <si>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</si>
  <si>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PECAS COM APROXIMADAMENTE 1,20 M DE LARGURA E 2,0 M DE ALTURA, INCLUINDO DIAGONAIS EM X, BARRAS DE LIGACAO, SAPATAS E DEMAIS ITENS NECESSARIOS A MONTAGEM (NAO INCLUI INSTALACAO)</t>
  </si>
  <si>
    <t>M2XMES</t>
  </si>
  <si>
    <t>LOCACAO DE ANDAIME METALICO TUBULAR DE ENCAIXE, TIPO DE TORRE, CADA PAINEL COM LARGURA DE 1 ATE 1,5 M E ALTURA DE *1,00* M, INCLUINDO DIAGONAL, BARRAS DE LIGACAO, SAPATAS OU RODIZIOS E DEMAIS ITENS NECESSARIOS A MONTAGEM (NAO INCLUI INSTALACAO)</t>
  </si>
  <si>
    <t>MXMES</t>
  </si>
  <si>
    <t>LOCACAO DE ANDAIME SUSPENSO OU BALANCIM MANUAL, CAPACIDADE DE CARGA TOTAL DE APROXIMADAMENTE 250 KG/M2, PLATAFORMA DE 1,50 M X 0,80 M (C X L), CABO DE 45 M</t>
  </si>
  <si>
    <t>LOCACAO DE APRUMADOR METALICO DE PILAR, COM ALTURA E ANGULO REGULAVEIS, EXTENSAO DE *1,50* A *2,80* M</t>
  </si>
  <si>
    <t>UNXMES</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</si>
  <si>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</si>
  <si>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</si>
  <si>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</si>
  <si>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</si>
  <si>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</si>
  <si>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</si>
  <si>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</si>
  <si>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</si>
  <si>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</si>
  <si>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</si>
  <si>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</si>
  <si>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SIMPLES, PARA ESCORA METALICA, COMPRIMENTO ENTRE 50 A 60 CM, PARA ESCORA DE 1,80 A 3,20 METROS E TUBO EXTERNO ATE 48 MM DE DIAMETRO</t>
  </si>
  <si>
    <t>LOCACAO DE ESCORA METALICA TELESCOPICA, COM ALTURA REGULAVEL DE *1,80* A *3,20* M, COM CAPACIDADE DE CARGA DE NO MINIMO 1000 KGF (10 KN), INCLUSO TRIPE E FORCADO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</si>
  <si>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</si>
  <si>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</si>
  <si>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</si>
  <si>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</si>
  <si>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</si>
  <si>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</si>
  <si>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DIAGONAIS, SAPATAS E FORCADOS</t>
  </si>
  <si>
    <t>LOCACAO DE VIGA SANDUICHE METALICA VAZADA PARA TRAVAMENTO DE PILARES, ALTURA DE *8* CM, LARGURA DE *6* CM E EXTENSAO DE 2 M</t>
  </si>
  <si>
    <t>LONA PLASTICA EXTRA FORTE PRETA, E = 200 MICRA</t>
  </si>
  <si>
    <t>LONA PLASTICA PESADA PRETA, E = 150 MICRA</t>
  </si>
  <si>
    <t>LUBRIFICANTE REDUTOR DE TORQUE E ARRASTO DE ALTO DESEMPENHO, PARA PERFURACAO HORIZONTAL DIRECIONAL, HDD</t>
  </si>
  <si>
    <t>LUMINARIA ABERTA P/ ILUMINACAO PUBLICA, TIPO X-57 PETERCO OU EQUIV</t>
  </si>
  <si>
    <t>LUMINARIA ARANDELA TIPO MEIA-LUA COM VIDRO FOSCO *30 X 15* CM, PARA 1 LAMPADA, BASE E27, POTENCIA MAXIMA 40/60 W (NAO INCLUI LAMPADA)</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</si>
  <si>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</si>
  <si>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</si>
  <si>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</si>
  <si>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</si>
  <si>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</si>
  <si>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</si>
  <si>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</si>
  <si>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</si>
  <si>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</si>
  <si>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</si>
  <si>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*36* W, ALETADA, COMPLETA (LAMPADA E REATOR INCLUSOS)</t>
  </si>
  <si>
    <t>LUMINARIA DE TETO PLAFON/PLAFONIER EM PLASTICO COM BASE E27, POTENCIA MAXIMA 60 W (NAO INCLUI LAMPADA)</t>
  </si>
  <si>
    <t>LUMINARIA DUPLA P/SINALIZACAO, TIPO WETZEL AS-2/110 OU EQUIV</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</si>
  <si>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</si>
  <si>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</si>
  <si>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</si>
  <si>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</si>
  <si>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</si>
  <si>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</si>
  <si>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</si>
  <si>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</si>
  <si>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</si>
  <si>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</si>
  <si>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</si>
  <si>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</si>
  <si>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</si>
  <si>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</si>
  <si>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</si>
  <si>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</si>
  <si>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</si>
  <si>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</si>
  <si>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</si>
  <si>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</si>
  <si>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</si>
  <si>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</si>
  <si>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SEM ANEL DE SOLDA, BOLSA X BOLSA, 104 MM</t>
  </si>
  <si>
    <t>LUVA DE COBRE SEM ANEL DE SOLDA, BOLSA X BOLSA, 15 MM</t>
  </si>
  <si>
    <t>LUVA DE COBRE SEM ANEL DE SOLDA, BOLSA X BOLSA, 22 MM</t>
  </si>
  <si>
    <t>LUVA DE COBRE SEM ANEL DE SOLDA, BOLSA X BOLSA, 28 MM</t>
  </si>
  <si>
    <t>LUVA DE COBRE SEM ANEL DE SOLDA, BOLSA X BOLSA, 35 MM</t>
  </si>
  <si>
    <t>LUVA DE COBRE SEM ANEL DE SOLDA, BOLSA X BOLSA, 42 MM</t>
  </si>
  <si>
    <t>LUVA DE COBRE SEM ANEL DE SOLDA, BOLSA X BOLSA, 54 MM</t>
  </si>
  <si>
    <t>LUVA DE COBRE SEM ANEL DE SOLDA, BOLSA X BOLSA, 66 MM</t>
  </si>
  <si>
    <t>LUVA DE COBRE SEM ANEL DE SOLDA, BOLSA X BOLSA, 79 MM</t>
  </si>
  <si>
    <t>LUVA DE CORRER COM TRAVAS DEFOFO, PVC, JE, DN 100 MM</t>
  </si>
  <si>
    <t>LUVA DE CORRER COM TRAVAS DEFOFO, PVC, JE, DN 150 MM</t>
  </si>
  <si>
    <t>LUVA DE CORRER COM TRAVAS DEFOFO, PVC, JE, DN 200 MM</t>
  </si>
  <si>
    <t>LUVA DE CORRER COM TRAVAS DEFOFO, PVC, JE, DN 250 MM</t>
  </si>
  <si>
    <t>LUVA DE CORRER COM TRAVAS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</si>
  <si>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</si>
  <si>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</si>
  <si>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</si>
  <si>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</si>
  <si>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</si>
  <si>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</si>
  <si>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</si>
  <si>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</si>
  <si>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</si>
  <si>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PBA, JE, DN 100 / DE 110 MM, PARA REDE DE AGUA</t>
  </si>
  <si>
    <t>LUVA DE CORRER PVC PBA, JE, DN 50 / DE 60 MM, PARA REDE DE AGUA</t>
  </si>
  <si>
    <t>LUVA DE CORRER PVC PBA, JE, DN 75 / DE 85 MM, PARA REDE DE AGUA</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</si>
  <si>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</si>
  <si>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</si>
  <si>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</si>
  <si>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</si>
  <si>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</si>
  <si>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</si>
  <si>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</si>
  <si>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</si>
  <si>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</si>
  <si>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</si>
  <si>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</si>
  <si>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</si>
  <si>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</si>
  <si>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</si>
  <si>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</si>
  <si>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t>
  </si>
  <si>
    <t>LUVA DE FERRO GALVANIZADO, COM ROSCA BSP, DE 1/2"</t>
  </si>
  <si>
    <t>LUVA DE FERRO GALVANIZADO, COM ROSCA BSP, DE 2 1/2"</t>
  </si>
  <si>
    <t>LUVA DE FERRO GALVANIZADO, COM ROSCA BSP, DE 2"</t>
  </si>
  <si>
    <t>LUVA DE FERRO GALVANIZADO, COM ROSCA BSP, DE 3"</t>
  </si>
  <si>
    <t>LUVA DE FERRO GALVANIZADO, COM ROSCA BSP, DE 3/4"</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</si>
  <si>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</si>
  <si>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</si>
  <si>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</si>
  <si>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</si>
  <si>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</si>
  <si>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</si>
  <si>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</si>
  <si>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</si>
  <si>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</si>
  <si>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</si>
  <si>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</si>
  <si>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t>
  </si>
  <si>
    <t>LUVA DE REDUCAO DE FERRO GALVANIZADO, COM ROSCA BSP, DE 1 1/2" X 1/2"</t>
  </si>
  <si>
    <t>LUVA DE REDUCAO DE FERRO GALVANIZADO, COM ROSCA BSP, DE 1 1/2" X 3/4"</t>
  </si>
  <si>
    <t>LUVA DE REDUCAO DE FERRO GALVANIZADO, COM ROSCA BSP, DE 1 1/4" X 1"</t>
  </si>
  <si>
    <t>LUVA DE REDUCAO DE FERRO GALVANIZADO, COM ROSCA BSP, DE 1 1/4" X 1/2"</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</si>
  <si>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</si>
  <si>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</si>
  <si>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</si>
  <si>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</si>
  <si>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</si>
  <si>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</si>
  <si>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</si>
  <si>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</si>
  <si>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 X 1 1/2"</t>
  </si>
  <si>
    <t>LUVA DE REDUCAO DE FERRO GALVANIZADO, COM ROSCA BSP, DE 3" X 2 1/2"</t>
  </si>
  <si>
    <t>LUVA DE REDUCAO DE FERRO GALVANIZADO, COM ROSCA BSP, DE 3" X 2"</t>
  </si>
  <si>
    <t>LUVA DE REDUCAO DE FERRO GALVANIZADO, COM ROSCA BSP, DE 3/4" X 1/2"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</si>
  <si>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</si>
  <si>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</si>
  <si>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</si>
  <si>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</si>
  <si>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</si>
  <si>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</si>
  <si>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</si>
  <si>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</si>
  <si>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</si>
  <si>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</si>
  <si>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</si>
  <si>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</si>
  <si>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</si>
  <si>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</si>
  <si>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</si>
  <si>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</si>
  <si>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</si>
  <si>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</si>
  <si>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15 MM X 1/2", PARA AGUA QUENTE PREDIAL</t>
  </si>
  <si>
    <t>LUVA DE TRANSICAO, CPVC, 22 MM X 1/2", PARA AGUA QUENTE</t>
  </si>
  <si>
    <t>LUVA DE TRANSICAO, CPVC, SOLDAVEL, 42 MM X 1 1/2", PARA AGUA QUENTE</t>
  </si>
  <si>
    <t>LUVA DE TRANSICAO, CPVC, SOLDAVEL, 54 MM X 2", PARA AGUA QUENTE PREDIAL</t>
  </si>
  <si>
    <t>LUVA EM ACO CARBONO, SOLDAVEL, PRESSAO 3.000 LBS, DN 1 1/2"</t>
  </si>
  <si>
    <t>LUVA EM ACO CARBONO, SOLDAVEL, PRESSAO 3.000 LBS, DN 1 1/4"</t>
  </si>
  <si>
    <t>LUVA EM ACO CARBONO, SOLDAVEL, PRESSAO 3.000 LBS, DN 1"</t>
  </si>
  <si>
    <t>LUVA EM ACO CARBONO, SOLDAVEL, PRESSAO 3.000 LBS, DN 1/2"</t>
  </si>
  <si>
    <t>LUVA EM ACO CARBONO, SOLDAVEL, PRESSAO 3.000 LBS, DN 2 1/2"</t>
  </si>
  <si>
    <t>LUVA EM ACO CARBONO, SOLDAVEL, PRESSAO 3.000 LBS, DN 2"</t>
  </si>
  <si>
    <t>LUVA EM ACO CARBONO, SOLDAVEL, PRESSAO 3.000 LBS, DN 3"</t>
  </si>
  <si>
    <t>LUVA EM ACO CARBONO, SOLDAVEL, PRESSAO 3.000 LBS, DN 3/4"</t>
  </si>
  <si>
    <t>LUVA EM PVC RIGIDO ROSCAVEL, DE 1 1/2", PARA ELETRODUTO</t>
  </si>
  <si>
    <t>LUVA EM PVC RIGIDO ROSCAVEL, DE 1 1/4", PARA ELETRODUTO</t>
  </si>
  <si>
    <t>LUVA EM PVC RIGIDO ROSCAVEL, DE 1", PARA ELETRODUTO</t>
  </si>
  <si>
    <t>LUVA EM PVC RIGIDO ROSCAVEL, DE 1/2", PARA ELETRODUTO</t>
  </si>
  <si>
    <t>LUVA EM PVC RIGIDO ROSCAVEL, DE 2 1/2", PARA ELETRODUTO</t>
  </si>
  <si>
    <t>LUVA EM PVC RIGIDO ROSCAVEL, DE 2", PARA ELETRODUTO</t>
  </si>
  <si>
    <t>LUVA EM PVC RIGIDO ROSCAVEL, DE 3", PARA ELETRODUTO</t>
  </si>
  <si>
    <t>LUVA EM PVC RIGIDO ROSCAVEL, DE 3/4", PARA ELETRODUTO</t>
  </si>
  <si>
    <t>LUVA EM PVC RIGIDO ROSCAVEL, DE 4", PARA ELETRODUTO</t>
  </si>
  <si>
    <t>LUVA PARA ELETRODUTO, EM ACO GALVANIZADO ELETROLITICO, COM ROSCA, DIAMETRO DE 100 MM (4")</t>
  </si>
  <si>
    <t>LUVA PARA ELETRODUTO, EM ACO GALVANIZADO ELETROLITICO, COM ROSCA, DIAMETRO DE 15 MM (1/2")</t>
  </si>
  <si>
    <t>LUVA PARA ELETRODUTO, EM ACO GALVANIZADO ELETROLITICO, COM ROSCA, DIAMETRO DE 20 MM (3/4")</t>
  </si>
  <si>
    <t>LUVA PARA ELETRODUTO, EM ACO GALVANIZADO ELETROLITICO, COM ROSCA, DIAMETRO DE 25 MM (1")</t>
  </si>
  <si>
    <t>LUVA PARA ELETRODUTO, EM ACO GALVANIZADO ELETROLITICO, COM ROSCA, DIAMETRO DE 32 MM (1 1/4")</t>
  </si>
  <si>
    <t>LUVA PARA ELETRODUTO, EM ACO GALVANIZADO ELETROLITICO, COM ROSCA, DIAMETRO DE 40 MM (1 1/2")</t>
  </si>
  <si>
    <t>LUVA PARA ELETRODUTO, EM ACO GALVANIZADO ELETROLITICO, COM ROSCA, DIAMETRO DE 65 MM (2 1/2")</t>
  </si>
  <si>
    <t>LUVA PARA ELETRODUTO, EM ACO GALVANIZADO ELETROLITICO, COM ROSCA, DIAMETRO DE 80 MM (3")</t>
  </si>
  <si>
    <t>LUVA PARA ELETRODUTO, EM ACO GALVANIZADO ELETROLITICO, COM ROSCA,DIAMETRO DE 50 MM (2")</t>
  </si>
  <si>
    <t>LUVA PARA PERFURATRIZ DE ESTEIRA T38, D = 1 1/2"</t>
  </si>
  <si>
    <t>LUVA PASSANTE DE COBRE SEM ANEL DE SOLDA, BOLSA 15 MM</t>
  </si>
  <si>
    <t>LUVA PASSANTE DE COBRE SEM ANEL DE SOLDA, BOLSA 22 MM</t>
  </si>
  <si>
    <t>LUVA PASSANTE DE COBRE SEM ANEL DE SOLDA, BOLSA 28 MM</t>
  </si>
  <si>
    <t>LUVA PASSANTE DE COBRE SEM ANEL DE SOLDA, BOLSA 35 MM</t>
  </si>
  <si>
    <t>LUVA PASSANTE DE COBRE SEM ANEL DE SOLDA, BOLSA 42 MM</t>
  </si>
  <si>
    <t>LUVA PASSANTE DE COBRE SEM ANEL DE SOLDA, BOLSA 54 MM</t>
  </si>
  <si>
    <t>LUVA PASSANTE DE COBRE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</si>
  <si>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</si>
  <si>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</si>
  <si>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</si>
  <si>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</si>
  <si>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</si>
  <si>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</si>
  <si>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</si>
  <si>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</si>
  <si>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</si>
  <si>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</si>
  <si>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 AGUA FRIA PREDIAL</t>
  </si>
  <si>
    <t>LUVA PVC, ROSCAVEL, 1/2",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</si>
  <si>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</si>
  <si>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</si>
  <si>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</si>
  <si>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</si>
  <si>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</si>
  <si>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</si>
  <si>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</si>
  <si>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</si>
  <si>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</si>
  <si>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</si>
  <si>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</si>
  <si>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DE AGUA</t>
  </si>
  <si>
    <t>LUVA SIMPLES PVC PBA, JE, DN 50 / DE 60 MM, PARA REDE DE AGUA</t>
  </si>
  <si>
    <t>LUVA SIMPLES PVC PBA, JE, DN 75 / DE 85 MM, PARA REDE DE AGUA</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</si>
  <si>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</si>
  <si>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</si>
  <si>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</si>
  <si>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</si>
  <si>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</si>
  <si>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</si>
  <si>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</si>
  <si>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</si>
  <si>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</si>
  <si>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</si>
  <si>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</si>
  <si>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</si>
  <si>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</si>
  <si>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</si>
  <si>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</si>
  <si>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</si>
  <si>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</si>
  <si>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</si>
  <si>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</si>
  <si>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</si>
  <si>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 PEAD PE 100, DE 125 MM, PARA ELETROFUSAO</t>
  </si>
  <si>
    <t>LUVA, PEAD PE 100, DE 20 MM, PARA ELETROFUSAO</t>
  </si>
  <si>
    <t>LUVA, PEAD PE 100, DE 200 MM, PARA ELETROFUSAO</t>
  </si>
  <si>
    <t>LUVA, PEAD PE 100, DE 32 MM, PARA ELETROFUSAO</t>
  </si>
  <si>
    <t>LUVA, PEAD PE 100, DE 400 MM, PARA ELETROFUSAO</t>
  </si>
  <si>
    <t>LUVA, PEAD PE 100, DE 63 MM, PARA ELETROFUSAO</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</si>
  <si>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</si>
  <si>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</si>
  <si>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</si>
  <si>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</si>
  <si>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DE REDUCAO, PLASTICA, PARA CONEXAO COM CRIMPAGEM, DN 20 X 16 MM, EM TUBO PEX PARA INST. AGUA QUENTE/FRIA</t>
  </si>
  <si>
    <t>LUVA/UNIAO DE REDUCAO, PLASTICA, PARA CONEXAO COM CRIMPAGEM, DN 25 X 16 MM, EM TUBO PEX PARA INST. AGUA QUENTE/FRIA</t>
  </si>
  <si>
    <t>LUVA/UNIAO DE REDUCAO, PLASTICA, PARA CONEXAO COM CRIMPAGEM,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</si>
  <si>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</si>
  <si>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</si>
  <si>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</si>
  <si>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</si>
  <si>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</si>
  <si>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</si>
  <si>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LUVA/UNIAO, PLASTICA, PARA CONEXAO COM CRIMPAGEM, DN 25 MM, EM TUBO PEX PARA INST. AGUA QUENTE/FRIA</t>
  </si>
  <si>
    <t>LUVA/UNIAO, PLASTICA, PARA CONEXAO COM CRIMPAGEM, DN 32 MM, EM TUBO PEX PARA INST. AGUA QUENTE/FRIA</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</si>
  <si>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</si>
  <si>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</si>
  <si>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</si>
  <si>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</si>
  <si>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</si>
  <si>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</si>
  <si>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</si>
  <si>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</si>
  <si>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</si>
  <si>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</si>
  <si>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</si>
  <si>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</si>
  <si>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TRANCADA, PVC COM REFORCO, COM PRESSAO DE TRABALHO (PT) 250 LBS/POL2, DE 3/4" X *2,8* MM</t>
  </si>
  <si>
    <t>MANGUEIRA CRISTAL TRANCADA, PVC COM REFORCO, PRESSAO DE TRABALHO (PT) 250 LBS/POL2, DE 1" X *3,1* MM</t>
  </si>
  <si>
    <t>MANGUEIRA CRISTAL, LISA, PVC TRANSPARENTE, 1/2" X 2 MM</t>
  </si>
  <si>
    <t>MANGUEIRA CRISTAL, LISA, PVC TRANSPARENTE, 1/4" X1 MM</t>
  </si>
  <si>
    <t>MANGUEIRA CRISTAL, LISA, PVC TRANSPARENTE, 1/4" X1,5 MM</t>
  </si>
  <si>
    <t>MANGUEIRA CRISTAL, LISA, PVC TRANSPARENTE, 3/4" X 2 MM</t>
  </si>
  <si>
    <t>MANGUEIRA CRISTAL, LISA, PVC TRANSPARENTE, 3/8" X 1,5 MM</t>
  </si>
  <si>
    <t>MANGUEIRA CRISTAL, LISA, PVC TRANSPARENTE, 5/16" X 1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</si>
  <si>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</si>
  <si>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</si>
  <si>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</si>
  <si>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</si>
  <si>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</si>
  <si>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</si>
  <si>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</si>
  <si>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</si>
  <si>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</si>
  <si>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</si>
  <si>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</si>
  <si>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</si>
  <si>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 TIPO FLAT/ACHATADA,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</si>
  <si>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</si>
  <si>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</si>
  <si>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</si>
  <si>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</si>
  <si>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</si>
  <si>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 LENCOL DE BORRACHA, SBR, ANTIRRUIDO, E = 5 MM</t>
  </si>
  <si>
    <t>MANTA ALUMINIZADA 1 FACE PARA SUBCOBERTURA, E = *1* MM</t>
  </si>
  <si>
    <t>MANTA ALUMINIZADA NAS DUAS FACES, PARA SUBCOBERTURA,  E = *2* MM</t>
  </si>
  <si>
    <t>MANTA ANTIRRUIDO DE POLIESTER (PET) PARA CONTRAPISO E = *8* MM</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</si>
  <si>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</si>
  <si>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</si>
  <si>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</si>
  <si>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EM POLIESTER ALUMINIZADA 3 MM, TIPO III, CLASSE B (NBR 9952)</t>
  </si>
  <si>
    <t>MANTA ASFALTICA ELASTOMERICA TIPO GLASS 3 MM, TIPO II, CLASSE C, ACABAMENTO PP (NBR 9952)</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</si>
  <si>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</si>
  <si>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</si>
  <si>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</si>
  <si>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</si>
  <si>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DE EMULSAO ASFALTICA PARA IMPERMEABILIZACAO FLEXIVEL)</t>
  </si>
  <si>
    <t>MANTA TERMOPLASTICA, PEAD, GEOMEMBRANA LISA, E = 0,50 MM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</si>
  <si>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</si>
  <si>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</si>
  <si>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</si>
  <si>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</si>
  <si>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</si>
  <si>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</si>
  <si>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MANTA TERMOPLASTICA, PEAD, GEOMEMBRANA TEXTURIZADA EM AMBAS AS FACES, E = 0,50 MM ( NBR 15352)</t>
  </si>
  <si>
    <t>MANTA TERMOPLASTICA, PEAD, GEOMEMBRANA TEXTURIZADA EM AMBAS AS FACES, E = 0,75 MM ( NBR 15352)</t>
  </si>
  <si>
    <t>MANTA TERMOPLASTICA, PEAD, GEOMEMBRANA TEXTURIZADA EM AMBAS AS FACES, E = 0,80 MM ( NBR 15352)</t>
  </si>
  <si>
    <t>MANTA TERMOPLASTICA, PEAD, GEOMEMBRANA TEXTURIZADA EM AMBAS AS FACES, E = 1,00 MM ( NBR 15352)</t>
  </si>
  <si>
    <t>MANTA TERMOPLASTICA, PEAD, GEOMEMBRANA TEXTURIZADA EM AMBAS AS FACES, E = 1,50 MM ( NBR 15352)</t>
  </si>
  <si>
    <t>MANTA TERMOPLASTICA, PEAD, GEOMEMBRANA TEXTURIZADA EM AMBAS AS FACES, E = 2,00 MM ( NBR 15352)</t>
  </si>
  <si>
    <t>MANTA TERMOPLASTICA, PEAD, GEOMEMBRANA TEXTURIZADA EM AMBAS AS FACES, E = 2,50 MM (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</si>
  <si>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</si>
  <si>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</si>
  <si>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</si>
  <si>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</si>
  <si>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</si>
  <si>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</si>
  <si>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</si>
  <si>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E POTENCIA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</si>
  <si>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</si>
  <si>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</si>
  <si>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COM POTENCIA DE 20 CV</t>
  </si>
  <si>
    <t>MAQUINA TIPO VASO/TANQUE/JATO DE PRESSAO PORTATIL P/ JATEAMENTO, CONTROLE AUTOMATICO E REMOTO, CAMARA DE 1 SAIDA, 280 L, DIAM. *670* MM, BICO JATO CURTO VENTURI 5/16", MANGUEIRA 1" DE 10 M, COMPLETA (VALVULAS POP UP E DOSADORA, FUNDO CONICO ETC)</t>
  </si>
  <si>
    <t>MARCENEIRO (HORISTA)</t>
  </si>
  <si>
    <t>MARCENEIRO (MENSALISTA)</t>
  </si>
  <si>
    <t>MARMORISTA / GRANITEIRO (HORISTA)</t>
  </si>
  <si>
    <t>MARMORISTA / GRANITEIRO (MENSALISTA)</t>
  </si>
  <si>
    <t>MARTELO DE SOLDADOR/PICADOR DE SOLDA</t>
  </si>
  <si>
    <t>MARTELO DEMOLIDOR ELETRICO, COM POTENCIA DE 2.000 W, FREQUENCIA DE 1.000 IMPACTOS POR MINUTO, FORCA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</si>
  <si>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</si>
  <si>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</si>
  <si>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</si>
  <si>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</si>
  <si>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</si>
  <si>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</si>
  <si>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</si>
  <si>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</si>
  <si>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</si>
  <si>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</si>
  <si>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</si>
  <si>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</si>
  <si>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CATALISADOR)</t>
  </si>
  <si>
    <t>MASSA EPOXI BICOMPONENTE PARA REPAROS</t>
  </si>
  <si>
    <t>MASSA PARA MADEIRA - INTERIOR E EXTERIOR</t>
  </si>
  <si>
    <t>MASSA PARA VIDRO</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</si>
  <si>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</si>
  <si>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</si>
  <si>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</si>
  <si>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</si>
  <si>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</si>
  <si>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</si>
  <si>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</si>
  <si>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 1/2")</t>
  </si>
  <si>
    <t>MASTRO TELESCOPICO GALVANIZADO 7 METROS (6 M X DN= 2" + 1 M X DN= 1 1/2")</t>
  </si>
  <si>
    <t>MASTRO TELESCOPICO GALVANIZADO 9 METROS (6 M X DN= 2" + 3 M X DN= 1 1/2")</t>
  </si>
  <si>
    <t>MECANICO DE EQUIPAMENTOS PESADOS (HORISTA)</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</si>
  <si>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</si>
  <si>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</si>
  <si>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</si>
  <si>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</si>
  <si>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</si>
  <si>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</si>
  <si>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</si>
  <si>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</si>
  <si>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</si>
  <si>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</si>
  <si>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</si>
  <si>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</si>
  <si>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</si>
  <si>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14 X 19 X 19 CM (CLASSE C - NBR 6136)</t>
  </si>
  <si>
    <t>MEIO BLOCO DE VEDACAO DE CONCRETO 19 X 19 X 19 CM (CLASSE C - NBR 6136)</t>
  </si>
  <si>
    <t>MEIO BLOCO DE VEDACAO DE CONCRETO 9 X 19 X 19 CM (CLASSE C -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</si>
  <si>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</si>
  <si>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</si>
  <si>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</si>
  <si>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ESTRUTURAL CERAMICO DE 14 X 19 X 14 CM (L X A X C) E 6,0 MPA</t>
  </si>
  <si>
    <t>MEIO BLOCO ESTRUTURAL CERAMICO DE 14 X 19 X 19 CM (L X A X C) E 6,0 MPA</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</si>
  <si>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</si>
  <si>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</si>
  <si>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</si>
  <si>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</si>
  <si>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</si>
  <si>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TIPO CHAPEU PARA BOCA DE LOBO,  DIMENSOES *1,20* X 0,15 X 0,30 M</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</si>
  <si>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</si>
  <si>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</si>
  <si>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</si>
  <si>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</si>
  <si>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</si>
  <si>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</si>
  <si>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</si>
  <si>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</si>
  <si>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</si>
  <si>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</si>
  <si>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</si>
  <si>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</si>
  <si>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</si>
  <si>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</si>
  <si>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</si>
  <si>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INDIVIDUAL ACO INOX (AISI 304), E = 0,8 MM, DE *50 X 45 X 35* (C X A X P)</t>
  </si>
  <si>
    <t>MICTORIO INDIVIDUAL, SIFONADO, DE LOUCA BRANCA, SEM COMPLEMENTOS</t>
  </si>
  <si>
    <t>MICTORIO INDIVIDUAL, SIFONADO, VALVULA EMBUTIDA, DE LOUCA BRANCA, SEM COMPLEMENTOS - PADRAO ALTO</t>
  </si>
  <si>
    <t>MINICAPTOR, EM ACO GALVANIZADO A FOGO, FIXACAO COM ROSCA SOBERBA OU MECANICA, H=300 MM X DN=10 MM</t>
  </si>
  <si>
    <t>MINICAPTOR, EM ACO GALVANIZADO A FOGO, FIXACAO COM ROSCA SOBERBA OU MECANICA, H=600 MM X DN=10 MM</t>
  </si>
  <si>
    <t>MINICAPTOR, EM ACO GALVANIZADO A FOGO, FIXACAO HORIZONTAL COM BANDEIRA A 20 CM, H=300 MM E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</si>
  <si>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</si>
  <si>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</si>
  <si>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</si>
  <si>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</si>
  <si>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</si>
  <si>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</si>
  <si>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</si>
  <si>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</si>
  <si>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</si>
  <si>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</si>
  <si>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</si>
  <si>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</si>
  <si>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</si>
  <si>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t>
  </si>
  <si>
    <t>MISTURADOR DE METAL CROMADO, DE MESA/BANCADA, COM BICA BAIXA, PARA LAVATORIO</t>
  </si>
  <si>
    <t>MISTURADOR DE PAREDE, DE METAL CROMADO, PARA COZINHA, BICA ALTA MOVEL, COM AREJADOR ARTICULADO</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</si>
  <si>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</si>
  <si>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</si>
  <si>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METALICO, BASE PARA CHUVEIRO/BANHEIRA, 1/2" OU 3/4 ", SOLDAVEL OU ROSCAVEL (NAO INCLUI ACABAMENTOS)</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</si>
  <si>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</si>
  <si>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</si>
  <si>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</si>
  <si>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</si>
  <si>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</si>
  <si>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</si>
  <si>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</si>
  <si>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</si>
  <si>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</si>
  <si>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</si>
  <si>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</si>
  <si>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</si>
  <si>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</si>
  <si>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</si>
  <si>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</si>
  <si>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</si>
  <si>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</si>
  <si>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</si>
  <si>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</si>
  <si>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</si>
  <si>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</si>
  <si>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</si>
  <si>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</si>
  <si>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 (HORISTA)</t>
  </si>
  <si>
    <t>MOTORISTA DE CAMINHAO (MENSALISTA)</t>
  </si>
  <si>
    <t>MOTORISTA DE CAMINHAO BETONEIRA (HORISTA)</t>
  </si>
  <si>
    <t>MOTORISTA DE CAMINHAO-BASCULANTE (HORISTA)</t>
  </si>
  <si>
    <t>MOTORISTA DE CAMINHAO-BASCULANTE (MENSALISTA)</t>
  </si>
  <si>
    <t>MOTORISTA DE CAMINHAO-CARRETA (HORISTA)</t>
  </si>
  <si>
    <t>MOTORISTA DE CAMINHAO-CARRETA (MENSALISTA)</t>
  </si>
  <si>
    <t>MOTORISTA DE CARRO DE PASSEIO (HORISTA)</t>
  </si>
  <si>
    <t>MOTORISTA DE CARRO DE PASSEIO (MENSALISTA)</t>
  </si>
  <si>
    <t>MOTORISTA OPERADOR DE CAMINHAO COM MUNCK (HORISTA)</t>
  </si>
  <si>
    <t>MOTORISTA OPERADOR DE CAMINHAO COM MUNCK (MENSALISTA)</t>
  </si>
  <si>
    <t>MOURAO CONCRETO CURVO, SECAO "T", H = 2,80 M + CURVA COM 0,45 M, COM FUROS PARA FIOS</t>
  </si>
  <si>
    <t>MOURAO DE CONCRETO CURVO, *10 X 10* CM, H= *2,60* M + CURVA DE 0,40 M</t>
  </si>
  <si>
    <t>MOURAO DE CONCRETO RETO, SECAO QUADRADA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</si>
  <si>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</si>
  <si>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</si>
  <si>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</si>
  <si>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</si>
  <si>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</si>
  <si>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</si>
  <si>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</si>
  <si>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</si>
  <si>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</si>
  <si>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</si>
  <si>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</si>
  <si>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</si>
  <si>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</si>
  <si>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</si>
  <si>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</si>
  <si>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t>
  </si>
  <si>
    <t>NIPLE DE FERRO GALVANIZADO, COM ROSCA BSP, DE 1/2"</t>
  </si>
  <si>
    <t>NIPLE DE FERRO GALVANIZADO, COM ROSCA BSP, DE 2 1/2"</t>
  </si>
  <si>
    <t>NIPLE DE FERRO GALVANIZADO, COM ROSCA BSP, DE 2"</t>
  </si>
  <si>
    <t>NIPLE DE FERRO GALVANIZADO, COM ROSCA BSP, DE 3"</t>
  </si>
  <si>
    <t>NIPLE DE FERRO GALVANIZADO, COM ROSCA BSP, DE 3/4"</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</si>
  <si>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</si>
  <si>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</si>
  <si>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</si>
  <si>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</si>
  <si>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</si>
  <si>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</si>
  <si>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t>
  </si>
  <si>
    <t>NIPLE DE REDUCAO DE FERRO GALVANIZADO, COM ROSCA BSP, DE 1 1/4" X 1/2"</t>
  </si>
  <si>
    <t>NIPLE DE REDUCAO DE FERRO GALVANIZADO, COM ROSCA BSP, DE 1 1/4" X 3/4"</t>
  </si>
  <si>
    <t>NIPLE DE REDUCAO DE FERRO GALVANIZADO, COM ROSCA BSP, DE 1" X 1/2"</t>
  </si>
  <si>
    <t>NIPLE DE REDUCAO DE FERRO GALVANIZADO, COM ROSCA BSP, DE 1" X 3/4"</t>
  </si>
  <si>
    <t>NIPLE DE REDUCAO DE FERRO GALVANIZADO, COM ROSCA BSP, DE 1/2" X 1/4"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</si>
  <si>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</si>
  <si>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</si>
  <si>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</si>
  <si>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</si>
  <si>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 X 2 1/2"</t>
  </si>
  <si>
    <t>NIPLE DE REDUCAO DE FERRO GALVANIZADO, COM ROSCA BSP, DE 3" X 2"</t>
  </si>
  <si>
    <t>NIPLE DE REDUCAO DE FERRO GALVANIZADO, COM ROSCA BSP, DE 3/4" X 1/2"</t>
  </si>
  <si>
    <t>NIPLE SEXTAVADO EM ACO CARBONO, COM ROSCA BSP, PRESSAO 3.000 LBS, DN 1 1/2"</t>
  </si>
  <si>
    <t>NIPLE SEXTAVADO EM ACO CARBONO, COM ROSCA BSP, PRESSAO 3.000 LBS, DN 1 1/4"</t>
  </si>
  <si>
    <t>NIPLE SEXTAVADO EM ACO CARBONO, COM ROSCA BSP, PRESSAO 3.000 LBS, DN 1"</t>
  </si>
  <si>
    <t>NIPLE SEXTAVADO EM ACO CARBONO, COM ROSCA BSP, PRESSAO 3.000 LBS, DN 1/2"</t>
  </si>
  <si>
    <t>NIPLE SEXTAVADO EM ACO CARBONO, COM ROSCA BSP, PRESSAO 3.000 LBS, DN 2 1/2"</t>
  </si>
  <si>
    <t>NIPLE SEXTAVADO EM ACO CARBONO, COM ROSCA BSP, PRESSAO 3.000 LBS, DN 2"</t>
  </si>
  <si>
    <t>NIPLE SEXTAVADO EM ACO CARBONO, COM ROSCA BSP, PRESSAO 3.000 LBS, DN 3/4"</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</si>
  <si>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</si>
  <si>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</si>
  <si>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</si>
  <si>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</si>
  <si>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</si>
  <si>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</si>
  <si>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</si>
  <si>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</si>
  <si>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</si>
  <si>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</si>
  <si>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OLEO DIESEL COMBUSTIVEL COMUM METROPOLITANO S-10 OU S-500</t>
  </si>
  <si>
    <t>OLEO LUBRIFICANTE MINERAL MONOVISCOSO, SAE 40, PARA MOTORES DE EQUIPAMENTOS PESADOS (CAMINHOES, TRATORES, RETROS E ETC)</t>
  </si>
  <si>
    <t>OLHO MAGICO PARA PORTAS, EM LATAO, COM LENTE DE POLICARBONATO, ANGULO DE *200* GRAUS, ESPESSURA ENTRE *25 E 46* MM, INCLUINDO FECHO JANELA</t>
  </si>
  <si>
    <t>OPERADOR DE BATE-ESTACAS (HORISTA)</t>
  </si>
  <si>
    <t>OPERADOR DE BATE-ESTACAS (MENSALISTA)</t>
  </si>
  <si>
    <t>OPERADOR DE BETONEIRA (CAMINHAO) (MENSALISTA)</t>
  </si>
  <si>
    <t>OPERADOR DE BETONEIRA ESTACIONARIA / MISTURADOR (HORISTA)</t>
  </si>
  <si>
    <t>OPERADOR DE BETONEIRA ESTACIONARIA / MISTURADOR (MENSALISTA)</t>
  </si>
  <si>
    <t>OPERADOR DE COMPRESSOR DE AR OU COMPRESSORISTA (HORISTA)</t>
  </si>
  <si>
    <t>OPERADOR DE COMPRESSOR DE AR OU COMPRESSORISTA (MENSALISTA)</t>
  </si>
  <si>
    <t>OPERADOR DE DEMARCADORA DE FAIXAS DE TRAFEGO (HORISTA)</t>
  </si>
  <si>
    <t>OPERADOR DE DEMARCADORA DE FAIXAS DE TRAFEGO (MENSALISTA)</t>
  </si>
  <si>
    <t>OPERADOR DE ESCAVADEIRA (HORISTA)</t>
  </si>
  <si>
    <t>OPERADOR DE ESCAVADEIRA (MENSALISTA)</t>
  </si>
  <si>
    <t>OPERADOR DE GUINCHO OU GUINCHEIRO (HORISTA)</t>
  </si>
  <si>
    <t>OPERADOR DE GUINCHO OU GUINCHEIRO (MENSALISTA)</t>
  </si>
  <si>
    <t>OPERADOR DE GUINDASTE (HORISTA)</t>
  </si>
  <si>
    <t>OPERADOR DE GUINDASTE (MENSALISTA)</t>
  </si>
  <si>
    <t>OPERADOR DE JATO ABRASIVO OU JATISTA (HORISTA)</t>
  </si>
  <si>
    <t>OPERADOR DE JATO ABRASIVO OU JATISTA (MENSALISTA)</t>
  </si>
  <si>
    <t>OPERADOR DE MAQUINAS E TRATORES DIVERSOS - TERRAPLANAGEM (HORISTA)</t>
  </si>
  <si>
    <t>OPERADOR DE MAQUINAS E TRATORES DIVERSOS - TERRAPLANAGEM (MENSALISTA)</t>
  </si>
  <si>
    <t>OPERADOR DE MARTELETE OU MARTELETEIRO (HORISTA)</t>
  </si>
  <si>
    <t>OPERADOR DE MARTELETE OU MARTELETEIRO (MENSALISTA)</t>
  </si>
  <si>
    <t>OPERADOR DE MOTO SCRAPER (HORISTA)</t>
  </si>
  <si>
    <t>OPERADOR DE MOTO SCRAPER (MENSALISTA)</t>
  </si>
  <si>
    <t>OPERADOR DE MOTONIVELADORA (HORISTA)</t>
  </si>
  <si>
    <t>OPERADOR DE MOTONIVELADORA (MENSALISTA)</t>
  </si>
  <si>
    <t>OPERADOR DE PA CARREGADEIRA (HORISTA)</t>
  </si>
  <si>
    <t>OPERADOR DE PA CARREGADEIRA (MENSALISTA)</t>
  </si>
  <si>
    <t>OPERADOR DE PAVIMENTADORA / MESA VIBROACABADORA (HORISTA)</t>
  </si>
  <si>
    <t>OPERADOR DE PAVIMENTADORA / MESA VIBROACABADORA (MENSALISTA)</t>
  </si>
  <si>
    <t>OPERADOR DE ROLO COMPACTADOR (HORISTA)</t>
  </si>
  <si>
    <t>OPERADOR DE ROLO COMPACTADOR (MENSALISTA)</t>
  </si>
  <si>
    <t>OPERADOR DE USINA DE ASFALTO, DE SOLOS OU DE CONCRETO (HORISTA)</t>
  </si>
  <si>
    <t>OPERADOR DE USINA DE ASFALTO, DE SOLOS OU DE CONCRETO (MENSALISTA)</t>
  </si>
  <si>
    <t>OXIGENIO - RECARGA DE GAS PARA CILINDRO (NAO INCLUI TROCA/MANUTENCAO DO CILINDRO)</t>
  </si>
  <si>
    <t>PA CARREGADEIRA SOBRE RODAS, POTENCIA 152 HP, CAPACIDADE DA CACAMBA DE 1,53 A 2,30 M3, PESO OPERACIONAL MAXIMO DE 10216 KG</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</si>
  <si>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</si>
  <si>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</si>
  <si>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</si>
  <si>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</si>
  <si>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</si>
  <si>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</si>
  <si>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</si>
  <si>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</si>
  <si>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</si>
  <si>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</si>
  <si>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</si>
  <si>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</si>
  <si>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</si>
  <si>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</si>
  <si>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</si>
  <si>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</si>
  <si>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PAPELEIRA PLASTICA TIPO DISPENSER PARA PAPEL HIGIENICO ROLAO</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</si>
  <si>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</si>
  <si>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</si>
  <si>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</si>
  <si>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</si>
  <si>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</si>
  <si>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</si>
  <si>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</si>
  <si>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</si>
  <si>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ACO ZINCADO, SEXTAVADO, COM ROSCA INTEIRA, DIAMETRO 5/16", COMPRIMENTO 3/4", COM PORCA E ARRUELA LISA LEVE</t>
  </si>
  <si>
    <t>PARAFUSO DE ACO ZINCADO, SEXTAVADO, COM ROSCA SOBERBA, DIAMETRO 3/8", COMPRIMENTO 80 MM</t>
  </si>
  <si>
    <t>PARAFUSO DE ACO ZINCADO, TIPO CHUMBADOR PARABOLT, DIAMETRO 1/2", COMPRIMENTO 75 MM</t>
  </si>
  <si>
    <t>PARAFUSO DE ACO ZINCADO, TIPO CHUMBADOR PARABOLT, DIAMETRO 3/8", COMPRIMENTO 75 MM</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</si>
  <si>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</si>
  <si>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</si>
  <si>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</si>
  <si>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</si>
  <si>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</si>
  <si>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</si>
  <si>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</si>
  <si>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</si>
  <si>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</si>
  <si>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</si>
  <si>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</si>
  <si>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</si>
  <si>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</si>
  <si>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</si>
  <si>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M16 EM ACO GALVANIZADO, COMPRIMENTO = 150 MM, DIAMETRO = 16 MM, CABECA ABAULADA</t>
  </si>
  <si>
    <t>PARAFUSO FRANCES M16 EM ACO GALVANIZADO, COMPRIMENTO = 45 MM, DIAMETRO = 16 MM, CABECA ABAULADA</t>
  </si>
  <si>
    <t>PARAFUSO FRANCES METRICO ZINCADO, DIAMETRO 12 MM, COMPRIMENTO 140MM, COM PORCA SEXTAVADA E ARRUELA DE PRESSAO MEDIA</t>
  </si>
  <si>
    <t>PARAFUSO FRANCES METRICO ZINCADO, DIAMETRO 12 MM, COMPRIMENTO 150 MM, COM PORCA SEXTAVADA E ARRUELA DE PRESSAO MEDIA</t>
  </si>
  <si>
    <t>PARAFUSO FRANCES ZINCADO, DIAMETRO 1/2", COMPRIMENTO 12", COM PORCA E ARRUELA LISA MEDIA</t>
  </si>
  <si>
    <t>PARAFUSO FRANCES ZINCADO, DIAMETRO 1/2", COMPRIMENTO 15", COM PORCA E ARRUELA LISA MEDIA</t>
  </si>
  <si>
    <t>PARAFUSO FRANCES ZINCADO, DIAMETRO 1/2", COMPRIMENTO 2", COM PORCA E ARRUELA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</si>
  <si>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</si>
  <si>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</si>
  <si>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</si>
  <si>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</si>
  <si>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</si>
  <si>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</si>
  <si>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</si>
  <si>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</si>
  <si>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</si>
  <si>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</si>
  <si>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</si>
  <si>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3 1/2" COM ACABAMENTO CROMADO PARA FIXAR PECA SANITARIA, INCLUI PORCA CEGA, ARRUELA E BUCHA DE NYLON TAMANHO S-8</t>
  </si>
  <si>
    <t>PARAFUSO NIQUELADO COM ACABAMENTO CROMADO PARA FIXAR PECA SANITARIA, INCLUI PORCA CEGA, ARRUELA E BUCHA DE NYLON TAMANHO S-10</t>
  </si>
  <si>
    <t>PARAFUSO ROSCA SOBERBA ZINCADO CABECA CHATA FENDA SIMPLES 3,2 X 20 MM (3/4 ")</t>
  </si>
  <si>
    <t>PARAFUSO ROSCA SOBERBA ZINCADO CABECA CHATA FENDA SIMPLES 3,5 X 25 MM (1 ")</t>
  </si>
  <si>
    <t>PARAFUSO ROSCA SOBERBA ZINCADO CABECA CHATA FENDA SIMPLES 3,8 X 30 MM (1.1/4 ")</t>
  </si>
  <si>
    <t>PARAFUSO ROSCA SOBERBA ZINCADO CABECA CHATA FENDA SIMPLES 4,8 X 40 MM (1.1/2 ")</t>
  </si>
  <si>
    <t>PARAFUSO ROSCA SOBERBA ZINCADO CABECA CHATA FENDA SIMPLES 5,5 X 50 MM (2 ")</t>
  </si>
  <si>
    <t>PARAFUSO ROSCA SOBERBA ZINCADO CABECA CHATA FENDA SIMPLES 5,5 X 65 MM (2.1/2 ")</t>
  </si>
  <si>
    <t>PARAFUSO ZINCADO 5/16" X 250 MM PARA FIXACAO DE TELHA DE FIBROCIMENTO CANALETE 49, INCLUI BUCHA NYLON S-10</t>
  </si>
  <si>
    <t>PARAFUSO ZINCADO 5/16" X 85 MM PARA FIXACAO DE TELHA DE FIBROCIMENTO CANALETE 90, INCLUI BUCHA NYLON S-10</t>
  </si>
  <si>
    <t>PARAFUSO ZINCADO ROSCA SOBERBA 5/16" X 120 MM PARA TELHA FIBROCIMENTO</t>
  </si>
  <si>
    <t>PARAFUSO ZINCADO ROSCA SOBERBA, CABECA SEXTAVADA, 5/16" X 110 MM, PARA FIXACAO DE TELHA EM MADEIRA</t>
  </si>
  <si>
    <t>PARAFUSO ZINCADO ROSCA SOBERBA, CABECA SEXTAVADA, 5/16" X 150 MM, PARA FIXACAO DE TELHA EM MADEIRA</t>
  </si>
  <si>
    <t>PARAFUSO ZINCADO ROSCA SOBERBA, CABECA SEXTAVADA, 5/16" X 180 MM, PARA FIXACAO DE TELHA EM MADEIRA</t>
  </si>
  <si>
    <t>PARAFUSO ZINCADO ROSCA SOBERBA, CABECA SEXTAVADA, 5/16" X 200 MM, PARA FIXACAO DE TELHA EM MADEIRA</t>
  </si>
  <si>
    <t>PARAFUSO ZINCADO ROSCA SOBERBA, CABECA SEXTAVADA, 5/16" X 230 MM, PARA FIXACAO DE TELHA EM MADEIRA</t>
  </si>
  <si>
    <t>PARAFUSO ZINCADO ROSCA SOBERBA, CABECA SEXTAVADA, 5/16" X 250 MM, PARA FIXACAO DE TELHA EM MADEIRA</t>
  </si>
  <si>
    <t>PARAFUSO ZINCADO ROSCA SOBERBA, CABECA SEXTAVADA, 5/16" X 50 MM, PARA FIXACAO DE TELHA EM MADEIRA</t>
  </si>
  <si>
    <t>PARAFUSO ZINCADO ROSCA SOBERBA, CABECA SEXTAVADA, 5/16" X 85 MM, PARA FIXACAO DE TELHA EM MADEIRA</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</si>
  <si>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</si>
  <si>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</si>
  <si>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</si>
  <si>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</si>
  <si>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</si>
  <si>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5/16", COMPRIMENTO 40 MM</t>
  </si>
  <si>
    <t>PARAFUSO ZINCADO, SEXTAVADO, COM ROSCA SOBERBA, DIAMETRO 5/16", COMPRIMENTO 80 MM</t>
  </si>
  <si>
    <t>PARAFUSO ZINCADO, SEXTAVADO, GRAU 5, ROSCA INTEIRA, DIAMETRO 1 1/2", COMPRIMENTO 4"</t>
  </si>
  <si>
    <t>PARAFUSO, ASTM A307 - GRAU A, SEXTAVADO, ZINCADO, DIAMETRO 3/8" (9,52 MM), COMPRIMENTO 1" (25,4 MM)</t>
  </si>
  <si>
    <t>PARAFUSO, AUTOATARRAXANTE, CABECA CHATA, FENDA SIMPLES, EM ACO ZINCADO, 1/4" (6,35 MM) X 25 MM</t>
  </si>
  <si>
    <t>PARAFUSO, COMUM, ASTM A307, SEXTAVADO, DIAMETRO 1/2" (12,7 MM), COMPRIMENTO 1" (25,4 MM)</t>
  </si>
  <si>
    <t>PARALELEPIPEDO GRANITICO OU BASALTICO, PARA PAVIMENTACAO, SEM FRETE (VARIACAO REGIONAL DE PECAS POR M2)</t>
  </si>
  <si>
    <t>MIL</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</si>
  <si>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</si>
  <si>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</si>
  <si>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</si>
  <si>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</si>
  <si>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</si>
  <si>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</si>
  <si>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</si>
  <si>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</si>
  <si>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</si>
  <si>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</si>
  <si>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</si>
  <si>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</si>
  <si>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</si>
  <si>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</si>
  <si>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</si>
  <si>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</si>
  <si>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</si>
  <si>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</si>
  <si>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</si>
  <si>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</si>
  <si>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</si>
  <si>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</si>
  <si>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</si>
  <si>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</si>
  <si>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</si>
  <si>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</si>
  <si>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</si>
  <si>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</si>
  <si>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</si>
  <si>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</si>
  <si>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</si>
  <si>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</si>
  <si>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</si>
  <si>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</si>
  <si>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</si>
  <si>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</si>
  <si>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</si>
  <si>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</si>
  <si>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</si>
  <si>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</si>
  <si>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</si>
  <si>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"U" ENRIJECIDO, EM CHAPA DOBRADA DE ACO LAMINADO, E = 3,75 MM, H = 200 MM, L = 75 MM (9,94 KG/M)</t>
  </si>
  <si>
    <t>PERFIL "U" SIMPLES, EM CHAPA DOBRADA DE ACO LAMINADO, E = 2,65 MM, H = 75 MM, L = 40 MM (3,04 KG/M)</t>
  </si>
  <si>
    <t>PERFIL "U" SIMPLES, EM CHAPA DOBRADA DE ACO LAMINADO, E = 3 MM, H = 125 MM, L = 50 MM (5,07 KG/M)</t>
  </si>
  <si>
    <t>PERFIL "U" SIMPLES, EM CHAPA DOBRADA DE ACO LAMINADO, E = 3 MM, H = 200 MM, L = 50 MM (6,83 KG/M)</t>
  </si>
  <si>
    <t>PERFIL "U" SIMPLES, EM CHAPA DOBRADA DE ACO LAMINADO, E = 4,75 MM, H = 100 MM, L = 75 MM (8,74 KG/M)</t>
  </si>
  <si>
    <t>PERFIL "U" SIMPLES, EM CHAPA DOBRADA DE ACO LAMINADO, E = 8 MM, H = 150 MM, L = 75 MM (16,97 KG/M)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</si>
  <si>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</si>
  <si>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</si>
  <si>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</si>
  <si>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</si>
  <si>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</si>
  <si>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</si>
  <si>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</si>
  <si>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</si>
  <si>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EM ALUMINIO, FORMATO U, ABAS IGUAIS, LARGURA DE 12,70 MM (1/2 POL), ESPESSURA 1,58 MM (1/16 POL) E PESO LINEAR DE APROXIMADAMENTE 0,149 KG/M</t>
  </si>
  <si>
    <t>PERFIL EM ALUMINIO, FORMATO U, ABAS IGUAIS, LARGURA DE 25,4 MM (1"), ESPESSURA DE 2,38 MM (3/32") E PESO LINEAR DE APROXIMADAMENTE 0,460 KG/M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</si>
  <si>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</si>
  <si>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</si>
  <si>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</si>
  <si>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</si>
  <si>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</si>
  <si>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</si>
  <si>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</si>
  <si>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</si>
  <si>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</si>
  <si>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</si>
  <si>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</si>
  <si>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BRANCO, PARA FORRO REMOVIVEL, 24 X 1250 MM (L X C)</t>
  </si>
  <si>
    <t>PERFIL TRAVESSA (SECUNDARIO), T CLICADO, EM ACO GALVANIZADO, BRANCO, PARA FORRO REMOVIVEL, 24 X 625 MM (L X C)</t>
  </si>
  <si>
    <t>PERFILADO PERFURADO 19 X 38 MM, CHAPA 22</t>
  </si>
  <si>
    <t>PERFILADO PERFURADO DUPLO 38 X 76 MM, CHAPA 22</t>
  </si>
  <si>
    <t>PERFILADO PERFURADO SIMPLES 38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</si>
  <si>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</si>
  <si>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</si>
  <si>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DE COROA DIAMANTADA PARA CONCRETO, DIAMETRO ATE 250 MM, MOTOR ELETRICO 220 V, POTENCIA 2.500W</t>
  </si>
  <si>
    <t>PERFURATRIZ HIDRAULICA COM TRADO CURTO ACOPLADO, PROFUNDIDADE MAXIMA DE 20 M, DIAMETRO MAXIMO DE 1500 MM, POTENCIA INSTALADA DE 137 HP, MESA ROTATIVA COM TORQUE MAXIMO DE 30 KNM (INCLUI MONTAGEM, NAO INCLUI CAMINHAO)</t>
  </si>
  <si>
    <t>PERFURATRIZ HIDRAULICA SOBRE ESTEIRA, TORQUE MAXIMO 161 KNM, PROFUNDIDADE MAXIMA 54 M, DIAMETRO MAXIMO 1500 MM, POTENCIA MOTOR 268 HP</t>
  </si>
  <si>
    <t>PERFURATRIZ HIDRAULICA SOBRE ESTEIRA, TORQUE MAXIMO 98 KNM, PROFUNDIDADE MAXIMA 25 M, DIAMETRO MAXIMO 115 MM, POTENCIA MOTOR 190 HP</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</si>
  <si>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</si>
  <si>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</si>
  <si>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</si>
  <si>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PARA EXECUCAO DE ESTACAS SECANTES, TIPO HELICE CONTINUA COM CABECOTE DUPLO E TUBO METALICO 300 KW</t>
  </si>
  <si>
    <t>PERFURATRIZ PARA FURO DIRECIONAL HORIZONTAL (HDD) COM CAPACIDADE ATE 89 KN, POTENCIA 24,8 HP A 80 HP (INCLUSO FERRAMENTAS E LOCALIZADOR), PARA REDE SUBTERRANEA</t>
  </si>
  <si>
    <t>PERFURATRIZ PARA FURO DIRECIONAL HORIZONTAL (HDD) COM CAPACIDADE DE 201 KN A 560 KN, POTENCIA 200 HP A 260 HP (INCLUSO FERRAMENTAS E LOCALIZADOR), PARA REDE SUBTERRANEA</t>
  </si>
  <si>
    <t>PERFURATRIZ PARA FURO DIRECIONAL HORIZONTAL (HDD) COM CAPACIDADE DE 90 KN A 200 KN, POTENCIA 100 HP A 160 HP (INCLUSO FERRAMENTAS E LOCALIZADOR), PARA REDE SUBTERRANEA</t>
  </si>
  <si>
    <t>PERFURATRIZ PNEUMATICA MANUAL DE PESO MEDIO, 18KG, COMPRIMENTO DE CURSO DE 6 M, DIAMETRO DO PISTAO DE 5,5 CM</t>
  </si>
  <si>
    <t>PERFURATRIZ ROTATIVA SOBRE ESTEIRA, TORQUE MAXIMO 2500 KGM, POTENCIA 110 HP, MOTOR DIESEL</t>
  </si>
  <si>
    <t>PERFURATRIZ SOBRE ESTEIRA, TORQUE MAXIMO 600 KGF, PESO MEDIO 1000 KG, POTENCIA 20 HP, DIAMETRO MAXIMO 10"</t>
  </si>
  <si>
    <t>PERFURATRIZ SOBRE ESTEIRA, TORQUE MAXIMO DE 600 KGF, POTENCIA ENTRE 50 E 60 HP, DIAMETRO MAXIMO DE 10"</t>
  </si>
  <si>
    <t>PICAPE CABINE SIMPLES COM MOTOR 1.6 FLEX, CAMBIO MANUAL, POTENCIA 101/104 CV, 2 PORTAS</t>
  </si>
  <si>
    <t>PILAR QUADRADO NAO APARELHADO *10 X 10* CM, EM MACARANDUBA/MASSARANDUBA, ANGELIM OU EQUIVALENTE DA REGIAO - BRUTA</t>
  </si>
  <si>
    <t>PILAR QUADRADO NAO APARELHADO *15 X 15* CM, EM MACARANDUBA/MASSARANDUBA, ANGELIM OU EQUIVALENTE DA REGIAO - BRUTA</t>
  </si>
  <si>
    <t>PILAR QUADRADO NAO APARELHADO *20 X 20* CM, EM MACARANDUBA/MASSARANDUBA, ANGELIM OU EQUIVALENTE DA REGIAO - BRUTA</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</si>
  <si>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</si>
  <si>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</si>
  <si>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</si>
  <si>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 COMPRIMENTO DA HASTE = 30 MM E ROSCA = 20 MM (ACAO DIRETA)</t>
  </si>
  <si>
    <t>PINO DE ACO LISO 1/4 ", HASTE = *36,5* MM (ACAO DIRETA)</t>
  </si>
  <si>
    <t>PINO DE ACO LISO 1/4 ", HASTE = *53*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</si>
  <si>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</si>
  <si>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</si>
  <si>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</si>
  <si>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</si>
  <si>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</si>
  <si>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</si>
  <si>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</si>
  <si>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</si>
  <si>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</si>
  <si>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</si>
  <si>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</si>
  <si>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</si>
  <si>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</si>
  <si>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</si>
  <si>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</si>
  <si>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COR LISA, PEI MAIOR OU IGUAL A 4, FORMATO MAIOR QUE 2025 CM2</t>
  </si>
  <si>
    <t>PISO EM CERAMICA ESMALTADA, COR LISA, PEI MAIOR OU IGUAL A 4,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</si>
  <si>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</si>
  <si>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</si>
  <si>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</si>
  <si>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</si>
  <si>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</si>
  <si>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LISO, MONOCOLOR, ACETINADO OU POLIDO, FORMATO MAIOR QUE 2500 ATE 6400 CM2</t>
  </si>
  <si>
    <t>PISO EM PORCELANATO,RETIFICADO, LISO, MONOCOLOR, ACETINADO OU POLIDO, FORMATO MAIOR QUE 6400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</si>
  <si>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</si>
  <si>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</si>
  <si>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</si>
  <si>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</si>
  <si>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</si>
  <si>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</si>
  <si>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</si>
  <si>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</si>
  <si>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TATIL / PODOTATIL, LADRILHO HIDRAULICO / CONCRETO, *25 X 25* CM, E= *2,5* CM, PADRAO TATIL ALERTA OU DIRECIONAL, COR AMARELA</t>
  </si>
  <si>
    <t>PISO TATIL / PODOTATIL, LADRILHO HIDRAULICO/CONCRETO, *40 X 40* CM, E= 2,5* CM, PADRAO TATIL ALERTA OU DIRECIONAL, COR NATURAL</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</si>
  <si>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</si>
  <si>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</si>
  <si>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</si>
  <si>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</si>
  <si>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VARIAVEL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</si>
  <si>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</si>
  <si>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</si>
  <si>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</si>
  <si>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</si>
  <si>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</si>
  <si>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</si>
  <si>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</si>
  <si>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</si>
  <si>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</si>
  <si>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</si>
  <si>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</si>
  <si>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</si>
  <si>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</si>
  <si>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</si>
  <si>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</si>
  <si>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</si>
  <si>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</si>
  <si>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</si>
  <si>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</si>
  <si>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</si>
  <si>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</si>
  <si>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</si>
  <si>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</si>
  <si>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</si>
  <si>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</si>
  <si>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</si>
  <si>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</si>
  <si>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</si>
  <si>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</si>
  <si>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</si>
  <si>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</si>
  <si>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</si>
  <si>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</si>
  <si>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</si>
  <si>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</si>
  <si>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</si>
  <si>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EXERCICIOS, 2,00 M X 1,00 M (CHAPA GALVANIZADA #20), ESTRUTURA EM TUBOS REDONDOS DE ACO CARBONO, PINTURA NO PROCESSO ELETROSTATICO, ADESIVO FRENTE E VERSO - PARA ACADEMIA AO AR LIVRE / ACADEMIA DA TERCEIRA IDADE - ATI</t>
  </si>
  <si>
    <t>PLACA VINILICA SEMIFLEXIVEL PARA PISOS, E = 3,2 MM, 30 X 30 CM (SEM COLOCACAO)</t>
  </si>
  <si>
    <t>PLACA VINILICA SEMIFLEXIVEL PARA REVESTIMENTO DE PISOS E PAREDES, E = 2 MM (SEM COLOCACAO)</t>
  </si>
  <si>
    <t>PLACA/PISO DE CONCRETO POROSO/ PAVIMENTO PERMEAVEL/BLOCO DRENANTE DE CONCRETO, *40 X 40* CM, E = 6 CM, COR NATURAL</t>
  </si>
  <si>
    <t>PLACA/TAMPA CEGA EM LATAO ESCOVADO PARA CONDULETE EM LIGA DE ALUMINIO 4 X 4"</t>
  </si>
  <si>
    <t>PLUG OU BUJAO DE FERRO GALVANIZADO, DE 1 1/2"</t>
  </si>
  <si>
    <t>PLUG OU BUJAO DE FERRO GALVANIZADO, DE 1 1/4"</t>
  </si>
  <si>
    <t>PLUG OU BUJAO DE FERRO GALVANIZADO, DE 1"</t>
  </si>
  <si>
    <t>PLUG OU BUJAO DE FERRO GALVANIZADO, DE 1/2"</t>
  </si>
  <si>
    <t>PLUG OU BUJAO DE FERRO GALVANIZADO, DE 2 1/2"</t>
  </si>
  <si>
    <t>PLUG OU BUJAO DE FERRO GALVANIZADO, DE 2"</t>
  </si>
  <si>
    <t>PLUG OU BUJAO DE FERRO GALVANIZADO, DE 3"</t>
  </si>
  <si>
    <t>PLUG OU BUJAO DE FERRO GALVANIZADO, DE 3/4"</t>
  </si>
  <si>
    <t>PLUG OU BUJAO DE FERRO GALVANIZADO, DE 4"</t>
  </si>
  <si>
    <t>PLUG PVC, JE, DN 100 MM, PARA REDE COLETORA ESGOTO</t>
  </si>
  <si>
    <t>PLUG PVC, JE, DN 150 MM, PARA REDE COLETORA ESGOTO</t>
  </si>
  <si>
    <t>PO DE PEDRA (POSTO PEDREIRA/FORNECEDOR, SEM FRETE)</t>
  </si>
  <si>
    <t>POCEIRO / ESCAVADOR DE VALAS E TUBULOES (HORISTA)</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</si>
  <si>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</si>
  <si>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</si>
  <si>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</si>
  <si>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</si>
  <si>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</si>
  <si>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</si>
  <si>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</si>
  <si>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</si>
  <si>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</si>
  <si>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ROLICO SEM TRATAMENTO, D = 8 A 11 CM, H = 3 M, EM EUCALIPTO OU EQUIVALENTE DA REGIAO - BRUTA (PARA ESCORAMENTO)</t>
  </si>
  <si>
    <t>PONTALETE ROLICO SEM TRATAMENTO, D = 8 A 11 CM, H = 6 M, EM EUCALIPTO OU EQUIVALENTE DA REGIAO - BRUTA (PARA ESCORAMENTO)</t>
  </si>
  <si>
    <t>PONTEIRO PARA MARTELO ROMPEDOR, DIAMETRO = *28* MM, COMPRIMENTO = *520* MM, ENCAIXE  SEXTAVADO</t>
  </si>
  <si>
    <t>PORCA OLHAL EM ACO GALVANIZADO, ESPESSURA 16MM, ABERTURA 21MM</t>
  </si>
  <si>
    <t>PORCA OLHAL M 16, EM ACO GALVANIZADO, DIAMETRO = 16 MM</t>
  </si>
  <si>
    <t>PORCA UNIAO/JUNCAO ZINCADA SEXTAVADA 1/4 ", CHAVE 7/16 ", COMPRIMENTO = 25 MM</t>
  </si>
  <si>
    <t>PORCA ZINCADA, QUADRADA, DIAMETRO 3/8"</t>
  </si>
  <si>
    <t>PORCA ZINCADA, QUADRADA, DIAMETRO 5/8"</t>
  </si>
  <si>
    <t>PORCA ZINCADA, SEXTAVADA, DIAMETRO 1"</t>
  </si>
  <si>
    <t>PORCA ZINCADA, SEXTAVADA, DIAMETRO 1/2"</t>
  </si>
  <si>
    <t>PORCA ZINCADA, SEXTAVADA, DIAMETRO 1/4"</t>
  </si>
  <si>
    <t>PORCA ZINCADA, SEXTAVADA, DIAMETRO 3/8"</t>
  </si>
  <si>
    <t>PORCA ZINCADA, SEXTAVADA, DIAMETRO 5/16"</t>
  </si>
  <si>
    <t>PORCA ZINCADA, SEXTAVADA, DIAMETRO 5/8"</t>
  </si>
  <si>
    <t>PORTA CADEADO EM ACO GALVANIZADO, COMPRIMENTO DE 3 1/2"</t>
  </si>
  <si>
    <t>PORTA CORTA-FOGO SIMPLES PARA SAIDA DE EMERGENCIA, 1 FOLHA DE ABRIR, 5 CM, ACABAMENTO NATURAL / SEM PINTURA, COM FECHADURA TIPO TRINCO, DOBRADICAS E BATENTE,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</si>
  <si>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</si>
  <si>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</si>
  <si>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</si>
  <si>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</si>
  <si>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</si>
  <si>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</si>
  <si>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</si>
  <si>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</si>
  <si>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 GIRO, EM MADEIRA MACICA (ANGELIM OU EQUIVALENTE REGIONAL), QUALQUER DESENHO (VERTICAL/DIAGONAL/HORIZ.), E = *3,5* CM, DIMENSOES 2,10 X 0,70 (SOMENTE FOLHA DE PORTA, ACABAMENTO NATURAL)</t>
  </si>
  <si>
    <t>PORTA DE ABRIR EM ACO, COM DIVISAO HORIZONTAL PARA VIDROS, 90 X 210 CM, COM FUNDO ANTICORROSIVO/PRIMER DE PROTECAO, INCLUI FECHADURA, MACANETA E PARAFUSO, SEM GUARNICAO/ALIZAR/VISTA, VIDROS NAO INCLUSOS</t>
  </si>
  <si>
    <t>PORTA DE ABRIR EM ACO, TIPO VENEZIANA, 90 X 210 CM, COM FUNDO ANTICORROSIVO / PRIMER DE PROTECAO, INCLUI FECHADURA, MACANETA E PARAFUSOS, SEM GUARNICAO/ALIZAR/VISTA</t>
  </si>
  <si>
    <t>PORTA DE ABRIR EM ALUMINIO COM DIVISAO HORIZONTAL PARA VIDROS, ACABAMENTO ANODIZADO NATURAL, VIDROS INCLUSOS, SEM GUARNICAO/ALIZAR/VISTA, 87 CM X 210 CM</t>
  </si>
  <si>
    <t>PORTA DE ABRIR EM ALUMINIO COM LAMBRI HORIZONTAL/LAMINADA, ACABAMENTO ANODIZADO NATURAL, SEM GUARNICAO/ALIZAR/VISTA</t>
  </si>
  <si>
    <t>PORTA DE ABRIR EM ALUMINIO TIPO VENEZIANA, ACABAMENTO ANODIZADO NATURAL, SEM GUARNICAO/ALIZAR/VISTA</t>
  </si>
  <si>
    <t>PORTA DE ABRIR, TIPO VENEZIANA, EM ALUMINIO, ACABAMENTO ANODIZADO NATURAL, 90 CM X 210 CM (LARGURA X ALTURA), SEM GUARNICAO/ALIZAR/VISTA</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</si>
  <si>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</si>
  <si>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</si>
  <si>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</si>
  <si>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</si>
  <si>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</si>
  <si>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</si>
  <si>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</si>
  <si>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</si>
  <si>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</si>
  <si>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</si>
  <si>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</si>
  <si>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</si>
  <si>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</si>
  <si>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</si>
  <si>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</si>
  <si>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</si>
  <si>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</si>
  <si>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</si>
  <si>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</si>
  <si>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</si>
  <si>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</si>
  <si>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 MADEIRA-DE-LEI QUADRICULADA PARA VIDRO, DE CORRER (ANGELIM OU EQUIVALENTE REGIONAL), E = *3,5* CM</t>
  </si>
  <si>
    <t>PORTA DE MADEIRA-DE-LEI TIPO VENEZIANA (ANGELIM OU EQUIVALENTE REGIONAL), E = *3,5* CM</t>
  </si>
  <si>
    <t>PORTA DENTE PARA  FRESADORA</t>
  </si>
  <si>
    <t>PORTA GRADE DE ENROLAR MANUAL COMPLETA, PERFIL TUBULAR TIJOLINHO 3/4 ",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</si>
  <si>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</si>
  <si>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</si>
  <si>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</si>
  <si>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</si>
  <si>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</si>
  <si>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</si>
  <si>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</si>
  <si>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INFERIOR/BASE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</si>
  <si>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</si>
  <si>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</si>
  <si>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7 M, DIAMETRO INFERIOR = *125* MM</t>
  </si>
  <si>
    <t>POSTE CONICO CONTINUO EM ACO GALVANIZADO, CURVO, BRACO SIMPLES, FLANGEADO, H = 9 M, DIAMETRO INFERIOR = *135*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</si>
  <si>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</si>
  <si>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</si>
  <si>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</si>
  <si>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</si>
  <si>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</si>
  <si>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</si>
  <si>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</si>
  <si>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</si>
  <si>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</si>
  <si>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</si>
  <si>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</si>
  <si>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</si>
  <si>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</si>
  <si>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</si>
  <si>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</si>
  <si>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</si>
  <si>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</si>
  <si>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</si>
  <si>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</si>
  <si>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</si>
  <si>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</si>
  <si>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</si>
  <si>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</si>
  <si>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</si>
  <si>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</si>
  <si>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</si>
  <si>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</si>
  <si>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</si>
  <si>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</si>
  <si>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</si>
  <si>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</si>
  <si>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</si>
  <si>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</si>
  <si>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</si>
  <si>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</si>
  <si>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</si>
  <si>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</si>
  <si>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</si>
  <si>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</si>
  <si>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</si>
  <si>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</si>
  <si>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</si>
  <si>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</si>
  <si>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</si>
  <si>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</si>
  <si>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</si>
  <si>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</si>
  <si>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</si>
  <si>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</si>
  <si>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</si>
  <si>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</si>
  <si>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</si>
  <si>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</si>
  <si>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</si>
  <si>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</si>
  <si>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</si>
  <si>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</si>
  <si>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</si>
  <si>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</si>
  <si>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POZOLANA DE CLASSE  C</t>
  </si>
  <si>
    <t>PRANCHA APARELHADA *4 X 30* CM, EM MACARANDUBA/MASSARANDUBA, ANGELIM OU EQUIVALENTE DA REGIAO</t>
  </si>
  <si>
    <t>PRANCHA NAO APARELHADA *6 X 25* CM, EM MACARANDUBA/MASSARANDUBA, ANGELIM OU EQUIVALENTE DA REGIAO - BRUTA</t>
  </si>
  <si>
    <t>PRANCHA NAO APARELHADA *6 X 30* CM, EM MACARANDUBA/MASSARANDUBA, ANGELIM OU EQUIVALENTE DA REGIAO - BRUTA</t>
  </si>
  <si>
    <t>PRANCHA NAO APARELHADA *6 X 40* CM, EM MACARANDUBA/MASSARANDUBA, ANGELIM OU EQUIVALENTE DA REGIAO - BRUTA</t>
  </si>
  <si>
    <t>PRANCHAO APARELHADO *7,5 X 23* CM, EM MACARANDUBA/MASSARANDUBA, ANGELIM OU EQUIVALENTE DA REGIAO</t>
  </si>
  <si>
    <t>PRANCHAO APARELHADO *8 X 30* CM, EM MACARANDUBA/MASSARANDUBA, ANGELIM OU EQUIVALENTE DA REGIAO</t>
  </si>
  <si>
    <t>PRANCHAO NAO APARELHADO *7,5 X 23* CM, EM MACARANDUBA/MASSARANDUBA, ANGELIM OU EQUIVALENTE DA REGIAO - BRUTA</t>
  </si>
  <si>
    <t>PRANCHAO NAO APARELHADO *8 X 30* CM, EM MACARANDUBA/MASSARANDUBA, ANGELIM OU EQUIVALENTE DA REGIAO - BRUTA</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</si>
  <si>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</si>
  <si>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</si>
  <si>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</si>
  <si>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</si>
  <si>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</si>
  <si>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</si>
  <si>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</si>
  <si>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</si>
  <si>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</si>
  <si>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</si>
  <si>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</si>
  <si>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</si>
  <si>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</si>
  <si>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</si>
  <si>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19  X 36 (3 1/4  X  9)</t>
  </si>
  <si>
    <t>PREGO DE ACO POLIDO COM CABECA 19 X 33 (3 X 9)</t>
  </si>
  <si>
    <t>PREGO DE ACO POLIDO COM CABECA 22 X 48 (4 1/4 X 5)</t>
  </si>
  <si>
    <t>PREGO DE ACO POLIDO COM CABECA DUPLA 17 X 27 (2 1/2 X 11)</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</si>
  <si>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</si>
  <si>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</si>
  <si>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</si>
  <si>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</si>
  <si>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</si>
  <si>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</si>
  <si>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</si>
  <si>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CANEQUINHA, COM VOLUME DE 1,50 L, SEM COMPRESSOR</t>
  </si>
  <si>
    <t>PROLONGADOR/ EXTENSOR TELESCOPICO, EM CHAPA METALICA, COM 3 METROS, PARA ROLO DE PINTURA</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</si>
  <si>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</si>
  <si>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</si>
  <si>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</si>
  <si>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</si>
  <si>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</si>
  <si>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</si>
  <si>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</si>
  <si>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 COM CORDAO EM NYLON E CALCO GUIA EM ACO OU MADEIRA</t>
  </si>
  <si>
    <t>PRUMO DE PAREDE EM ACO 700 A 750 G, COM CORDAO EM NYLON E TACO</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</si>
  <si>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</si>
  <si>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</si>
  <si>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</si>
  <si>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</si>
  <si>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PUNHO PARA PERFURATRIZ DE ESTEIRA T38, D = 1 1/2" (38 MM), C = 380 MM</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</si>
  <si>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</si>
  <si>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</si>
  <si>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</si>
  <si>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</si>
  <si>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</si>
  <si>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</si>
  <si>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</si>
  <si>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</si>
  <si>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</si>
  <si>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</si>
  <si>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</si>
  <si>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</si>
  <si>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</si>
  <si>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</si>
  <si>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</si>
  <si>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</si>
  <si>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</si>
  <si>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</si>
  <si>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</si>
  <si>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</si>
  <si>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</si>
  <si>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</si>
  <si>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</si>
  <si>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</si>
  <si>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</si>
  <si>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</si>
  <si>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</si>
  <si>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</si>
  <si>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</si>
  <si>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</si>
  <si>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</si>
  <si>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</si>
  <si>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</si>
  <si>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</si>
  <si>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3 DISJUNTORES NEMA OU 4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</si>
  <si>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</si>
  <si>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</si>
  <si>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</si>
  <si>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</si>
  <si>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</si>
  <si>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</si>
  <si>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</si>
  <si>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</si>
  <si>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</si>
  <si>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</si>
  <si>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</si>
  <si>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</si>
  <si>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</si>
  <si>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QUADRADA BRANCA</t>
  </si>
  <si>
    <t>RALO SECO CONICO, PVC, 100 X 40 MM, COM GRELHA REDONDA BRANCA</t>
  </si>
  <si>
    <t>RALO SIFONADO CILINDRICO, PVC, 100 X 40 MM, COM GRELHA REDONDA BRANCA</t>
  </si>
  <si>
    <t>RALO SIFONADO QUADRADO, PVC, 100 X 53 MM, SAIDA 40 MM, COM GRELHA QUADRADA BRANCA</t>
  </si>
  <si>
    <t>RALO SIFONADO REDONDO CONICO, PVC, 100 X 40 MM, COM GRELHA REDONDA BRANCA</t>
  </si>
  <si>
    <t>REBITE DE REPUXO EM ALUMINIO VAZADO, DIAMETRO 3,2 X 8 MM DE COMPRIMENTO (1KG = 1025 UNIDADES)</t>
  </si>
  <si>
    <t>REBOLO ABRASIVO RETO DE USO GERAL GRAO 36, DE 6 X 1" (DIAMETRO X ESPESSURA)</t>
  </si>
  <si>
    <t>REBOLO ABRASIVO RETO DE USO GERAL GRAO 36, DE 6 X 3/4" (DIAMETRO X ESPESSURA)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</si>
  <si>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</si>
  <si>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</si>
  <si>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</si>
  <si>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</si>
  <si>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</si>
  <si>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</si>
  <si>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</si>
  <si>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</si>
  <si>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</si>
  <si>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</si>
  <si>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</si>
  <si>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</si>
  <si>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</si>
  <si>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</si>
  <si>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</si>
  <si>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</si>
  <si>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</si>
  <si>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</si>
  <si>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 COM CORPO DIVIDIDO</t>
  </si>
  <si>
    <t>REGISTRO DE ESFERA, PVC, COM VOLANTE, VS, ROSCAVEL, DN 1/2",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</si>
  <si>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</si>
  <si>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</si>
  <si>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</si>
  <si>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</si>
  <si>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</si>
  <si>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</si>
  <si>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</si>
  <si>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</si>
  <si>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</si>
  <si>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</si>
  <si>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</si>
  <si>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</si>
  <si>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1/2"</t>
  </si>
  <si>
    <t>REGISTRO GAVETA BRUTO EM LATAO FORJADO, BITOLA 1 1/4"</t>
  </si>
  <si>
    <t>REGISTRO GAVETA BRUTO EM LATAO FORJADO, BITOLA 1"</t>
  </si>
  <si>
    <t>REGISTRO GAVETA BRUTO EM LATAO FORJADO, BITOLA 1/2"</t>
  </si>
  <si>
    <t>REGISTRO GAVETA BRUTO EM LATAO FORJADO, BITOLA 2 1/2"</t>
  </si>
  <si>
    <t>REGISTRO GAVETA BRUTO EM LATAO FORJADO, BITOLA 2"</t>
  </si>
  <si>
    <t>REGISTRO GAVETA BRUTO EM LATAO FORJADO, BITOLA 3"</t>
  </si>
  <si>
    <t>REGISTRO GAVETA BRUTO EM LATAO FORJADO, BITOLA 3/4"</t>
  </si>
  <si>
    <t>REGISTRO GAVETA BRUTO EM LATAO FORJADO, BITOLA 4"</t>
  </si>
  <si>
    <t>REGISTRO GAVETA COM ACABAMENTO E CANOPLA CROMADOS, SIMPLES, BITOLA 1 1/2"</t>
  </si>
  <si>
    <t>REGISTRO GAVETA COM ACABAMENTO E CANOPLA CROMADOS, SIMPLES, BITOLA 1 1/4"</t>
  </si>
  <si>
    <t>REGISTRO GAVETA COM ACABAMENTO E CANOPLA CROMADOS, SIMPLES, BITOLA 1"</t>
  </si>
  <si>
    <t>REGISTRO GAVETA COM ACABAMENTO E CANOPLA CROMADOS, SIMPLES, BITOLA 1/2"</t>
  </si>
  <si>
    <t>REGISTRO GAVETA COM ACABAMENTO E CANOPLA CROMADOS, SIMPLES, BITOLA 3/4"</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</si>
  <si>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</si>
  <si>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</si>
  <si>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t>
  </si>
  <si>
    <t>REGISTRO PRESSAO BRUTO EM LATAO FORJADO, BITOLA 3/4"</t>
  </si>
  <si>
    <t>REGISTRO PRESSAO COM ACABAMENTO E CANOPLA CROMADA, SIMPLES, BITOLA 1/2"</t>
  </si>
  <si>
    <t>REGISTRO PRESSAO COM ACABAMENTO E CANOPLA CROMADA, SIMPLES, BITOLA 3/4"</t>
  </si>
  <si>
    <t>REGUA DE ALUMINIO PARA PEDREIRO 2 M X *25,5* MM</t>
  </si>
  <si>
    <t>REGUA VIBRADORA DUPLA PARA CONCRETO A GASOLINA 5,5 HP, PESO DE 60 KG, COMPRIMENTO 4 M</t>
  </si>
  <si>
    <t>REGUA VIBRATORIA DE CONCRETO TRELICADA, EQUIPADA COM MOTOR A GASOLINA DE 9 HP</t>
  </si>
  <si>
    <t>REJUNTE CIMENTICIO, QUALQUER COR</t>
  </si>
  <si>
    <t>REJUNTE EPOXI, QUALQUER COR</t>
  </si>
  <si>
    <t>RELE FOTOELETRICO INTERNO E EXTERNO BIVOLT 1000 W, DE CONECTOR, SEM BASE</t>
  </si>
  <si>
    <t>RELE TERMICO BIMETAL PARA USO EM MOTORES TRIFASICOS, TENSAO 380 V, POTENCIA ATE 15 CV, CORRENTE NOMINAL MAXIMA 22 A</t>
  </si>
  <si>
    <t>RESINA ACRILICA PREMIUM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</si>
  <si>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</si>
  <si>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</si>
  <si>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</si>
  <si>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</si>
  <si>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</si>
  <si>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</si>
  <si>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</si>
  <si>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PARA FACHADAS, PECAS NO FORMATO APROX. *5 X 15* CM, FORNECIDAS EM PLACAS COM PECAS UNIDAS EM PONTOS</t>
  </si>
  <si>
    <t>REVESTIMENTO EM CERAMICA ESMALTADA PARA FACHADAS, PECAS NO FORMATO APROX. *7 X 26* CM, FORNECIDAS EM PLACAS COM PECAS UNIDAS EM PONTOS</t>
  </si>
  <si>
    <t>REVESTIMENTO EM CERAMICA ESMALTADA, FORMATO MAIOR A 2025 CM2</t>
  </si>
  <si>
    <t>REVESTIMENTO EPOXI DE ALTA RESISTENCIA QUIMICA, ISENTO DE SOLVENTES, BICOMPONENTE</t>
  </si>
  <si>
    <t>REVESTIMENTO PARA ESCADA EM GRANILITE, MARMORITE OU GRANITINA ESP = 8 MM (INCLUSO EXECUCAO)</t>
  </si>
  <si>
    <t>REVESTIMENTO PARA PAREDE, EM CERAMICA ESMALTADA, FORMATO MENOR OU IGUAL A 2025 CM2</t>
  </si>
  <si>
    <t>RIPA APARELHADA *1,5 X 5* CM, EM MACARANDUBA/MASSARANDUBA, ANGELIM OU EQUIVALENTE DA REGIAO</t>
  </si>
  <si>
    <t>RIPA NAO APARELHADA *1 X 3* CM, EM MACARANDUBA/MASSARANDUBA, ANGELIM OU EQUIVALENTE DA REGIAO - BRUTA</t>
  </si>
  <si>
    <t>RIPA NAO APARELHADA, *1,5 X 5* CM, EM MACARANDUBA/MASSARANDUBA, ANGELIM OU EQUIVALENTE DA REGIAO - BRUTA</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</si>
  <si>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</si>
  <si>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</si>
  <si>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</si>
  <si>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</si>
  <si>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</si>
  <si>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</si>
  <si>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</si>
  <si>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</si>
  <si>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</si>
  <si>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</si>
  <si>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BORRACHA DUPLA E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</si>
  <si>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</si>
  <si>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</si>
  <si>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</si>
  <si>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</si>
  <si>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</si>
  <si>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</si>
  <si>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</si>
  <si>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</si>
  <si>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</si>
  <si>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</si>
  <si>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</si>
  <si>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</si>
  <si>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</si>
  <si>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X 68 MM (COMPRIMENTO X DIAMETRO), SEM CABO</t>
  </si>
  <si>
    <t>ROLO DE LA DE CARNEIRO 25 MM X 23 CM (ALTURA DA LA X COMPRIMENTO), SEM CABO</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</si>
  <si>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</si>
  <si>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</si>
  <si>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</si>
  <si>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</si>
  <si>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</si>
  <si>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</si>
  <si>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</si>
  <si>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</si>
  <si>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</si>
  <si>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</si>
  <si>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</si>
  <si>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</si>
  <si>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</si>
  <si>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</si>
  <si>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</si>
  <si>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 POLEGADAS</t>
  </si>
  <si>
    <t>SAPATA DE PVC ADITIVADO NERVURADO D = 8 POLEGADAS</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</si>
  <si>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</si>
  <si>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</si>
  <si>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</si>
  <si>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</si>
  <si>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MACARANDUBA/MASSARANDUBA, ANGELIM OU EQUIVALENTE DA REGIAO</t>
  </si>
  <si>
    <t>SARRAFO NAO APARELHADO *2,5 X 10* CM, EM MACARANDUBA/MASSARANDUBA, ANGELIM OU EQUIVALENTE DA REGIAO - BRUTA</t>
  </si>
  <si>
    <t>SARRAFO NAO APARELHADO *2,5 X 5* CM, EM MACARANDUBA/MASSARANDUBA, ANGELIM, PEROBA-ROSA OU EQUIVALENTE DA REGIAO - BRUTA</t>
  </si>
  <si>
    <t>SARRAFO NAO APARELHADO *2,5 X 7* CM, EM MACARANDUBA/MASSARANDUBA, ANGELIM, PEROBA-ROSA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</si>
  <si>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</si>
  <si>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</si>
  <si>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</si>
  <si>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</si>
  <si>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(25 MM)</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</si>
  <si>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</si>
  <si>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</si>
  <si>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</si>
  <si>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</si>
  <si>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310ML</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</si>
  <si>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</si>
  <si>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</si>
  <si>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</si>
  <si>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</si>
  <si>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</si>
  <si>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</si>
  <si>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</si>
  <si>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</si>
  <si>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</si>
  <si>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</si>
  <si>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</si>
  <si>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</si>
  <si>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</si>
  <si>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 (HORISTA)</t>
  </si>
  <si>
    <t>SERRALHEIRO (MENSALISTA)</t>
  </si>
  <si>
    <t>SERVENTE DE OBRAS (HORISTA)</t>
  </si>
  <si>
    <t>SERVENTE DE OBRAS (MENSALISTA)</t>
  </si>
  <si>
    <t>SERVICO DE BOMBEAMENTO DE CONCRETO COM CONSUMO MINIMO DE 40 M3, (DISPONIBILIZACAO DE BOMBA), SEM O LANCAMENTO</t>
  </si>
  <si>
    <t>SIFAO / TUBO SINFONADO EXTENSIVEL/SANFONADO, UNIVERSAL/ SIMPLES, ENTRE *50 A 70* CM, DE PLASTICO BRANCO</t>
  </si>
  <si>
    <t>SIFAO EM METAL CROMADO PARA PIA AMERICANA, 1.1/2 X 1.1/2"</t>
  </si>
  <si>
    <t>SIFAO EM METAL CROMADO PARA PIA AMERICANA, 1.1/2 X 2"</t>
  </si>
  <si>
    <t>SIFAO EM METAL CROMADO PARA PIA OU LAVATORIO, 1 X 1.1/2"</t>
  </si>
  <si>
    <t>SIFAO EM METAL CROMADO PARA TANQUE, 1.1/4 X 1.1/2"</t>
  </si>
  <si>
    <t>SIFAO PLASTICO EXTENSIVEL UNIVERSAL, TIPO COPO</t>
  </si>
  <si>
    <t>SIFAO PLASTICO TIPO COPO PARA PIA AMERICANA 1.1/2 X 1.1/2"</t>
  </si>
  <si>
    <t>SIFAO PLASTICO TIPO COPO PARA PIA OU LAVATORIO, 1 X 1.1/2"</t>
  </si>
  <si>
    <t>SIFAO PLASTICO TIPO COPO PARA TANQUE, 1.1/4 X 1.1/2"</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</si>
  <si>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</si>
  <si>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</si>
  <si>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</si>
  <si>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</si>
  <si>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</si>
  <si>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</si>
  <si>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</si>
  <si>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</si>
  <si>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</si>
  <si>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</si>
  <si>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</si>
  <si>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</si>
  <si>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</si>
  <si>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</si>
  <si>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</si>
  <si>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</si>
  <si>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</si>
  <si>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</si>
  <si>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</si>
  <si>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</si>
  <si>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A BASE DE RESINA SINTETICA (PARA COLA DE LAMINADO MELAMINICO E OUTRAS SUPERFICIES)</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</si>
  <si>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</si>
  <si>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</si>
  <si>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</si>
  <si>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</si>
  <si>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</si>
  <si>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</si>
  <si>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</si>
  <si>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</si>
  <si>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</si>
  <si>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</si>
  <si>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</si>
  <si>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</si>
  <si>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</si>
  <si>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</si>
  <si>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</si>
  <si>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</si>
  <si>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</si>
  <si>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</si>
  <si>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</si>
  <si>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</si>
  <si>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</si>
  <si>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</si>
  <si>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ACO GALVANIZADO</t>
  </si>
  <si>
    <t>SUPORTE PARA TUBO DIAMETRO NOMINAL 2", COM ROSCA MECANICA</t>
  </si>
  <si>
    <t>SURF DUPLO, EM TUBO DE ACO CARBONO, PINTURA NO PROCESSO ELETROSTATICO - EQUIPAMENTO DE GINASTICA PARA ACADEMIA AO AR LIVRE / ACADEMIA DA TERCEIRA IDADE - ATI</t>
  </si>
  <si>
    <t>TABUA *2,5 X 15 CM EM PINUS, MISTA OU EQUIVALENTE DA REGIAO - BRUTA</t>
  </si>
  <si>
    <t>TABUA *2,5 X 23* CM EM PINUS, MISTA OU EQUIVALENTE DA REGIAO - BRUTA</t>
  </si>
  <si>
    <t>TABUA *2,5 X 30 CM EM PINUS, MISTA OU EQUIVALENTE DA REGIAO - BRUTA</t>
  </si>
  <si>
    <t>TABUA APARELHADA *2,5 X 15* CM, EM MACARANDUBA/MASSARANDUBA, ANGELIM OU EQUIVALENTE DA REGIAO</t>
  </si>
  <si>
    <t>TABUA APARELHADA *2,5 X 25* CM, EM MACARANDUBA/MASSARANDUBA, ANGELIM OU EQUIVALENTE DA REGIAO</t>
  </si>
  <si>
    <t>TABUA APARELHADA *2,5 X 30* CM, EM MACARANDUBA/MASSARANDUBA,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</si>
  <si>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</si>
  <si>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</si>
  <si>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</si>
  <si>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MACARANDUBA/MASSARANDUBA, ANGELIM OU EQUIVALENTE DA REGIAO - BRUTA</t>
  </si>
  <si>
    <t>TABUA NAO APARELHADA *2,5 X 20* CM, EM MACARANDUBA/MASSARANDUBA, ANGELIM OU EQUIVALENTE DA REGIAO - BRUTA</t>
  </si>
  <si>
    <t>TABUA NAO APARELHADA *2,5 X 30* CM, EM MACARANDUBA/MASSARANDUBA,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</si>
  <si>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</si>
  <si>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</si>
  <si>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</si>
  <si>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</si>
  <si>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</si>
  <si>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</si>
  <si>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</si>
  <si>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</si>
  <si>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</si>
  <si>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</si>
  <si>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</si>
  <si>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</si>
  <si>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</si>
  <si>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</si>
  <si>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</si>
  <si>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</si>
  <si>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</si>
  <si>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</si>
  <si>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</si>
  <si>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</si>
  <si>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</si>
  <si>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1 INTERRUPTOR</t>
  </si>
  <si>
    <t>TAMPA PARA CONDULETE, EM PVC, PARA 1 MODULO RJ</t>
  </si>
  <si>
    <t>TAMPA PARA CONDULETE, EM PVC, PARA 2 MODULOS RJ</t>
  </si>
  <si>
    <t>TAMPA PARA CONDULETE, EM PVC, PARA TOMADA HEXAGONAL</t>
  </si>
  <si>
    <t>TAMPAO / CAP, ROSCA MACHO, DN 1", PARA TUBO PEX PARA INST. AGUA QUENTE/FRIA</t>
  </si>
  <si>
    <t>TAMPAO / CAP, ROSCA MACHO, DN 3/4", PARA TUBO PEX PARA INST. AGUA QUENTE/FRIA</t>
  </si>
  <si>
    <t>TAMPAO / TERMINAL / PLUG, D = 1 1/4", PARA DUTO CORRUGADO PEAD (CABEAMENTO SUBTERRANEO)</t>
  </si>
  <si>
    <t>TAMPAO / TERMINAL / PLUG, D = 2", PARA DUTO CORRUGADO PEAD (CABEAMENTO SUBTERRANEO)</t>
  </si>
  <si>
    <t>TAMPAO / TERMINAL / PLUG, D = 3", PARA DUTO CORRUGADO PEAD (CABEAMENTO SUBTERRANEO)</t>
  </si>
  <si>
    <t>TAMPAO / TERMINAL / PLUG, D = 4",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</si>
  <si>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</si>
  <si>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</si>
  <si>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COM BASE / REQUADRO, CLASSE A15 CARGA MAX 1,5 T, *200 X 200* MM (COM INSCRICAO EM RELEVO DO TIPO DE REDE)</t>
  </si>
  <si>
    <t>TAMPAO FOFO ARTICULADO P/ REGISTRO, COM BASE / REQUADRO, CLASSE A15 CARGA MAXIMA 1,5 T, *400 X 400* MM (COM INSCRICAO EM RELEVO DO TIPO DE REDE)</t>
  </si>
  <si>
    <t>TAMPAO FOFO ARTICULADO, COM BASE / REQUADRO, CLASSE B125 CARGA MAX 12,5 T, REDONDO, TAMPA 600 MM (COM INSCRICAO EM RELEVO DO TIPO DE REDE)</t>
  </si>
  <si>
    <t>TAMPAO FOFO ARTICULADO, COM BASE / REQUADRO, CLASSE D400 CARGA MAX 40 T, REDONDO, TAMPA 600 MM (COM INSCRICAO EM RELEVO DO TIPO DE REDE)</t>
  </si>
  <si>
    <t>TAMPAO FOFO SIMPLES COM BASE / REQUADRO, CLASSE A15 CARGA MAX. 1,5 T, 300 X 300 MM (COM INSCRICAO EM RELEVO DO TIPO DE REDE)</t>
  </si>
  <si>
    <t>TAMPAO FOFO SIMPLES COM BASE / REQUADRO, CLASSE A15 CARGA MAX. 1,5 T, 400 X 400 MM (COM INSCRICAO EM RELEVO DO TIPO DE REDE)</t>
  </si>
  <si>
    <t>TAMPAO FOFO SIMPLES COM BASE / REQUADRO, CLASSE A15 CARGA MAX. 1,5 T, 400 X 600 MM (COM INSCRICAO EM RELEVO DO TIPO DE REDE)</t>
  </si>
  <si>
    <t>TAMPAO FOFO SIMPLES COM BASE / REQUADRO, CLASSE B125 CARGA MAX. 12,5 T, REDONDO, TAMPA 500 MM (COM INSCRICAO EM RELEVO DO TIPO DE REDE)</t>
  </si>
  <si>
    <t>TAMPAO FOFO SIMPLES COM BASE / REQUADRO, CLASSE B125 CARGA MAX. 12,5 T, REDONDO, TAMPA 600 MM (COM INSCRICAO EM RELEVO DO TIPO DE REDE)</t>
  </si>
  <si>
    <t>TAMPAO FOFO SIMPLES COM BASE / REQUADRO, CLASSE D400 CARGA MAX. 40 T, REDONDO, TAMPA 600 MM (COM INSCRICAO EM RELEVO DO TIPO DE REDE)</t>
  </si>
  <si>
    <t>TAMPAO FOFO SIMPLES COM BASE / REQUADRO, CLASSE D400 CARGA MAX. 40 T, REDONDO, TAMPA 900 MM (COM INSCRICAO EM RELEVO DO TIPO DE REDE)</t>
  </si>
  <si>
    <t>TAMPAO FOFO SIMPLES COM BASE / REQUADRO, R-2,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</si>
  <si>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</si>
  <si>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</si>
  <si>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</si>
  <si>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</si>
  <si>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6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</si>
  <si>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</si>
  <si>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</si>
  <si>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</si>
  <si>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</si>
  <si>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</si>
  <si>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</si>
  <si>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</si>
  <si>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</si>
  <si>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</si>
  <si>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</si>
  <si>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TARIFA "A" ENTRE 0 E 20M3 FORNECIMENTO D'AGUA</t>
  </si>
  <si>
    <t>TARJETA LIVRE / OCUPADO PARA PORTA DE BANHEIRO, CORPO EM ZAMAC E ESPELHO EM LATAO</t>
  </si>
  <si>
    <t>TARUGO DELIMITADOR DE PROFUNDIDADE EM ESPUMA DE POLIETILENO DE BAIXA DENSIDADE 10 MM, CINZA</t>
  </si>
  <si>
    <t>TE 45 GRAUS DE FERRO GALVANIZADO, COM ROSCA BSP, DE 1 1/2"</t>
  </si>
  <si>
    <t>TE 45 GRAUS DE FERRO GALVANIZADO, COM ROSCA BSP, DE 1 1/4"</t>
  </si>
  <si>
    <t>TE 45 GRAUS DE FERRO GALVANIZADO, COM ROSCA BSP, DE 1"</t>
  </si>
  <si>
    <t>TE 45 GRAUS DE FERRO GALVANIZADO, COM ROSCA BSP, DE 1/2"</t>
  </si>
  <si>
    <t>TE 45 GRAUS DE FERRO GALVANIZADO, COM ROSCA BSP, DE 2 1/2"</t>
  </si>
  <si>
    <t>TE 45 GRAUS DE FERRO GALVANIZADO, COM ROSCA BSP, DE 2"</t>
  </si>
  <si>
    <t>TE 45 GRAUS DE FERRO GALVANIZADO, COM ROSCA BSP, DE 3"</t>
  </si>
  <si>
    <t>TE 45 GRAUS DE FERRO GALVANIZADO, COM ROSCA BSP, DE 3/4"</t>
  </si>
  <si>
    <t>TE 45 GRAUS DE FERRO GALVANIZADO, COM ROSCA BSP, DE 4"</t>
  </si>
  <si>
    <t>TE 90 GRAUS EM ACO CARBONO, SOLDAVEL, PRESSAO 3.000 LBS, DN 1 1/2"</t>
  </si>
  <si>
    <t>TE 90 GRAUS EM ACO CARBONO, SOLDAVEL, PRESSAO 3.000 LBS, DN 1 1/4"</t>
  </si>
  <si>
    <t>TE 90 GRAUS EM ACO CARBONO, SOLDAVEL, PRESSAO 3.000 LBS, DN 1"</t>
  </si>
  <si>
    <t>TE 90 GRAUS EM ACO CARBONO, SOLDAVEL, PRESSAO 3.000 LBS, DN 1/2"</t>
  </si>
  <si>
    <t>TE 90 GRAUS EM ACO CARBONO, SOLDAVEL, PRESSAO 3.000 LBS, DN 2 1/2"</t>
  </si>
  <si>
    <t>TE 90 GRAUS EM ACO CARBONO, SOLDAVEL, PRESSAO 3.000 LBS, DN 2"</t>
  </si>
  <si>
    <t>TE 90 GRAUS EM ACO CARBONO, SOLDAVEL, PRESSAO 3.000 LBS, DN 3"</t>
  </si>
  <si>
    <t>TE 90 GRAUS EM ACO CARBONO, SOLDAVEL, PRESSAO 3.000 LBS, DN 3/4"</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</si>
  <si>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</si>
  <si>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</si>
  <si>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</si>
  <si>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</si>
  <si>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</si>
  <si>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</si>
  <si>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</si>
  <si>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</si>
  <si>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</si>
  <si>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SEM ANEL DE SOLDA, BOLSA X BOLSA X BOLSA, 104 MM</t>
  </si>
  <si>
    <t>TE DE COBRE SEM ANEL DE SOLDA, BOLSA X BOLSA X BOLSA, 15 MM</t>
  </si>
  <si>
    <t>TE DE COBRE SEM ANEL DE SOLDA, BOLSA X BOLSA X BOLSA, 22 MM</t>
  </si>
  <si>
    <t>TE DE COBRE SEM ANEL DE SOLDA, BOLSA X BOLSA X BOLSA, 28 MM</t>
  </si>
  <si>
    <t>TE DE COBRE SEM ANEL DE SOLDA, BOLSA X BOLSA X BOLSA, 35 MM</t>
  </si>
  <si>
    <t>TE DE COBRE SEM ANEL DE SOLDA, BOLSA X BOLSA X BOLSA, 42 MM</t>
  </si>
  <si>
    <t>TE DE COBRE SEM ANEL DE SOLDA, BOLSA X BOLSA X BOLSA, 54 MM</t>
  </si>
  <si>
    <t>TE DE COBRE SEM ANEL DE SOLDA, BOLSA X BOLSA X BOLSA, 66 MM</t>
  </si>
  <si>
    <t>TE DE COBRE SEM ANEL DE SOLDA, BOLSA X BOLSA X BOLSA, 79 MM</t>
  </si>
  <si>
    <t>TE DE FERRO GALVANIZADO, DE 1 1/2"</t>
  </si>
  <si>
    <t>TE DE FERRO GALVANIZADO, DE 1 1/4"</t>
  </si>
  <si>
    <t>TE DE FERRO GALVANIZADO, DE 1"</t>
  </si>
  <si>
    <t>TE DE FERRO GALVANIZADO, DE 1/2"</t>
  </si>
  <si>
    <t>TE DE FERRO GALVANIZADO, DE 2 1/2"</t>
  </si>
  <si>
    <t>TE DE FERRO GALVANIZADO, DE 2"</t>
  </si>
  <si>
    <t>TE DE FERRO GALVANIZADO, DE 3"</t>
  </si>
  <si>
    <t>TE DE FERRO GALVANIZADO, DE 3/4"</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</si>
  <si>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</si>
  <si>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</si>
  <si>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</si>
  <si>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</si>
  <si>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</si>
  <si>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</si>
  <si>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</si>
  <si>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</si>
  <si>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</si>
  <si>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</si>
  <si>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</si>
  <si>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</si>
  <si>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</si>
  <si>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</si>
  <si>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</si>
  <si>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</si>
  <si>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</si>
  <si>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</si>
  <si>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</si>
  <si>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</si>
  <si>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</si>
  <si>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</si>
  <si>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</si>
  <si>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</si>
  <si>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</si>
  <si>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</si>
  <si>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</si>
  <si>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3/4" X 1/2"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</si>
  <si>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</si>
  <si>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</si>
  <si>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</si>
  <si>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</si>
  <si>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</si>
  <si>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</si>
  <si>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DE AGUA</t>
  </si>
  <si>
    <t>TE DE REDUCAO, PVC PBA, BBB, JE, DN 100 X 75 / DE 110 X 85 MM, PARA REDE DE AGUA</t>
  </si>
  <si>
    <t>TE DE REDUCAO, PVC PBA, BBB, JE, DN 75 X 50 / DE 85 X 60 MM, PARA REDE DE AGUA</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</si>
  <si>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</si>
  <si>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</si>
  <si>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</si>
  <si>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</si>
  <si>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</si>
  <si>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</si>
  <si>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</si>
  <si>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</si>
  <si>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</si>
  <si>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</si>
  <si>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 63 X 20 MM - LIGACAO PREDIAL DE AGUA</t>
  </si>
  <si>
    <t>TE DE SERVICO INTEGRADO, EM POLIPROPILENO (PP), PARA TUBOS EM PEAD/PVC, 60 X 20 MM - LIGACAO PREDIAL DE AGUA</t>
  </si>
  <si>
    <t>TE DE SERVICO INTEGRADO, EM POLIPROPILENO (PP), PARA TUBOS EM PEAD/PVC, 60 X 32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</si>
  <si>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</si>
  <si>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</si>
  <si>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</si>
  <si>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</si>
  <si>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</si>
  <si>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</si>
  <si>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</si>
  <si>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</si>
  <si>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</si>
  <si>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</si>
  <si>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</si>
  <si>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SEM ANEL DE SOLDA, ROSCA F X BOLSA X ROSCA F, 1/2" X 15 X 1/2"</t>
  </si>
  <si>
    <t>TE DUPLA CURVA BRONZE/LATAO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</si>
  <si>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</si>
  <si>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</si>
  <si>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</si>
  <si>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</si>
  <si>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</si>
  <si>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</si>
  <si>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</si>
  <si>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</si>
  <si>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</si>
  <si>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</si>
  <si>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</si>
  <si>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</si>
  <si>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</si>
  <si>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</si>
  <si>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</si>
  <si>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</si>
  <si>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</si>
  <si>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</si>
  <si>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</si>
  <si>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</si>
  <si>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</si>
  <si>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</si>
  <si>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</si>
  <si>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</si>
  <si>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</si>
  <si>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</si>
  <si>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</si>
  <si>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</si>
  <si>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</si>
  <si>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</si>
  <si>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</si>
  <si>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</si>
  <si>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</si>
  <si>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</si>
  <si>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</si>
  <si>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</si>
  <si>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</si>
  <si>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</si>
  <si>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</si>
  <si>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</si>
  <si>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</si>
  <si>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</si>
  <si>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</si>
  <si>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</si>
  <si>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</si>
  <si>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</si>
  <si>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</si>
  <si>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</si>
  <si>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</si>
  <si>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</si>
  <si>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</si>
  <si>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</si>
  <si>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</si>
  <si>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</si>
  <si>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PLASTICO, DN 16 MM, PARA CONEXAO COM CRIMPAGEM, EM TUBO PEX PARA INST. AGUA QUENTE/FRIA</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</si>
  <si>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</si>
  <si>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</si>
  <si>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</si>
  <si>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DE AGUA</t>
  </si>
  <si>
    <t>TE, PVC PBA, BBB, 90 GRAUS, DN 50 / DE 60 MM, PARA REDE DE AGUA</t>
  </si>
  <si>
    <t>TE, PVC PBA, BBB, 90 GRAUS, DN 75 / DE 85 MM, PARA REDE DE AGUA</t>
  </si>
  <si>
    <t>TE, PVC, 90 GRAUS, BBB, JE, DN 200 MM, PARA REDE COLETORA ESGOTO</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</si>
  <si>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</si>
  <si>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</si>
  <si>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</si>
  <si>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</si>
  <si>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</si>
  <si>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</si>
  <si>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</si>
  <si>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</si>
  <si>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</si>
  <si>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</si>
  <si>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</si>
  <si>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 (HORISTA)</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</si>
  <si>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</si>
  <si>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</si>
  <si>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10,5* CM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</si>
  <si>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</si>
  <si>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</si>
  <si>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</si>
  <si>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</si>
  <si>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</si>
  <si>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</si>
  <si>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</si>
  <si>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</si>
  <si>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</si>
  <si>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</si>
  <si>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</si>
  <si>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</si>
  <si>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</si>
  <si>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</si>
  <si>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</si>
  <si>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</si>
  <si>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</si>
  <si>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</si>
  <si>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</si>
  <si>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</si>
  <si>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</si>
  <si>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</si>
  <si>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</si>
  <si>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</si>
  <si>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</si>
  <si>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</si>
  <si>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</si>
  <si>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</si>
  <si>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</si>
  <si>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LARANJA, TIPO TAPUME PARA SINALIZACAO, MALHA RETANGULAR, ROLO 1.20 X 50 M (L X C)</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</si>
  <si>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</si>
  <si>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</si>
  <si>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</si>
  <si>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</si>
  <si>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</si>
  <si>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TRANSLUCIDA / INCOLOR, E = *0,6* MM, DE *0,50 X 2,44* M (L X C)</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</si>
  <si>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</si>
  <si>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</si>
  <si>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</si>
  <si>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</si>
  <si>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</si>
  <si>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</si>
  <si>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</si>
  <si>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</si>
  <si>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</si>
  <si>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</si>
  <si>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</si>
  <si>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</si>
  <si>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</si>
  <si>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</si>
  <si>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</si>
  <si>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</si>
  <si>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</si>
  <si>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</si>
  <si>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</si>
  <si>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</si>
  <si>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</si>
  <si>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</si>
  <si>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</si>
  <si>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</si>
  <si>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</si>
  <si>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</si>
  <si>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</si>
  <si>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</si>
  <si>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</si>
  <si>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</si>
  <si>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</si>
  <si>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</si>
  <si>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</si>
  <si>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</si>
  <si>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POLIISOCIANURATO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</si>
  <si>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</si>
  <si>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</si>
  <si>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</si>
  <si>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</si>
  <si>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</si>
  <si>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</si>
  <si>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</si>
  <si>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 TELHADISTA (HORISTA)</t>
  </si>
  <si>
    <t>TELHADOR / TELHADISTA (MENSALISTA)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</si>
  <si>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</si>
  <si>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</si>
  <si>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</si>
  <si>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</si>
  <si>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</si>
  <si>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</si>
  <si>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</si>
  <si>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</si>
  <si>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</si>
  <si>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</si>
  <si>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</si>
  <si>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</si>
  <si>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</si>
  <si>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</si>
  <si>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1 CABO, PARA CABOS DE 4 A 10 MM2, COM 2 FUROS PARA FIXACAO</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</si>
  <si>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</si>
  <si>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</si>
  <si>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</si>
  <si>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</si>
  <si>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</si>
  <si>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</si>
  <si>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</si>
  <si>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</si>
  <si>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</si>
  <si>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</si>
  <si>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</si>
  <si>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</si>
  <si>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</si>
  <si>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</si>
  <si>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</si>
  <si>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</si>
  <si>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</si>
  <si>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</si>
  <si>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</si>
  <si>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</si>
  <si>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</si>
  <si>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</si>
  <si>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DE *5,5 X 11 X 23* CM (L X A X C), COM 21 FUROS</t>
  </si>
  <si>
    <t>TIJOLO CERAMICO MACICO APARENTE 2 FUROS DE *6,5 X 10 X 20* CM (L X A X C)</t>
  </si>
  <si>
    <t>TIJOLO CERAMICO MACICO APARENTE DE *6 X 12 X 24* CM (L X A X C)</t>
  </si>
  <si>
    <t>TIJOLO CERAMICO MACICO COMUM DE *5 X 10 X 20* CM (L X A X C)</t>
  </si>
  <si>
    <t>TIJOLO CERAMICO REFRATARIO DE *2,5 X 11,4 X 22,9* CM (L X A X C)</t>
  </si>
  <si>
    <t>TIJOLO CERAMICO REFRATARIO DE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</si>
  <si>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</si>
  <si>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</si>
  <si>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</si>
  <si>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</si>
  <si>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</si>
  <si>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</si>
  <si>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</si>
  <si>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</si>
  <si>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DILUIDA EM SOLVENTE, PARA MATERIAIS CIMENTICIOS, METAL E MADEIRA</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</si>
  <si>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</si>
  <si>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</si>
  <si>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</si>
  <si>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</si>
  <si>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</si>
  <si>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</si>
  <si>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</si>
  <si>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</si>
  <si>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</si>
  <si>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</si>
  <si>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</si>
  <si>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</si>
  <si>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</si>
  <si>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</si>
  <si>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</si>
  <si>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</si>
  <si>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</si>
  <si>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</si>
  <si>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 PEDRAS E OUTROS</t>
  </si>
  <si>
    <t>TIRANTE COM ELO, EM ARAME GALVANIZADO RIGIDO, NUMERO 10, COMPRIMENTO 2000 MM, PARA PENDURAL DE FORRO REMOVIVEL</t>
  </si>
  <si>
    <t>TIRANTE EM FERRO GALVANIZADO PARA CONTRAVENTAMENTO DE TELHA CANALETE 90, 1/4" X 400 MM</t>
  </si>
  <si>
    <t>TOALHEIRO PLASTICO TIPO DISPENSER PARA PAPEL TOALHA INTERFOLHADO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</si>
  <si>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</si>
  <si>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</si>
  <si>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</si>
  <si>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</si>
  <si>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</si>
  <si>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</si>
  <si>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</si>
  <si>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</si>
  <si>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</si>
  <si>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</si>
  <si>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RJ11, 2 FIOS, CONJUNTO MONTADO PARA EMBUTIR 4" X 2" (PLACA + SUPORTE + MODULO)</t>
  </si>
  <si>
    <t>TOMADA RJ45, 8 FIOS, CAT 5E (APENAS MODULO)</t>
  </si>
  <si>
    <t>TOMADA RJ45, 8 FIOS, CAT 5E, CONJUNTO MONTADO PARA EMBUTIR 4" X 2" (PLACA + SUPORTE + MODULO)</t>
  </si>
  <si>
    <t>TOMADAS (2 MODULOS) 2P+T 10A, 250V, CONJUNTO MONTADO PARA EMBUTIR 4" X 2" (PLACA + SUPORTE + MODULOS)</t>
  </si>
  <si>
    <t>TOPOGRAFO (HORISTA)</t>
  </si>
  <si>
    <t>TOPOGRAFO (MENSALISTA)</t>
  </si>
  <si>
    <t>TORNEIRA DE BOIA BALAO METALICO, VAZAO TOTAL, PARA CAIXA D'AGUA, AGUA QUENTE, ROSCA 1/2 ", COM HASTE, TORNEIRA E BALAO METALICOS</t>
  </si>
  <si>
    <t>TORNEIRA DE BOIA BALAO METALICO, VAZAO TOTAL, PARA CAIXA D'AGUA, AGUA QUENTE, ROSCA 3/4 ", COM HASTE, TORNEIRA E BALAO METALICOS</t>
  </si>
  <si>
    <t>TORNEIRA DE BOIA CONVENCIONAL PARA CAIXA D'AGUA, 1", AGUA FRIA, COM HASTE E TORNEIRA METALICOS E BALAO PLASTICO</t>
  </si>
  <si>
    <t>TORNEIRA DE BOIA CONVENCIONAL PARA CAIXA D'AGUA, 2", AGUA FRIA, COM HASTE E TORNEIRA METALICOS E BALAO PLASTICO</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</si>
  <si>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</si>
  <si>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</si>
  <si>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</si>
  <si>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</si>
  <si>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VAZAO TOTAL PARA CAIXA D'AGUA, AGUA FRIA, BITOLA 1", COM HASTE E TORNEIRA METALICOS E BALAO PLASTICO</t>
  </si>
  <si>
    <t>TORNEIRA DE BOIA VAZAO TOTAL PARA CAIXA D'AGUA, AGUA FRIA, BITOLA 1/2", COM HASTE E TORNEIRA METALICOS E BALAO PLASTICO</t>
  </si>
  <si>
    <t>TORNEIRA DE BOIA VAZAO TOTAL PARA CAIXA D'AGUA, AGUA FRIA, BITOLA 3/4", COM HASTE E TORNEIRA METALICOS E BALAO PLASTICO</t>
  </si>
  <si>
    <t>TORNEIRA DE MESA PARA LAVATORIO, METALICA CROMADA, COM MISTURADOR MONOCOMANDO, BICA BAIXA</t>
  </si>
  <si>
    <t>TORNEIRA DE MESA PARA LAVATORIO, METALICA CROMADA, COM SENSOR DE APROXIMACAO ELETRICO, BIVOLT</t>
  </si>
  <si>
    <t>TORNEIRA DE MESA/BANCADA, PARA LAVATORIO, FIXA, METALICA CROMADA, PADRAO POPULAR, 1/2" OU 3/4"</t>
  </si>
  <si>
    <t>TORNEIRA DE METAL AMARELO, PARA TANQUE / JARDIM, DE PAREDE, COM BICO PLASTICO, CANO CURTO, AREA EXTERNA, PADRAO POPULAR / USO GERAL, 1/2" OU 3/4"</t>
  </si>
  <si>
    <t>TORNEIRA DE METAL AMARELO, PARA TANQUE / JARDIM, DE PAREDE, SEM BICO, CANO CURTO, PADRAO POPULAR / USO GERAL, 1/2" OU 3/4"</t>
  </si>
  <si>
    <t>TORNEIRA ELETRICA DE PAREDE, PLASTICA, BICA ALTA, PARA COZINHA, 5500 W (110/220 V)</t>
  </si>
  <si>
    <t>TORNEIRA METALICA CROMADA CANO CURTO, SEM BICO, SEM AREJADOR, DE PAREDE, PARA TANQUE E USO GERAL, 1/2" OU 3/4"</t>
  </si>
  <si>
    <t>TORNEIRA METALICA CROMADA DE MESA PARA LAVATORIO, BICA ALTA, COM AREJADOR</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</si>
  <si>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</si>
  <si>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</si>
  <si>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t>
  </si>
  <si>
    <t>TORNEIRA METALICA CROMADA DE PAREDE, PARA COZINHA, BICA MOVEL, COM AREJADOR, 1/2" OU 3/4"</t>
  </si>
  <si>
    <t>TORNEIRA METALICA CROMADA PARA JARDIM / TANQUE, COM BICO PLASTICO, CANO LONGO, DE PAREDE, PADRAO POPULAR / USO GERAL, 1/2" OU 3/4"</t>
  </si>
  <si>
    <t>TORNEIRA METALICA CROMADA PARA TANQUE / JARDIM, SEM BICO, CANO LONGO, DE PAREDE, PADRAO POPULAR / USO GERAL, 1/2" OU 3/4"</t>
  </si>
  <si>
    <t>TORNEIRA METALICA CROMADA, CANO CURTO, COM AREJADOR, SEM BICO PLASTICO, DE PAREDE, PARA USO GERAL, 1/2" OU 3/4"</t>
  </si>
  <si>
    <t>TORNEIRA METALICA CROMADA, DE MESA/BANCADA, PARA COZINHA, BICA MOVEL, COM AREJADOR, 1/2" OU 3/4"</t>
  </si>
  <si>
    <t>TORNEIRA METALICA CROMADA, RETA, DE PAREDE, PARA COZINHA, COM AREJADOR, PADRAO POPULAR, 1/2" OU 3/4"</t>
  </si>
  <si>
    <t>TORNEIRA METALICA CROMADA, RETA, DE PAREDE, PARA COZINHA, SEM BICO, SEM AREJADOR, PADRAO POPULAR, 1/2" OU 3/4"</t>
  </si>
  <si>
    <t>TORNEIRA PLASTICA DE BOIA CONVENCIONAL PARA CAIXA DE AGUA, AGUA FRIA, 3/4 ", COM HASTE METALICA E COM TORNEIRA E BALAO PLASTICOS (PADRAO POPULAR)</t>
  </si>
  <si>
    <t>TORNEIRA PLASTICA DE BOIA PARA CAIXA DE DESCARGA, 1/2", BALAO E TORNEIRA PLASTICOS, COM HASTE METALICA</t>
  </si>
  <si>
    <t>TORNEIRA PLASTICA DE MESA, BICA MOVEL, PARA COZINHA 1/2"</t>
  </si>
  <si>
    <t>TORNEIRA PLASTICA PARA TANQUE 1/2" OU 3/4"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</si>
  <si>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</si>
  <si>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</si>
  <si>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</si>
  <si>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</si>
  <si>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</si>
  <si>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</si>
  <si>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</si>
  <si>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</si>
  <si>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</si>
  <si>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</si>
  <si>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</si>
  <si>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</si>
  <si>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</si>
  <si>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</si>
  <si>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125 HP, PESO OPERACIONAL DE 12,9 T, COM LAMINA COM CAPACIDADE DE 2,7 M3</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</si>
  <si>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</si>
  <si>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</si>
  <si>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</si>
  <si>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</si>
  <si>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</si>
  <si>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</si>
  <si>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</si>
  <si>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</si>
  <si>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</si>
  <si>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</si>
  <si>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</si>
  <si>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</si>
  <si>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</si>
  <si>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</si>
  <si>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</si>
  <si>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</si>
  <si>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</si>
  <si>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TRILHO PANTOGRAFICO CONCAVO, TIPO U, EM ALUMINIO, COM DIMENSOES DE APROX *35 X 35* MM, PARA ROLDANA DE PORTA DE CORRER</t>
  </si>
  <si>
    <t>TRILHO PANTOGRAFICO RETO, EM ALUMINIO, TIPO U, COM DIMENSOES DE *38 X 38* MM PARA PORTA DE CORRER</t>
  </si>
  <si>
    <t>TRILHO QUADRADO FRISADO PARA RODIZIO (VERGALHAO MACICO), EM ALUMINIO, COM DIMENSOES DE *6 X 6* MM</t>
  </si>
  <si>
    <t>TRINCHA CERDAS GRIS 1.1/2" (38 MM)</t>
  </si>
  <si>
    <t>TROLEY MANUAL CAPACIDADE 1 T</t>
  </si>
  <si>
    <t>TUBO / MANGUEIRA PRETA EM POLIETILENO, LINHA PESADA OU REFORCADA, TIPO ESPAGUETE, PARA INJECAO DE CALDA DE CIMENTO, D = 1/2", ESPESSURA 1,5 MM</t>
  </si>
  <si>
    <t>TUBO 26" EM CHAPA PRETA, E= 3/16", 147 KG/6 M</t>
  </si>
  <si>
    <t>TUBO 30" EM CHAPA PRETA, E= 1/4", 175 KG/6 M</t>
  </si>
  <si>
    <t>TUBO 30" EM CHAPA PRETA, E= 3/8", 177 KG/6 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</si>
  <si>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</si>
  <si>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</si>
  <si>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</si>
  <si>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</si>
  <si>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</si>
  <si>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</si>
  <si>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</si>
  <si>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</si>
  <si>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</si>
  <si>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 E= *3,38 MM, SCHEDULE 40, *2,50* KG/M</t>
  </si>
  <si>
    <t>TUBO ACO CARBONO SEM COSTURA 1/2", E= *2,77 MM, SCHEDULE 40, *1,27 KG/M</t>
  </si>
  <si>
    <t>TUBO ACO CARBONO SEM COSTURA 1/2", E= *3,73 MM, SCHEDULE 80, *1,62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</si>
  <si>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</si>
  <si>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</si>
  <si>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</si>
  <si>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</si>
  <si>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</si>
  <si>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 E= *5,49 MM, SCHEDULE 40, *11,28* KG/M</t>
  </si>
  <si>
    <t>TUBO ACO CARBONO SEM COSTURA 3/4", E= *2,87 MM, SCHEDULE 40, *1,69 KG/M</t>
  </si>
  <si>
    <t>TUBO ACO CARBONO SEM COSTURA 3/4", E= *3,91 MM, SCHEDULE 80, *2,19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</si>
  <si>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</si>
  <si>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</si>
  <si>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</si>
  <si>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</si>
  <si>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</si>
  <si>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</si>
  <si>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</si>
  <si>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</si>
  <si>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</si>
  <si>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(4"), E = 3,75 MM, *10,55* KG/M (NBR 5580)</t>
  </si>
  <si>
    <t>TUBO ACO GALVANIZADO COM COSTURA, CLASSE LEVE, DN 15 MM (1/2"), E = 2,25 MM, *1,2* KG/M (NBR 5580)</t>
  </si>
  <si>
    <t>TUBO ACO GALVANIZADO COM COSTURA, CLASSE LEVE, DN 20 MM (3/4"), E = 2,25 MM, *1,3* KG/M (NBR 5580)</t>
  </si>
  <si>
    <t>TUBO ACO GALVANIZADO COM COSTURA, CLASSE LEVE, DN 25 MM (1"), E = 2,65 MM, *2,11* KG/M (NBR 5580)</t>
  </si>
  <si>
    <t>TUBO ACO GALVANIZADO COM COSTURA, CLASSE LEVE, DN 32 MM (1 1/4"), E = 2,65 MM, *2,71* KG/M (NBR 5580)</t>
  </si>
  <si>
    <t>TUBO ACO GALVANIZADO COM COSTURA, CLASSE LEVE, DN 40 MM (1 1/2"), E = 3,00 MM, *3,48* KG/M (NBR 5580)</t>
  </si>
  <si>
    <t>TUBO ACO GALVANIZADO COM COSTURA, CLASSE LEVE, DN 50 MM (2"), E = 3,00 MM, *4,40* KG/M (NBR 5580)</t>
  </si>
  <si>
    <t>TUBO ACO GALVANIZADO COM COSTURA, CLASSE LEVE, DN 65 MM (2 1/2"), E = 3,35 MM, * 6,23* KG/M (NBR 5580)</t>
  </si>
  <si>
    <t>TUBO ACO GALVANIZADO COM COSTURA, CLASSE LEVE, DN 80 MM (3"), E = 3,35 MM, *7,32* KG/M (NBR 5580)</t>
  </si>
  <si>
    <t>TUBO ACO GALVANIZADO COM COSTURA, CLASSE MEDIA, DN 1", E = 3,38 MM, PESO 2,50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</si>
  <si>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</si>
  <si>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</si>
  <si>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</si>
  <si>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2", E = *3,65* MM, PESO *5,10* KG/M (NBR 5580)</t>
  </si>
  <si>
    <t>TUBO ACO GALVANIZADO COM COSTURA, CLASSE MEDIA, DN 2.1/2", E = *3,65* MM, PESO *6,51* KG/M (NBR 5580)</t>
  </si>
  <si>
    <t>TUBO ACO GALVANIZADO COM COSTURA, CLASSE MEDIA, DN 3", E = *4,05* MM, PESO *8,47* KG/M (NBR 5580)</t>
  </si>
  <si>
    <t>TUBO ACO GALVANIZADO COM COSTURA, CLASSE MEDIA, DN 3/4", E = *2,65* MM, PESO *1,58*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</si>
  <si>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</si>
  <si>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</si>
  <si>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</si>
  <si>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</si>
  <si>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</si>
  <si>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</si>
  <si>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</si>
  <si>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</si>
  <si>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</si>
  <si>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</si>
  <si>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</si>
  <si>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</si>
  <si>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</si>
  <si>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</si>
  <si>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</si>
  <si>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</si>
  <si>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</si>
  <si>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</si>
  <si>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</si>
  <si>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</si>
  <si>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</si>
  <si>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</si>
  <si>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</si>
  <si>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</si>
  <si>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</si>
  <si>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</si>
  <si>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</si>
  <si>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</si>
  <si>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</si>
  <si>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</si>
  <si>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</si>
  <si>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</si>
  <si>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</si>
  <si>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</si>
  <si>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</si>
  <si>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</si>
  <si>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</si>
  <si>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</si>
  <si>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</si>
  <si>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</si>
  <si>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1/2" (42 MM), PARA INSTALACOES DE MEDIA PRESSAO PARA GASES COMBUSTIVEIS E MEDICINAIS</t>
  </si>
  <si>
    <t>TUBO DE COBRE CLASSE "A", DN = 1 1/4" (35 MM), PARA INSTALACOES DE MEDIA PRESSAO PARA GASES COMBUSTIVEIS E MEDICINAIS</t>
  </si>
  <si>
    <t>TUBO DE COBRE CLASSE "A", DN = 1" (28 MM), PARA INSTALACOES DE MEDIA PRESSAO PARA GASES COMBUSTIVEIS E MEDICINAIS</t>
  </si>
  <si>
    <t>TUBO DE COBRE CLASSE "A", DN = 1/2" (15 MM), PARA INSTALACOES DE MEDIA PRESSAO PARA GASES COMBUSTIVEIS E MEDICINAIS</t>
  </si>
  <si>
    <t>TUBO DE COBRE CLASSE "A", DN = 2 1/2" (66 MM), PARA INSTALACOES DE MEDIA PRESSAO PARA GASES COMBUSTIVEIS E MEDICINAIS</t>
  </si>
  <si>
    <t>TUBO DE COBRE CLASSE "A", DN = 2" (54 MM), PARA INSTALACOES DE MEDIA PRESSAO PARA GASES COMBUSTIVEIS E MEDICINAIS</t>
  </si>
  <si>
    <t>TUBO DE COBRE CLASSE "A", DN = 3" (79 MM), PARA INSTALACOES DE MEDIA PRESSAO PARA GASES COMBUSTIVEIS E MEDICINAIS</t>
  </si>
  <si>
    <t>TUBO DE COBRE CLASSE "A", DN = 3/4" (22 MM), PARA INSTALACOES DE MEDIA PRESSAO PARA GASES COMBUSTIVEIS E MEDICINAIS</t>
  </si>
  <si>
    <t>TUBO DE COBRE CLASSE "A", DN = 4"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</si>
  <si>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</si>
  <si>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</si>
  <si>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</si>
  <si>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</si>
  <si>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</si>
  <si>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</si>
  <si>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</si>
  <si>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</si>
  <si>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</si>
  <si>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FLEXIVEL, D = 1/2 ", E = 0,79 MM, PARA AR-CONDICIONADO/ INSTALACOES GAS RESIDENCIAIS E COMERCIAIS</t>
  </si>
  <si>
    <t>TUBO DE COBRE FLEXIVEL, D = 1/4 ", E = 0,79 MM, PARA AR-CONDICIONADO/ INSTALACOES GAS RESIDENCIAIS E COMERCIAIS</t>
  </si>
  <si>
    <t>TUBO DE COBRE FLEXIVEL, D = 3/16 ", E = 0,79 MM, PARA AR-CONDICIONADO/ INSTALACOES GAS RESIDENCIAIS E COMERCIAIS</t>
  </si>
  <si>
    <t>TUBO DE COBRE FLEXIVEL, D = 3/4 ", E = 0,79 MM, PARA AR-CONDICIONADO/ INSTALACOES GAS RESIDENCIAIS E COMERCIAIS</t>
  </si>
  <si>
    <t>TUBO DE COBRE FLEXIVEL, D = 3/8 ", E = 0,79 MM, PARA AR-CONDICIONADO/ INSTALACOES GAS RESIDENCIAIS E COMERCIAIS</t>
  </si>
  <si>
    <t>TUBO DE COBRE FLEXIVEL, D = 5/16 ", E = 0,79 MM, PARA AR-CONDICIONADO/ INSTALACOES GAS RESIDENCIAIS E COMERCIAIS</t>
  </si>
  <si>
    <t>TUBO DE COBRE FLEXIVEL, D = 5/8 ", E = 0,79 MM, PARA AR-CONDICIONADO/ INSTALACOES GAS RESIDENCIAIS E COMERCIAIS</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</si>
  <si>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</si>
  <si>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</si>
  <si>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</si>
  <si>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</si>
  <si>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</si>
  <si>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</si>
  <si>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</si>
  <si>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</si>
  <si>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</si>
  <si>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</si>
  <si>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PA-1, COM ENCAIXE PONTA E BOLSA, DIAMETRO NOMINAL DE = 600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</si>
  <si>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</si>
  <si>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</si>
  <si>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</si>
  <si>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</si>
  <si>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</si>
  <si>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</si>
  <si>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</si>
  <si>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</si>
  <si>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</si>
  <si>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</si>
  <si>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</si>
  <si>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</si>
  <si>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</si>
  <si>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</si>
  <si>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</si>
  <si>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</si>
  <si>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</si>
  <si>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</si>
  <si>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</si>
  <si>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</si>
  <si>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</si>
  <si>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</si>
  <si>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</si>
  <si>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</si>
  <si>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</si>
  <si>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</si>
  <si>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</si>
  <si>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</si>
  <si>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</si>
  <si>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</si>
  <si>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</si>
  <si>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</si>
  <si>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</si>
  <si>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</si>
  <si>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</si>
  <si>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</si>
  <si>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</si>
  <si>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ARMADO, PRE MOLDADO PARA AGUAS PLUVIAIS, CLASSE PA-1, COM ENCAIXE PONTA E BOLSA, DIAMETRO NOMINAL DE 500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</si>
  <si>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</si>
  <si>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</si>
  <si>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</si>
  <si>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</si>
  <si>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</si>
  <si>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</si>
  <si>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</si>
  <si>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</si>
  <si>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</si>
  <si>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</si>
  <si>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</si>
  <si>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</si>
  <si>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</si>
  <si>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</si>
  <si>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</si>
  <si>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</si>
  <si>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</si>
  <si>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</si>
  <si>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</si>
  <si>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</si>
  <si>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</si>
  <si>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DIAMETRO DE 40 MM E ALTURA DE APROXIMADAMENTE 1,55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</si>
  <si>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</si>
  <si>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</si>
  <si>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</si>
  <si>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</si>
  <si>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</si>
  <si>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</si>
  <si>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</si>
  <si>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</si>
  <si>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</si>
  <si>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</si>
  <si>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</si>
  <si>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</si>
  <si>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</si>
  <si>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(SDR 26 - PN 05) PARA REDE DE AGUA OU ESGOTO (NBR 15561)</t>
  </si>
  <si>
    <t>TUBO DE POLIETILENO DE ALTA DENSIDADE, PEAD, PE-80, DE = 110 MM X 10,0 MM PAREDE, (SDR 11 - PN 12,5) PARA REDE DE AGUA OU ESGOTO (NBR 15561)</t>
  </si>
  <si>
    <t>TUBO DE POLIETILENO DE ALTA DENSIDADE, PEAD, PE-80, DE = 160 MM X 14,6 MM PAREDE, (SDR 11 - PN 12,5) PARA REDE DE AGUA OU ESGOTO (NBR 15561)</t>
  </si>
  <si>
    <t>TUBO DE POLIETILENO DE ALTA DENSIDADE, PEAD, PE-80, DE = 900 MM X 34,7 MM PAREDE, (SDR 26 - PN 05) PARA REDE DE AGUA OU ESGOTO (NBR 15561)</t>
  </si>
  <si>
    <t>TUBO DE POLIETILENO DE ALTA DENSIDADE, PEAD, PE-80, DE= 200 MM X 18,2 MM PAREDE, (SDR 11 - PN 12,5) PARA REDE DE AGUA OU ESGOTO (NBR 15561)</t>
  </si>
  <si>
    <t>TUBO DE POLIETILENO DE ALTA DENSIDADE, PEAD, PE-80, DE= 315 MM X 28,7 MM PAREDE, (SDR 11 - PN 12,5) PARA REDE DE AGUA OU ESGOTO (NBR 15561)</t>
  </si>
  <si>
    <t>TUBO DE POLIETILENO DE ALTA DENSIDADE, PEAD, PE-80, DE= 400 MM X 36,4 MM PAREDE, (SDR 11 - PN 12,5) PARA REDE DE AGUA OU ESGOTO (NBR 15561)</t>
  </si>
  <si>
    <t>TUBO DE POLIETILENO DE ALTA DENSIDADE, PEAD, PE-80, DE= 50 MM X 4,6 MM PAREDE, (SDR 11 - PN 12,5) PARA REDE DE AGUA OU ESGOTO ( NBR 15561)</t>
  </si>
  <si>
    <t>TUBO DE POLIETILENO DE ALTA DENSIDADE, PEAD, PE-80, DE= 500 MM X 45,5 MM PAREDE, (SDR 11 - PN 12,5) PARA REDE DE AGUA OU ESGOTO (NBR 15561)</t>
  </si>
  <si>
    <t>TUBO DE POLIETILENO DE ALTA DENSIDADE, PEAD, PE-80, DE= 630 MM X 57,3 MM PAREDE (SDR 11 - PN 12,5) PARA REDE DE AGUA OU ESGOTO (NBR 15561)</t>
  </si>
  <si>
    <t>TUBO DE POLIETILENO DE ALTA DENSIDADE, PEAD, PE-80, DE= 730 MM X 34,1 MM PAREDE, (SDR 21 - PN 06) PARA REDE DE AGUA OU ESGOTO (NBR 15561)</t>
  </si>
  <si>
    <t>TUBO DE POLIETILENO DE ALTA DENSIDADE, PEAD, PE-80, DE= 75 MM X 6,9 MM PAREDE, (SRD 11 - PN 12,5) PARA REDE DE AGUA OU ESGOTO (NBR 15561)</t>
  </si>
  <si>
    <t>TUBO DE POLIETILENO DE ALTA DENSIDADE, PEAD, PE-80, DE= 800 MM X 30,8 MM PAREDE, (SDR 26 - PN 05) PARA REDE DE AGUA OU ESGOTO (NBR 15561)</t>
  </si>
  <si>
    <t>TUBO DE PVC, PBL, TIPO LEVE, DN = 250 MM, PARA VENTILACAO</t>
  </si>
  <si>
    <t>TUBO DE PVC, PBL, TIPO LEVE, DN = 300 MM, PARA VENTILACAO</t>
  </si>
  <si>
    <t>TUBO DE REVESTIMENTO, EM ACO, CORPO SCHEDULE 40, PONTEIRA SCHEDULE 80, ROSQUEAVEL E SEGMENTADO PARA PERFURACAO, DIAMETRO 10" (273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</si>
  <si>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</si>
  <si>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</si>
  <si>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</si>
  <si>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</si>
  <si>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</si>
  <si>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</si>
  <si>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</si>
  <si>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</si>
  <si>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</si>
  <si>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</si>
  <si>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</si>
  <si>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</si>
  <si>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</si>
  <si>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</si>
  <si>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GAS, DN *16* MM</t>
  </si>
  <si>
    <t>TUBO MULTICAMADA PEX GAS, DN *20* MM</t>
  </si>
  <si>
    <t>TUBO MULTICAMADA PEX GAS, DN *26* MM</t>
  </si>
  <si>
    <t>TUBO MULTICAMADA PEX GAS, DN *32* MM</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</si>
  <si>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</si>
  <si>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</si>
  <si>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</si>
  <si>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</si>
  <si>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</si>
  <si>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</si>
  <si>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</si>
  <si>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</si>
  <si>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</si>
  <si>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</si>
  <si>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</si>
  <si>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</si>
  <si>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</si>
  <si>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</si>
  <si>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</si>
  <si>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</si>
  <si>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</si>
  <si>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</si>
  <si>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</si>
  <si>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</si>
  <si>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</si>
  <si>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</si>
  <si>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</si>
  <si>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</si>
  <si>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</si>
  <si>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</si>
  <si>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</si>
  <si>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</si>
  <si>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</si>
  <si>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</si>
  <si>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</si>
  <si>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</si>
  <si>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</si>
  <si>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</si>
  <si>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</si>
  <si>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</si>
  <si>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</si>
  <si>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</si>
  <si>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</si>
  <si>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</si>
  <si>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</si>
  <si>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</si>
  <si>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</si>
  <si>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</si>
  <si>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100 MM, PARA ESGOTO PREDIAL (NBR 5688)</t>
  </si>
  <si>
    <t>TUBO PVC SERIE NORMAL, DN 150 MM, PARA ESGOTO PREDIAL (NBR 5688)</t>
  </si>
  <si>
    <t>TUBO PVC SERIE NORMAL, DN 40 MM, PARA ESGOTO PREDIAL (NBR 5688)</t>
  </si>
  <si>
    <t>TUBO PVC SERIE NORMAL, DN 50 MM, PARA ESGOTO PREDIAL (NBR 5688)</t>
  </si>
  <si>
    <t>TUBO PVC SERIE NORMAL, DN 75 MM, PARA ESGOTO PREDIAL (NBR 5688)</t>
  </si>
  <si>
    <t>TUBO PVC, RIGIDO, CORRUGADO, PERFURADO DN 100 MM, PARA DRENAGEM, SISTEMA IRRIGACAO</t>
  </si>
  <si>
    <t>TUBO PVC, ROSCAVEL, 1 1/2", AGUA FRIA PREDIAL</t>
  </si>
  <si>
    <t>TUBO PVC, ROSCAVEL, 1 1/4", AGUA FRIA PREDIAL</t>
  </si>
  <si>
    <t>TUBO PVC, ROSCAVEL, 1", AGUA FRIA PREDIAL</t>
  </si>
  <si>
    <t>TUBO PVC, ROSCAVEL, 1/2", AGUA FRIA PREDIAL</t>
  </si>
  <si>
    <t>TUBO PVC, ROSCAVEL, 2 1/2", AGUA FRIA PREDIAL</t>
  </si>
  <si>
    <t>TUBO PVC, ROSCAVEL, 2", PARA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</si>
  <si>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</si>
  <si>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</si>
  <si>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</si>
  <si>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</si>
  <si>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</si>
  <si>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</si>
  <si>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</si>
  <si>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</si>
  <si>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</si>
  <si>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</si>
  <si>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</si>
  <si>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</si>
  <si>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</si>
  <si>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</si>
  <si>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UNIAO COM ASSENTO CONICO DE BRONZE, DIAMETRO 1"</t>
  </si>
  <si>
    <t>UNIAO COM ASSENTO CONICO DE BRONZE, DIAMETRO 1/2"</t>
  </si>
  <si>
    <t>UNIAO COM ASSENTO CONICO DE BRONZE, DIAMETRO 2 1/2"</t>
  </si>
  <si>
    <t>UNIAO COM ASSENTO CONICO DE BRONZE, DIAMETRO 2"</t>
  </si>
  <si>
    <t>UNIAO COM ASSENTO CONICO DE BRONZE, DIAMETRO 3"</t>
  </si>
  <si>
    <t>UNIAO COM ASSENTO CONICO DE BRONZE, DIAMETRO 3/4"</t>
  </si>
  <si>
    <t>UNIAO COM ASSENTO CONICO DE BRONZE, DIAMETRO 4"</t>
  </si>
  <si>
    <t>UNIAO COM ASSENTO CONICO DE FERRO LONGO (MACHO-FEMEA), DIAMETRO 1 1/2"</t>
  </si>
  <si>
    <t>UNIAO COM ASSENTO CONICO DE FERRO LONGO (MACHO-FEMEA), DIAMETRO 1"</t>
  </si>
  <si>
    <t>UNIAO COM ASSENTO CONICO DE FERRO LONGO (MACHO-FEMEA), DIAMETRO 1/2"</t>
  </si>
  <si>
    <t>UNIAO COM ASSENTO CONICO DE FERRO LONGO (MACHO-FEMEA), DIAMETRO 2 1/2"</t>
  </si>
  <si>
    <t>UNIAO COM ASSENTO CONICO DE FERRO LONGO (MACHO-FEMEA), DIAMETRO 2"</t>
  </si>
  <si>
    <t>UNIAO COM ASSENTO CONICO DE FERRO LONGO (MACHO-FEMEA), DIAMETRO 3"</t>
  </si>
  <si>
    <t>UNIAO COM ASSENTO CONICO DE FERRO LONGO (MACHO-FEMEA), DIAMETRO 3/4"</t>
  </si>
  <si>
    <t>UNIAO COM ASSENTO CONICO DE FERRO LONGO (MACHO-FEMEA), DIAMETRO 4"</t>
  </si>
  <si>
    <t>UNIAO COM FLANGE PPR, COM PARAFUSOS,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</si>
  <si>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</si>
  <si>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</si>
  <si>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</si>
  <si>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</si>
  <si>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t>
  </si>
  <si>
    <t>UNIAO DE FERRO GALVANIZADO, COM ROSCA BSP, COM ASSENTO PLANO, DE 1/2"</t>
  </si>
  <si>
    <t>UNIAO DE FERRO GALVANIZADO, COM ROSCA BSP, COM ASSENTO PLANO, DE 2 1/2"</t>
  </si>
  <si>
    <t>UNIAO DE FERRO GALVANIZADO, COM ROSCA BSP, COM ASSENTO PLANO, DE 2"</t>
  </si>
  <si>
    <t>UNIAO DE FERRO GALVANIZADO, COM ROSCA BSP, COM ASSENTO PLANO, DE 3"</t>
  </si>
  <si>
    <t>UNIAO DE FERRO GALVANIZADO, COM ROSCA BSP, COM ASSENTO PLANO, DE 3/4"</t>
  </si>
  <si>
    <t>UNIAO DE FERRO GALVANIZADO, COM ROSCA BSP, COM ASSENTO PLANO, DE 4"</t>
  </si>
  <si>
    <t>UNIAO DUPLA PPR DN 25 MM, PARA AGUA QUENTE PREDIAL</t>
  </si>
  <si>
    <t>UNIAO DUPLA PPR, DN 20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</si>
  <si>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</si>
  <si>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</si>
  <si>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</si>
  <si>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</si>
  <si>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</si>
  <si>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</si>
  <si>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</si>
  <si>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</si>
  <si>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</si>
  <si>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</si>
  <si>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</si>
  <si>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</si>
  <si>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</si>
  <si>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</si>
  <si>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</si>
  <si>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</si>
  <si>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</si>
  <si>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</si>
  <si>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</si>
  <si>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</si>
  <si>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</si>
  <si>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</si>
  <si>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</si>
  <si>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</si>
  <si>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</si>
  <si>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</si>
  <si>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</si>
  <si>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</si>
  <si>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</si>
  <si>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</si>
  <si>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</si>
  <si>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</si>
  <si>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</si>
  <si>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</si>
  <si>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</si>
  <si>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</si>
  <si>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</si>
  <si>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E ACABAMENTO METALICO CROMADO</t>
  </si>
  <si>
    <t>VALVULA DE DESCARGA METALICA, BASE 1 1/4" E ACABAMENTO METALICO CROMADO</t>
  </si>
  <si>
    <t>VALVULA DE ESCOAMENTO PARA TANQUE, EM METAL CROMADO, 1.1/2 ", SEM LADRAO, COM TAMPAO PLASTICO</t>
  </si>
  <si>
    <t>VALVULA DE ESFERA BRUTA EM BRONZE, BITOLA 1 1/2"</t>
  </si>
  <si>
    <t>VALVULA DE ESFERA BRUTA EM BRONZE, BITOLA 1 1/4"</t>
  </si>
  <si>
    <t>VALVULA DE ESFERA BRUTA EM BRONZE, BITOLA 1"</t>
  </si>
  <si>
    <t>VALVULA DE ESFERA BRUTA EM BRONZE, BITOLA 1/2"</t>
  </si>
  <si>
    <t>VALVULA DE ESFERA BRUTA EM BRONZE, BITOLA 2"</t>
  </si>
  <si>
    <t>VALVULA DE ESFERA BRUTA EM BRONZE, BITOLA 3/4"</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</si>
  <si>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</si>
  <si>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</si>
  <si>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</si>
  <si>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</si>
  <si>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</si>
  <si>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 PARA FUNDO DE POCO</t>
  </si>
  <si>
    <t>VALVULA DE RETENCAO DE BRONZE, PE COM CRIVOS, EXTREMIDADE COM ROSCA, DE 3/4",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</si>
  <si>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</si>
  <si>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</si>
  <si>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</si>
  <si>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 400 PSI, TAMPA DE PORCA DE UNIAO, EXTREMIDADES COM ROSCA</t>
  </si>
  <si>
    <t>VALVULA DE RETENCAO HORIZONTAL, DE BRONZE (PN-25), 1/2",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</si>
  <si>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</si>
  <si>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</si>
  <si>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 400 PSI, TAMPA DE PORCA DE UNIAO, EXTREMIDADES COM ROSCA</t>
  </si>
  <si>
    <t>VALVULA DE RETENCAO HORIZONTAL, DE BRONZE (PN-25), 3/4",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</si>
  <si>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</si>
  <si>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</si>
  <si>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</si>
  <si>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 200 PSI, EXTREMIDADES COM ROSCA</t>
  </si>
  <si>
    <t>VALVULA DE RETENCAO VERTICAL, DE BRONZE (PN-16), 1/2", 200 PSI, EXTREMIDADES COM ROSCA</t>
  </si>
  <si>
    <t>VALVULA DE RETENCAO VERTICAL, DE BRONZE (PN-16), 2 1/2", 200 PSI, EXTREMIDADES COM ROSCA</t>
  </si>
  <si>
    <t>VALVULA DE RETENCAO VERTICAL, DE BRONZE (PN-16), 2", 200 PSI, EXTREMIDADES COM ROSCA</t>
  </si>
  <si>
    <t>VALVULA DE RETENCAO VERTICAL, DE BRONZE (PN-16), 3", 200 PSI, EXTREMIDADES COM ROSCA</t>
  </si>
  <si>
    <t>VALVULA DE RETENCAO VERTICAL, DE BRONZE (PN-16), 3/4", 200 PSI, EXTREMIDADES COM ROSCA</t>
  </si>
  <si>
    <t>VALVULA DE RETENCAO VERTICAL, DE BRONZE (PN-16), 4", 200 PSI, EXTREMIDADES COM ROSCA</t>
  </si>
  <si>
    <t>VALVULA EM METAL CROMADO PARA LAVATORIO, 1" SEM LADRAO</t>
  </si>
  <si>
    <t>VALVULA EM METAL CROMADO PARA PIA AMERICANA 3.1/2 X 1.1/2"</t>
  </si>
  <si>
    <t>VALVULA EM PLASTICO BRANCO PARA LAVATORIO 1 ", SEM UNHO, COM LADRAO</t>
  </si>
  <si>
    <t>VALVULA EM PLASTICO BRANCO PARA TANQUE 1.1/4" X 1.1/2 ", SEM UNHO E SEM LADRAO</t>
  </si>
  <si>
    <t>VALVULA EM PLASTICO BRANCO PARA TANQUE OU LAVATORIO 1 ", SEM UNHO E SEM LADRAO</t>
  </si>
  <si>
    <t>VALVULA EM PLASTICO CROMADO PARA LAVATORIO 1 ", SEM UNHO, COM LADRAO</t>
  </si>
  <si>
    <t>VALVULA EM PLASTICO CROMADO TIPO AMERICANA PARA PIA DE COZINHA 3.1/2" X 1.1/2 ", SEM ADAPTADOR</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</si>
  <si>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</si>
  <si>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</si>
  <si>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</si>
  <si>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</si>
  <si>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</si>
  <si>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</si>
  <si>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</si>
  <si>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</si>
  <si>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</si>
  <si>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</si>
  <si>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40 CM COM CABO</t>
  </si>
  <si>
    <t>VASSOURA MECANICA REBOCAVEL COM ESCOVA CILINDRICA LARGURA UTIL DE VARRIMENTO = 2,44M</t>
  </si>
  <si>
    <t>VEDACAO DE CALHA, EM BORRACHA COR PRETA, MEDIDA ENTRE 119 E 170 MM, PARA DRENAGEM PLUVIAL PREDIAL</t>
  </si>
  <si>
    <t>VERGALHAO ZINCADO ROSCA TOTAL, 1/4"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</si>
  <si>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</si>
  <si>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</si>
  <si>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</si>
  <si>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</si>
  <si>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</si>
  <si>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</si>
  <si>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</si>
  <si>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</si>
  <si>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</si>
  <si>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4 TEMPOS A GASOLINA DE 5,5 HP (5,5 CV)</t>
  </si>
  <si>
    <t>VIBRADOR DE IMERSAO, DIAMETRO DA PONTEIRA DE *45* MM, COM MOTOR ELETRICO TRIFASICO DE 2 HP (2 CV)</t>
  </si>
  <si>
    <t>VIBROACABADORA DE ASFALTO SOBRE ESTEIRAS, LARG. PAVIM. 2,13 M A 4,55 M, POT. 74 KW/ 100 HP, CAP. 400  T/ H</t>
  </si>
  <si>
    <t>VIBROACABADORA DE ASFALTO SOBRE ESTEIRAS, LARG. PAVIM. 2,60 M A 5,75 M, POT. 110 HP, CAP. 450 T/ H</t>
  </si>
  <si>
    <t>VIBROACABADORA DE ASFALTO SOBRE ESTEIRAS, LARG. PAVIM. MAX. 8,00 M, POT. 100 KW/ 134 HP, CAP.  600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</si>
  <si>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</si>
  <si>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</si>
  <si>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</si>
  <si>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</si>
  <si>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</si>
  <si>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</si>
  <si>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</si>
  <si>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</si>
  <si>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</si>
  <si>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</si>
  <si>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</si>
  <si>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</si>
  <si>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</si>
  <si>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</si>
  <si>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</si>
  <si>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</si>
  <si>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</si>
  <si>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</si>
  <si>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</si>
  <si>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</si>
  <si>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</si>
  <si>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</si>
  <si>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</si>
  <si>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ARAMADO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</si>
  <si>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</si>
  <si>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</si>
  <si>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</si>
  <si>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</si>
  <si>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</si>
  <si>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</si>
  <si>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</si>
  <si>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</si>
  <si>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</si>
  <si>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MACARANDUBA/MASSARANDUBA, ANGELIM OU EQUIVALENTE DA REGIAO</t>
  </si>
  <si>
    <t>VIGA APARELHADA *6 X 16* CM, EM MACARANDUBA/MASSARANDUBA, ANGELIM OU EQUIVALENTE DA REGIAO</t>
  </si>
  <si>
    <t>VIGA DE ESCORAMENTO H20, DE MADEIRA, PESO DE 5,00 A 5,20 KG/M, COM EXTREMIDADES PLASTICAS</t>
  </si>
  <si>
    <t>VIGA NAO APARELHADA *6 X 12* CM, EM MACARANDUBA/MASSARANDUBA, ANGELIM OU EQUIVALENTE DA REGIAO - BRUTA</t>
  </si>
  <si>
    <t>VIGA NAO APARELHADA *6 X 16* CM, EM MACARANDUBA/MASSARANDUBA, ANGELIM OU EQUIVALENTE DA REGIAO - BRUTA</t>
  </si>
  <si>
    <t>VIGA NAO APARELHADA *6 X 20* CM, EM MACARANDUBA/MASSARANDUBA, ANGELIM OU EQUIVALENTE DA REGIAO - BRUTA</t>
  </si>
  <si>
    <t>VIGA NAO APARELHADA *8 X 16* CM EM MACARANDUBA/MASSARANDUBA, ANGELIM OU EQUIVALENTE DA REGIAO - BRUTA</t>
  </si>
  <si>
    <t>VIGIA DIURNO (HORISTA)</t>
  </si>
  <si>
    <t>VIGIA DIURNO (MENSALISTA)</t>
  </si>
  <si>
    <t>PISO PODOTÁTIL DE ALERTA OU DIRECIONAL, DE CONCRETO, ASSENTADO SOBRE ARGAMASSA. AF_03/2024</t>
  </si>
  <si>
    <t>RAMPA DE ACESSIBILIDADE EM CONCRETO MOLDADO IN LOCO, EM CALÇADA NOVA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</si>
  <si>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</si>
  <si>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</si>
  <si>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PRÉ EXISTENTE COM LARGURA MENOR À 3,00 M, FCK 25MPA, COM PISO PODOTÁTIL. AF_03/2024</t>
  </si>
  <si>
    <t>RAMPA DE ACESSIBILIDADE EM CONCRETO PRÉ MOLDADO, EM CALÇADA NOVA COM LARGURA MAIOR OU IGUAL À 3,00 M, FCK 25MPA, COM PISO PODOTÁTIL. AF_03/2024</t>
  </si>
  <si>
    <t>RAMPA DE ACESSIBILIDADE EM CONCRETO PRÉ MOLDADO, EM CALÇADA PRÉ EXISTENTE COM LARGURA MAIOR OU IGUAL À 3,00 M, FCK 25MPA, COM PISO PODOTÁTIL. AF_03/2024</t>
  </si>
  <si>
    <t>RAMPA DE ACESSIBILIDADE PARA ACESSO A EDIFICAÇÕES COM INCLINAÇÃO DE 8,33% EM CONCRETO MOLDADO IN LOCO, COM LARGURA DE 1,20M, FCK 25MPA, NÃO ARMADA, COM JUNTA A CADA 2M COM CORTE À SECO. AF_03/2024</t>
  </si>
  <si>
    <t>RAMPA DE ACESSIBILIDADE PARA ACESSO A EDIFICAÇÕES COM INCLINAÇÃO DE 8,33% EM CONCRETO MOLDADO IN LOCO, COM LARGURA DE 1,50M, FCK 25MPA, NÃO ARMADA, COM JUNTA A CADA 2M COM CORTE À SECO. AF_03/2024</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</si>
  <si>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</si>
  <si>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</si>
  <si>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</si>
  <si>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</si>
  <si>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</si>
  <si>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</si>
  <si>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</si>
  <si>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</si>
  <si>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DE BLOCOS DE CONCRETO ESTRUTURAL 14X19X29 CM (ESPESSURA 14 CM), FBK = 14 MPA, UTILIZANDO COLHER DE PEDREIRO. AF_10/2022</t>
  </si>
  <si>
    <t>ALVENARIA DE BLOCOS DE CONCRETO ESTRUTURAL 14X19X29 CM (ESPESSURA 14 CM), FBK = 14,0 MPA, UTILIZANDO PALHETA. AF_10/2022</t>
  </si>
  <si>
    <t>ALVENARIA DE BLOCOS DE CONCRETO ESTRUTURAL 14X19X29 CM (ESPESSURA 14 CM), FBK = 4,5 MPA, UTILIZANDO COLHER DE PEDREIRO. AF_10/2022</t>
  </si>
  <si>
    <t>ALVENARIA DE BLOCOS DE CONCRETO ESTRUTURAL 14X19X29 CM (ESPESSURA 14 CM), FBK = 4,5 MPA, UTILIZANDO PALHETA. AF_10/2022</t>
  </si>
  <si>
    <t>ALVENARIA DE BLOCOS DE CONCRETO ESTRUTURAL 14X19X29 CM (ESPESSURA 14 CM), FBK = 8 MPA, UTILIZANDO COLHER DE PEDREIRO. AF_10/2022</t>
  </si>
  <si>
    <t>ALVENARIA DE BLOCOS DE CONCRETO ESTRUTURAL 14X19X29 CM (ESPESSURA 14 CM), FBK = 8 MPA, UTILIZANDO PALHETA. AF_10/2022</t>
  </si>
  <si>
    <t>ALVENARIA DE BLOCOS DE CONCRETO ESTRUTURAL 14X19X39 CM (ESPESSURA 14 CM), FBK = 14 MPA, UTILIZANDO COLHER DE PEDREIRO. AF_10/2022</t>
  </si>
  <si>
    <t>ALVENARIA DE BLOCOS DE CONCRETO ESTRUTURAL 14X19X39 CM (ESPESSURA 14 CM), FBK = 14 MPA, UTILIZANDO PALHETA. AF_10/2022</t>
  </si>
  <si>
    <t>ALVENARIA DE BLOCOS DE CONCRETO ESTRUTURAL 14X19X39 CM (ESPESSURA 14 CM), FBK = 4,5 MPA, UTILIZANDO COLHER DE PEDREIRO. AF_10/2022</t>
  </si>
  <si>
    <t>ALVENARIA DE BLOCOS DE CONCRETO ESTRUTURAL 14X19X39 CM (ESPESSURA 14 CM), FBK = 4,5 MPA, UTILIZANDO PALHETA. AF_10/2022</t>
  </si>
  <si>
    <t>ALVENARIA DE BLOCOS DE CONCRETO ESTRUTURAL 14X19X39 CM (ESPESSURA 14 CM), FBK = 8 MPA, UTILIZANDO COLHER DE PEDREIRO. AF_10/2022</t>
  </si>
  <si>
    <t>ALVENARIA DE BLOCOS DE CONCRETO ESTRUTURAL 14X19X39 CM (ESPESSURA 14 CM), FBK = 8 MPA, UTILIZANDO PALHETA. AF_10/2022</t>
  </si>
  <si>
    <t>ALVENARIA DE VEDAÇÃO DE BLOCOS CERÂMICOS FURADOS NA HORIZONTAL DE 11,5X14X24 CM (ESPESSURA 11,5 CM) E ARGAMASSA DE ASSENTAMENTO COM PREPARO EM BETONEIRA. AF_12/2021</t>
  </si>
  <si>
    <t>ALVENARIA DE VEDAÇÃO DE BLOCOS CERÂMICOS FURADOS NA HORIZONTAL DE 11,5X14X24 CM (ESPESSURA 11,5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</si>
  <si>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</si>
  <si>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</si>
  <si>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11,5X19X29 CM (ESPESSURA 11,5 CM) E ARGAMASSA DE ASSENTAMENTO COM PREPARO EM BETONEIRA. AF_12/2021</t>
  </si>
  <si>
    <t>ALVENARIA DE VEDAÇÃO DE BLOCOS CERÂMICOS FURADOS NA HORIZONTAL DE 11,5X19X29 CM (ESPESSURA 11,5 CM) E ARGAMASSA DE ASSENTAMENTO COM PREPARO MANUAL. AF_12/2021</t>
  </si>
  <si>
    <t>ALVENARIA DE VEDAÇÃO DE BLOCOS CERÂMICOS FURADOS NA HORIZONTAL DE 11,5X19X39 CM (ESPESSURA 11,5 CM) E ARGAMASSA DE ASSENTAMENTO COM PREPARO EM BETONEIRA. AF_12/2021</t>
  </si>
  <si>
    <t>ALVENARIA DE VEDAÇÃO DE BLOCOS CERÂMICOS FURADOS NA HORIZONTAL DE 11,5X19X39 CM (ESPESSURA 11,5 CM) E ARGAMASSA DE ASSENTAMENTO COM PREPARO MANUAL. AF_12/2021</t>
  </si>
  <si>
    <t>ALVENARIA DE VEDAÇÃO DE BLOCOS CERÂMICOS FURADOS NA HORIZONTAL DE 14X19X29 CM (ESPESSURA 14 CM) E ARGAMASSA DE ASSENTAMENTO COM PREPARO EM BETONEIRA. AF_12/2021</t>
  </si>
  <si>
    <t>ALVENARIA DE VEDAÇÃO DE BLOCOS CERÂMICOS FURADOS NA HORIZONTAL DE 14X19X29 CM (ESPESSURA 14 CM) E ARGAMASSA DE ASSENTAMENTO COM PREPARO MANUAL. AF_12/2021</t>
  </si>
  <si>
    <t>ALVENARIA DE VEDAÇÃO DE BLOCOS CERÂMICOS FURADOS NA HORIZONTAL DE 14X19X39 CM (ESPESSURA 14 CM) E ARGAMASSA DE ASSENTAMENTO COM PREPARO EM BETONEIRA. AF_12/2021</t>
  </si>
  <si>
    <t>ALVENARIA DE VEDAÇÃO DE BLOCOS CERÂMICOS FURADOS NA HORIZONTAL DE 14X19X39 CM (ESPESSURA 14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</si>
  <si>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</si>
  <si>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</si>
  <si>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19X19X29 CM (ESPESSURA 19 CM) E ARGAMASSA DE ASSENTAMENTO COM PREPARO EM BETONEIRA. AF_12/2021</t>
  </si>
  <si>
    <t>ALVENARIA DE VEDAÇÃO DE BLOCOS CERÂMICOS FURADOS NA HORIZONTAL DE 19X19X29 CM (ESPESSURA 19 CM) E ARGAMASSA DE ASSENTAMENTO COM PREPARO MANUAL. AF_12/2021</t>
  </si>
  <si>
    <t>ALVENARIA DE VEDAÇÃO DE BLOCOS CERÂMICOS FURADOS NA HORIZONTAL DE 19X19X39 CM (ESPESSURA 19 CM) E ARGAMASSA DE ASSENTAMENTO COM PREPARO EM BETONEIRA. AF_12/2021</t>
  </si>
  <si>
    <t>ALVENARIA DE VEDAÇÃO DE BLOCOS CERÂMICOS FURADOS NA HORIZONTAL DE 19X19X39 CM (ESPESSURA 19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</si>
  <si>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</si>
  <si>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</si>
  <si>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9X14X24 CM (ESPESSURA 9 CM) E ARGAMASSA DE ASSENTAMENTO COM PREPARO EM BETONEIRA. AF_12/2021</t>
  </si>
  <si>
    <t>ALVENARIA DE VEDAÇÃO DE BLOCOS CERÂMICOS FURADOS NA HORIZONTAL DE 9X14X24 CM (ESPESSURA 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</si>
  <si>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</si>
  <si>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</si>
  <si>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</si>
  <si>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</si>
  <si>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DE VEDAÇÃO DE BLOCOS CERÂMICOS FURADOS NA HORIZONTAL DE 9X19X39 CM (ESPESSURA 9 CM) E ARGAMASSA DE ASSENTAMENTO COM PREPARO EM BETONEIRA. AF_12/2021</t>
  </si>
  <si>
    <t>ALVENARIA DE VEDAÇÃO DE BLOCOS CERÂMICOS FURADOS NA HORIZONTAL DE 9X19X39 CM (ESPESSURA 9 CM)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</si>
  <si>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</si>
  <si>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</si>
  <si>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VERTICAL DE 11,5X19X29 CM (ESPESSURA 11,5 CM) E ARGAMASSA DE ASSENTAMENTO COM PREPARO EM BETONEIRA. AF_12/2021</t>
  </si>
  <si>
    <t>ALVENARIA DE VEDAÇÃO DE BLOCOS CERÂMICOS FURADOS NA VERTICAL DE 11,5X19X29 CM (ESPESSURA 11,5 CM) E ARGAMASSA DE ASSENTAMENTO COM PREPARO MANUAL. AF_12/2021</t>
  </si>
  <si>
    <t>ALVENARIA DE VEDAÇÃO DE BLOCOS CERÂMICOS FURADOS NA VERTICAL DE 11,5X19X39 CM (ESPESSURA 11,5 CM) E ARGAMASSA DE ASSENTAMENTO COM PREPARO EM BETONEIRA. AF_12/2021</t>
  </si>
  <si>
    <t>ALVENARIA DE VEDAÇÃO DE BLOCOS CERÂMICOS FURADOS NA VERTICAL DE 11,5X19X39 CM (ESPESSURA 11,5 CM) E ARGAMASSA DE ASSENTAMENTO COM PREPARO MANUAL. AF_12/2021</t>
  </si>
  <si>
    <t>ALVENARIA DE VEDAÇÃO DE BLOCOS CERÂMICOS FURADOS NA VERTICAL DE 14X19X29 CM (ESPESSURA 14 CM) E ARGAMASSA DE ASSENTAMENTO COM PREPARO EM BETONEIRA. AF_12/2021</t>
  </si>
  <si>
    <t>ALVENARIA DE VEDAÇÃO DE BLOCOS CERÂMICOS FURADOS NA VERTICAL DE 14X19X29 CM (ESPESSURA 14 CM) E ARGAMASSA DE ASSENTAMENTO COM PREPARO MANUAL.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</si>
  <si>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</si>
  <si>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</si>
  <si>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</si>
  <si>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</si>
  <si>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</si>
  <si>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</si>
  <si>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</si>
  <si>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</si>
  <si>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</si>
  <si>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</si>
  <si>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</si>
  <si>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</si>
  <si>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</si>
  <si>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</si>
  <si>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</si>
  <si>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</si>
  <si>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</si>
  <si>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</si>
  <si>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</si>
  <si>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EMBASAMENTO COM BLOCO ESTRUTURAL DE CERÂMICA, DE 14X19X29CM E ARGAMASSA DE ASSENTAMENTO COM PREPARO EM BETONEIRA. AF_05/2020</t>
  </si>
  <si>
    <t>ALVENARIA DE EMBASAMENTO COM BLOCO ESTRUTURAL DE CONCRETO, DE 14X19X29CM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</si>
  <si>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</si>
  <si>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</si>
  <si>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ALVENARIA DE VEDAÇÃO COM ELEMENTO VAZADO DE CERÂMICA (COBOGÓ) DE 7X20X20CM E ARGAMASSA DE ASSENTAMENTO COM PREPARO EM BETONEIRA. AF_05/2020</t>
  </si>
  <si>
    <t>ALVENARIA DE VEDAÇÃO COM ELEMENTO VAZADO DE CONCRETO (COBOGÓ) DE 7X50X50CM E ARGAMASSA DE ASSENTAMENTO COM PREPARO EM BETONEIRA. AF_05/2020</t>
  </si>
  <si>
    <t>ALVENARIA DE VEDAÇÃO DE BLOCO DE SOLO-CIMENTO (TIJOLO ECOLÓGICO) DE 7X15X30CM (ESPESSURA 15CM). AF_05/2020</t>
  </si>
  <si>
    <t>ALVENARIA DE VEDAÇÃO DE BLOCOS CERÂMICOS MACIÇOS DE 5X10X20CM (ESPESSURA 10CM) E ARGAMASSA DE ASSENTAMENTO COM PREPARO EM BETONEIRA. AF_05/2020</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</si>
  <si>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</si>
  <si>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</si>
  <si>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</si>
  <si>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ALVENARIA DE VEDAÇÃO DE BLOCOS DE GESSO DE 10X50X66CM (ESPESSURA 10CM). AF_05/2020</t>
  </si>
  <si>
    <t>ALVENARIA DE VEDAÇÃO DE BLOCOS DE GESSO DE 7X50X66CM (ESPESSURA 7CM). AF_05/2020</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</si>
  <si>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</si>
  <si>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</si>
  <si>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</si>
  <si>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INDUSTRIALIZADA MULTIUSO PARA REVESTIMENTOS E ASSENTAMENTO DA ALVENARIA, PREPARO MANUAL.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</si>
  <si>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</si>
  <si>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</si>
  <si>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</si>
  <si>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PARA CHAPISCO COLANTE, PREPARO MANUAL.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</si>
  <si>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</si>
  <si>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</si>
  <si>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</si>
  <si>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ROLADO, PREPARO MANUAL. AF_08/2019</t>
  </si>
  <si>
    <t>ARGAMASSA INDUSTRIALIZADA PARA REVESTIMENTOS, MISTURA E PROJEÇÃO DE 1,5 M³/H DE ARGAMASSA. AF_08/2019</t>
  </si>
  <si>
    <t>ARGAMASSA INDUSTRIALIZADA PARA REVESTIMENTOS, MISTURA E PROJEÇÃO DE 2 M³/H DE ARGAMASSA. AF_08/2019</t>
  </si>
  <si>
    <t>ARGAMASSA PARA REVESTIMENTO DECORATIVO MONOCAMADA (MONOCAPA), MISTURA E PROJEÇÃO DE 1,5 M3/H DE ARGAMASSA. AF_08/2019</t>
  </si>
  <si>
    <t>ARGAMASSA PARA REVESTIMENTO DECORATIVO MONOCAMADA (MONOCAPA), MISTURA E PROJEÇÃO DE 2 M3/H DE ARGAMASSA.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</si>
  <si>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</si>
  <si>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</si>
  <si>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</si>
  <si>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</si>
  <si>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</si>
  <si>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</si>
  <si>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PRONTA PARA CONTRAPISO, PREPARO MANUAL. AF_08/2019</t>
  </si>
  <si>
    <t>ARGAMASSA TRAÇO 1:0,5:4,5 (EM VOLUME DE CIMENTO, CAL E AREIA MÉDIA ÚMIDA) PARA ASSENTAMENTO DE ALVENARIA, PREPARO MANUAL. AF_08/2019</t>
  </si>
  <si>
    <t>ARGAMASSA TRAÇO 1:0,5:4,5 (EM VOLUME DE CIMENTO, CAL E AREIA MÉDIA ÚMIDA), PREPARO MECÂNICO COM BETONEIRA 250 L. AF_08/2019</t>
  </si>
  <si>
    <t>ARGAMASSA TRAÇO 1:0,5:4,5 (EM VOLUME DE CIMENTO, CAL E AREIA MÉDIA ÚMIDA), PREPARO MECÂNICO COM BETONEIRA 400 L. AF_08/2019</t>
  </si>
  <si>
    <t>ARGAMASSA TRAÇO 1:0,5:4,5 (EM VOLUME DE CIMENTO, CAL E AREIA MÉDIA ÚMIDA), PREPARO MECÂNICO COM BETONEIRA 600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</si>
  <si>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</si>
  <si>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</si>
  <si>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</si>
  <si>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1:1,5:7,5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</si>
  <si>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MECÂNICO COM BETONEIRA 250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</si>
  <si>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</si>
  <si>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</si>
  <si>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</si>
  <si>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</si>
  <si>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1:1,93 (EM VOLUME DE CIMENTO E AREIA MÉDIA ÚMIDA), FCK 20MPA, PREPARO MECÂNICO COM MISTURADOR DUPLO HORIZONTAL DE ALTA TURBULÊNCIA. AF_03/2020</t>
  </si>
  <si>
    <t>ARGAMASSA TRAÇO 1:1:6 (EM VOLUME DE CIMENTO, CAL E AREIA MÉDIA ÚMIDA) PARA EMBOÇO/MASSA ÚNICA/ASSENTAMENTO DE ALVENARIA DE VEDAÇÃO, PREPARO MANUAL. AF_08/2019</t>
  </si>
  <si>
    <t>ARGAMASSA TRAÇO 1:1:6 (EM VOLUME DE CIMENTO, CAL E AREIA MÉDIA ÚMIDA) PARA EMBOÇO/MASSA ÚNICA/ASSENTAMENTO DE ALVENARIA DE VEDAÇÃO, PREPARO MECÂNICO COM BETONEIRA 250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</si>
  <si>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</si>
  <si>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</si>
  <si>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</si>
  <si>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</si>
  <si>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</si>
  <si>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MECÂNICO COM BETONEIRA 250 L. AF_08/2019</t>
  </si>
  <si>
    <t>ARGAMASSA TRAÇO 1:2:8 (EM VOLUME DE CIMENTO, CAL E AREIA MÉDIA ÚMIDA) PARA EMBOÇO/MASSA ÚNICA/ASSENTAMENTO DE ALVENARIA DE VEDAÇÃO, PREPARO MECÂNICO COM BETONEIRA 400 L.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</si>
  <si>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</si>
  <si>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</si>
  <si>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</si>
  <si>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MECÂNICO COM BETONEIRA 250 L. AF_08/2019</t>
  </si>
  <si>
    <t>ARGAMASSA TRAÇO 1:2:9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</si>
  <si>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</si>
  <si>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1:2:9 (EM VOLUME DE CIMENTO, CAL E AREIA MÉDIA ÚMIDA) PARA EMBOÇO/MASSA ÚNICA/ASSENTAMENTO DE ALVENARIA DE VEDAÇÃO, PREPARO MECÂNICO COM MISTURADOR DE EIXO HORIZONTAL DE 300 KG. AF_08/2019</t>
  </si>
  <si>
    <t>ARGAMASSA TRAÇO 1:2:9 (EM VOLUME DE CIMENTO, CAL E AREIA MÉDIA ÚMIDA) PARA EMBOÇO/MASSA ÚNICA/ASSENTAMENTO DE ALVENARIA DE VEDAÇÃO, PREPARO MECÂNICO COM MISTURADOR DE EIXO HORIZONTAL DE 600 KG. AF_08/2019</t>
  </si>
  <si>
    <t>ARGAMASSA TRAÇO 1:3 (EM VOLUME DE CIMENTO E AREIA GROSSA ÚMIDA) COM ADIÇÃO DE EMULSÃO POLIMÉRICA PARA CHAPISCO ROLADO, PREPARO MANUAL. AF_08/2019</t>
  </si>
  <si>
    <t>ARGAMASSA TRAÇO 1:3 (EM VOLUME DE CIMENTO E AREIA GROSSA ÚMIDA) COM ADIÇÃO DE EMULSÃO POLIMÉRICA PARA CHAPISCO ROLADO, PREPARO MECÂNICO COM BETONEIRA 250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</si>
  <si>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</si>
  <si>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</si>
  <si>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</si>
  <si>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</si>
  <si>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</si>
  <si>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1:3 (EM VOLUME DE CIMENTO E AREIA GROSSA ÚMIDA) PARA CHAPISCO CONVENCIONAL, PREPARO MANUAL. AF_08/2019</t>
  </si>
  <si>
    <t>ARGAMASSA TRAÇO 1:3 (EM VOLUME DE CIMENTO E AREIA GROSSA ÚMIDA) PARA CHAPISCO CONVENCIONAL, PREPARO MECÂNICO COM BETONEIRA 250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</si>
  <si>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</si>
  <si>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</si>
  <si>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</si>
  <si>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</si>
  <si>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</si>
  <si>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1:3 (EM VOLUME DE CIMENTO E AREIA MÉDIA ÚMIDA) COM ADIÇÃO DE IMPERMEABILIZANTE, PREPARO MANUAL. AF_08/2019</t>
  </si>
  <si>
    <t>ARGAMASSA TRAÇO 1:3 (EM VOLUME DE CIMENTO E AREIA MÉDIA ÚMIDA) COM ADIÇÃO DE IMPERMEABILIZANTE, PREPARO MECÂNICO COM BETONEIRA 250 L.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</si>
  <si>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</si>
  <si>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BETONEIRA 600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</si>
  <si>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</si>
  <si>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</si>
  <si>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</si>
  <si>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PARA CONTRAPISO, PREPARO MANUAL. AF_08/2019</t>
  </si>
  <si>
    <t>ARGAMASSA TRAÇO 1:3 (EM VOLUME DE CIMENTO E AREIA MÉDIA ÚMIDA) PARA CONTRAPISO, PREPARO MECÂNICO COM BETONEIRA 250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</si>
  <si>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</si>
  <si>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</si>
  <si>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</si>
  <si>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</si>
  <si>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</si>
  <si>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1:3 (EM VOLUME DE CIMENTO E AREIA MÉDIA ÚMIDA), PREPARO MANUAL. AF_08/2019</t>
  </si>
  <si>
    <t>ARGAMASSA TRAÇO 1:3 (EM VOLUME DE CIMENTO E AREIA MÉDIA ÚMIDA), PREPARO MECÂNICO COM BETONEIRA 250 L. AF_08/2019</t>
  </si>
  <si>
    <t>ARGAMASSA TRAÇO 1:3 (EM VOLUME DE CIMENTO E AREIA MÉDIA ÚMIDA), PREPARO MECÂNICO COM BETONEIRA 400 L. AF_08/2019</t>
  </si>
  <si>
    <t>ARGAMASSA TRAÇO 1:3 (EM VOLUME DE CIMENTO E AREIA MÉDIA ÚMIDA), PREPARO MECÂNICO COM BETONEIRA 600 L.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</si>
  <si>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</si>
  <si>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</si>
  <si>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</si>
  <si>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1:3:12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</si>
  <si>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</si>
  <si>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</si>
  <si>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MISTURADOR DE EIXO HORIZONTAL DE 600 KG. AF_08/2019</t>
  </si>
  <si>
    <t>ARGAMASSA TRAÇO 1:4 (CIMENTO E AREIA MÉDIA), PREPARO MECÂNICO COM BETONEIRA 400 L. AF_08/2019</t>
  </si>
  <si>
    <t>ARGAMASSA TRAÇO 1:4 (EM VOLUME DE CIMENTO E AREIA GROSSA ÚMIDA) COM ADIÇÃO DE EMULSÃO POLIMÉRICA PARA CHAPISCO ROLADO, PREPARO MANUAL. AF_08/2019</t>
  </si>
  <si>
    <t>ARGAMASSA TRAÇO 1:4 (EM VOLUME DE CIMENTO E AREIA GROSSA ÚMIDA) COM ADIÇÃO DE EMULSÃO POLIMÉRICA PARA CHAPISCO ROLADO, PREPARO MECÂNICO COM BETONEIRA 250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</si>
  <si>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</si>
  <si>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</si>
  <si>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</si>
  <si>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</si>
  <si>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1:4 (EM VOLUME DE CIMENTO E AREIA GROSSA ÚMIDA) PARA CHAPISCO CONVENCIONAL, PREPARO MANUAL. AF_08/2019</t>
  </si>
  <si>
    <t>ARGAMASSA TRAÇO 1:4 (EM VOLUME DE CIMENTO E AREIA GROSSA ÚMIDA) PARA CHAPISCO CONVENCIONAL, PREPARO MECÂNICO COM BETONEIRA 250 L. AF_08/2019</t>
  </si>
  <si>
    <t>ARGAMASSA TRAÇO 1:4 (EM VOLUME DE CIMENTO E AREIA GROSSA ÚMIDA) PARA CHAPISCO CONVENCIONAL, PREPARO MECÂNICO COM BETONEIRA 600 L.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</si>
  <si>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</si>
  <si>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</si>
  <si>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</si>
  <si>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1:4 (EM VOLUME DE CIMENTO E AREIA MÉDIA ÚMIDA) COM ADIÇÃO DE IMPERMEABILIZANTE, PREPARO MANUAL. AF_08/2019</t>
  </si>
  <si>
    <t>ARGAMASSA TRAÇO 1:4 (EM VOLUME DE CIMENTO E AREIA MÉDIA ÚMIDA) COM ADIÇÃO DE IMPERMEABILIZANTE, PREPARO MECÂNICO COM BETONEIRA 250 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</si>
  <si>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</si>
  <si>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BETONEIRA 600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</si>
  <si>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</si>
  <si>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</si>
  <si>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</si>
  <si>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PARA CONTRAPISO, PREPARO MANUAL. AF_08/2019</t>
  </si>
  <si>
    <t>ARGAMASSA TRAÇO 1:4 (EM VOLUME DE CIMENTO E AREIA MÉDIA ÚMIDA) PARA CONTRAPISO, PREPARO MECÂNICO COM BETONEIRA 250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</si>
  <si>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</si>
  <si>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</si>
  <si>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</si>
  <si>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</si>
  <si>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</si>
  <si>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1:4 (EM VOLUME DE CIMENTO E AREIA MÉDIA ÚMIDA), PREPARO MANUAL. AF_08/2019</t>
  </si>
  <si>
    <t>ARGAMASSA TRAÇO 1:4 (EM VOLUME DE CIMENTO E AREIA MÉDIA ÚMIDA), PREPARO MECÂNICO COM BETONEIRA 250 L. AF_08/2019</t>
  </si>
  <si>
    <t>ARGAMASSA TRAÇO 1:4 (EM VOLUME DE CIMENTO E AREIA MÉDIA ÚMIDA), PREPARO MECÂNICO COM BETONEIRA 600 L.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</si>
  <si>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</si>
  <si>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</si>
  <si>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</si>
  <si>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1:5 (EM VOLUME DE CIMENTO E AREIA GROSSA ÚMIDA) COM ADIÇÃO DE EMULSÃO POLIMÉRICA PARA CHAPISCO ROLADO, PREPARO MANUAL. AF_08/2019</t>
  </si>
  <si>
    <t>ARGAMASSA TRAÇO 1:5 (EM VOLUME DE CIMENTO E AREIA GROSSA ÚMIDA) COM ADIÇÃO DE EMULSÃO POLIMÉRICA PARA CHAPISCO ROLADO, PREPARO MECÂNICO COM BETONEIRA 250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</si>
  <si>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</si>
  <si>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</si>
  <si>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</si>
  <si>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</si>
  <si>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1:5 (EM VOLUME DE CIMENTO E AREIA GROSSA ÚMIDA) PARA CHAPISCO CONVENCIONAL, PREPARO MANUAL. AF_08/2019</t>
  </si>
  <si>
    <t>ARGAMASSA TRAÇO 1:5 (EM VOLUME DE CIMENTO E AREIA GROSSA ÚMIDA) PARA CHAPISCO CONVENCIONAL, PREPARO MECÂNICO COM BETONEIRA 250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</si>
  <si>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</si>
  <si>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</si>
  <si>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</si>
  <si>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</si>
  <si>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1:5 (EM VOLUME DE CIMENTO E AREIA MÉDIA ÚMIDA) PARA CONTRAPISO, PREPARO MANUAL. AF_08/2019</t>
  </si>
  <si>
    <t>ARGAMASSA TRAÇO 1:5 (EM VOLUME DE CIMENTO E AREIA MÉDIA ÚMIDA) PARA CONTRAPISO, PREPARO MECÂNICO COM BETONEIRA 250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</si>
  <si>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</si>
  <si>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</si>
  <si>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</si>
  <si>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</si>
  <si>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</si>
  <si>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</si>
  <si>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MECÂNICO COM BETONEIRA 250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</si>
  <si>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</si>
  <si>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</si>
  <si>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</si>
  <si>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</si>
  <si>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PARA CONTRAPISO, PREPARO MANUAL. AF_08/2019</t>
  </si>
  <si>
    <t>ARGAMASSA TRAÇO 1:6 (EM VOLUME DE CIMENTO E AREIA MÉDIA ÚMIDA) PARA CONTRAPISO, PREPARO MECÂNICO COM BETONEIRA 250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</si>
  <si>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</si>
  <si>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</si>
  <si>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</si>
  <si>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</si>
  <si>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</si>
  <si>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1:7 (EM VOLUME DE CIMENTO E AREIA MÉDIA ÚMIDA) COM ADIÇÃO DE PLASTIFICANTE PARA EMBOÇO/MASSA ÚNICA/ASSENTAMENTO DE ALVENARIA DE VEDAÇÃO, PREPARO MECÂNICO COM BETONEIRA 250 L. AF_08/2019</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</si>
  <si>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</si>
  <si>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</si>
  <si>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</si>
  <si>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</si>
  <si>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À BASE DE GESSO, MISTURA E PROJEÇÃO DE 1,5 M³/H DE ARGAMASSA. AF_08/2019</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</si>
  <si>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</si>
  <si>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</si>
  <si>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</si>
  <si>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</si>
  <si>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</si>
  <si>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</si>
  <si>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DE ESTACAS, DIÂMETRO = 8,0 MM. AF_09/2021_PS</t>
  </si>
  <si>
    <t>MONTAGEM DE ARMADURA TRANSVERSAL DE ESTACAS DE SEÇÃO CIRCULAR, DIÂMETRO = 5,0 MM. AF_09/2021_PS</t>
  </si>
  <si>
    <t>MONTAGEM DE ARMADURA TRANSVERSAL DE ESTACAS DE SEÇÃO CIRCULAR, DIÂMETRO = 6,30 MM. AF_09/2021_PS</t>
  </si>
  <si>
    <t>MONTAGEM DE ARMADURA TRANSVERSAL DE ESTACAS DE SEÇÃO RETANGULAR, DIÂMETRO = 6,30 MM. AF_09/2021_PS</t>
  </si>
  <si>
    <t>MONTAGEM DE ARMADURA TRANVERSAL DE ESTACAS DE SEÇÃO RETANGULAR, DIÂMETRO = 5,0 MM. AF_09/2021_PS</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</si>
  <si>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</si>
  <si>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</si>
  <si>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</si>
  <si>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</si>
  <si>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</si>
  <si>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ARMAÇÃO DE ESTRUTURAS DIVERSAS DE CONCRETO ARMADO, EXCETO VIGAS, PILARES, LAJES E FUNDAÇÕES, UTILIZANDO AÇO CA-50 DE 32,0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</si>
  <si>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</si>
  <si>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</si>
  <si>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CA-60 DE 5,0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</si>
  <si>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</si>
  <si>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</si>
  <si>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</si>
  <si>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</si>
  <si>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</si>
  <si>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</si>
  <si>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</si>
  <si>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</si>
  <si>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</si>
  <si>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</si>
  <si>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</si>
  <si>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</si>
  <si>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</si>
  <si>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PILAR OU VIGA DE ESTRUTURA CONVENCIONAL DE CONCRETO ARMADO UTILIZANDO AÇO CA-50 DE 32,0 MM.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</si>
  <si>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</si>
  <si>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</si>
  <si>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CA-60 DE 5,0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</si>
  <si>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</si>
  <si>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</si>
  <si>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</si>
  <si>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</si>
  <si>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</si>
  <si>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CA-60 DE 5,0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</si>
  <si>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</si>
  <si>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</si>
  <si>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</si>
  <si>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</si>
  <si>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</si>
  <si>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UTILIZANDO AÇO CA-25 DE 6,3 MM - MONTAGEM. AF_06/2022</t>
  </si>
  <si>
    <t>ARMAÇÃO UTILIZANDO AÇO CA-25 DE 8,0 MM - MONTAGEM.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</si>
  <si>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</si>
  <si>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</si>
  <si>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</si>
  <si>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</si>
  <si>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</si>
  <si>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CORTE E DOBRA DE AÇO CA-25, DIÂMETRO DE 6,3 MM. AF_06/2022</t>
  </si>
  <si>
    <t>CORTE E DOBRA DE AÇO CA-25,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</si>
  <si>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</si>
  <si>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</si>
  <si>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</si>
  <si>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</si>
  <si>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CA-50, DIÂMETRO DE 25,0 MM. AF_06/2022</t>
  </si>
  <si>
    <t>CORTE E DOBRA DE AÇO CA-50, DIÂMETRO DE 32 MM. AF_06/2022</t>
  </si>
  <si>
    <t>CORTE E DOBRA DE AÇO CA-50, DIÂMETRO DE 6,3 MM. AF_06/2022</t>
  </si>
  <si>
    <t>CORTE E DOBRA DE AÇO CA-50, DIÂMETRO DE 8,0 MM. AF_06/2022</t>
  </si>
  <si>
    <t>CORTE E DOBRA DE AÇO CA-60, DIÂMETRO DE 4,2 MM. AF_06/2022</t>
  </si>
  <si>
    <t>CORTE E DOBRA DE AÇO CA-60, DIÂMETRO DE 5,0 MM. AF_06/2022</t>
  </si>
  <si>
    <t>ARRASAMENTO MECANICO DE ESTACA DE CONCRETO ARMADO, DIAMETROS DE 101 CM A 150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</si>
  <si>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</si>
  <si>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</si>
  <si>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</si>
  <si>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ATÉ 40 CM. AF_05/2021</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</si>
  <si>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</si>
  <si>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</si>
  <si>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</si>
  <si>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ARRASAMENTO MECÂNICO DE ESTACA METÁLICA, PERFIL LAMINADO TIPO H - FAMÍLIA 250. AF_05/2021</t>
  </si>
  <si>
    <t>ARRASAMENTO MECÂNICO DE ESTACA METÁLICA, PERFIL LAMINADO TIPO H - FAMÍLIA 310. AF_05/2021</t>
  </si>
  <si>
    <t>ARRASAMENTO MECÂNICO DE ESTACA METÁLICA, PERFIL LAMINADO TIPO I FAMÍLIA 250. AF_05/2021</t>
  </si>
  <si>
    <t>EXECUÇÃO DE PAVIMENTO COM APLICAÇÃO DE CONCRETO ASFÁLTICO, CAMADA DE BINDER - EXCLUSIVE CARGA E TRANSPORTE. AF_11/2019</t>
  </si>
  <si>
    <t>EXECUÇÃO DE PAVIMENTO COM APLICAÇÃO DE CONCRETO ASFÁLTICO, CAMADA DE ROLAMENTO - EXCLUSIVE CARGA E TRANSPORTE. AF_11/2019</t>
  </si>
  <si>
    <t>EXECUÇÃO DE PAVIMENTO COM APLICAÇÃO DE PRÉ-MISTURADO A FRIO, CAMADA DE BINDER - EXCLUSIVE CARGA E TRANSPORTE. AF_11/2019</t>
  </si>
  <si>
    <t>EXECUÇÃO DE PAVIMENTO COM APLICAÇÃO DE PRÉ-MISTURADO A FRIO, CAMADA DE ROLAMENTO - EXCLUSIVE CARGA E TRANSPORTE. AF_11/2019</t>
  </si>
  <si>
    <t>FRESAGEM DE PAVIMENTO ASFÁLTICO (PROFUNDIDADE ATÉ 5,0 CM) - EXCLUSIVE TRANSPORTE. AF_11/2019</t>
  </si>
  <si>
    <t>ASSENTAMENTO DE TUBO DE PEAD CORRUGADO DE DUPLA PAREDE PARA REDE COLETORA DE ESGOTO, DN 1000 MM, JUNTA ELÁSTICA INTEGRADA (NÃO INCLUI FORNECIMENTO).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</si>
  <si>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</si>
  <si>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</si>
  <si>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ASSENTAMENTO DE TUBO DE PEAD CORRUGADO DE DUPLA PAREDE PARA REDE COLETORA DE ESGOTO, DN 250 MM, JUNTA ELÁSTICA INTEGRADA (NÃO INCLUI FORNECIMENTO). AF_01/2021</t>
  </si>
  <si>
    <t>ASSENTAMENTO DE TUBO DE PEAD CORRUGADO DE DUPLA PAREDE PARA REDE COLETORA DE ESGOTO, DN 300 MM, JUNTA ELÁSTICA INTEGRADA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</si>
  <si>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</si>
  <si>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</si>
  <si>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</si>
  <si>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</si>
  <si>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</si>
  <si>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</si>
  <si>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</si>
  <si>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</si>
  <si>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</si>
  <si>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</si>
  <si>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</si>
  <si>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</si>
  <si>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</si>
  <si>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</si>
  <si>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</si>
  <si>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</si>
  <si>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</si>
  <si>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JUNTA ARGAMASSADA ENTRE TUBO DN 100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</si>
  <si>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</si>
  <si>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</si>
  <si>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 MM E O POÇO DE VISITA/ CAIXA DE CONCRETO OU ALVENARIA EM REDES DE ESGOTO. AF_01/2021</t>
  </si>
  <si>
    <t>JUNTA ARGAMASSADA ENTRE TUBO DN 1500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</si>
  <si>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</si>
  <si>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</si>
  <si>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</si>
  <si>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</si>
  <si>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</si>
  <si>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</si>
  <si>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</si>
  <si>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JUNTA ARGAMASSADA ENTRE TUBO DN 800 MM E O POÇO DE VISITA/ CAIXA DE CONCRETO OU ALVENARIA EM REDES DE ESGOTO. AF_01/2021</t>
  </si>
  <si>
    <t>JUNTA ARGAMASSADA ENTRE TUBO DN 900 MM E O POÇO DE VISITA/ CAIXA DE CONCRETO OU ALVENARIA EM REDES DE ESGOTO. AF_01/2021</t>
  </si>
  <si>
    <t>TUBO DE PEAD CORRUGADO DE DUPLA PAREDE PARA REDE COLETORA DE ESGOTO, DN 1000 MM, JUNTA ELÁSTICA INTEGRADA - FORNECIMENTO E ASSENTAMENTO. AF_01/2021</t>
  </si>
  <si>
    <t>TUBO DE PEAD CORRUGADO DE DUPLA PAREDE PARA REDE COLETORA DE ESGOTO, DN 1200 MM, JUNTA ELÁSTICA INTEGRADA - FORNECIMENTO E ASSENTAMENTO. AF_01/2021</t>
  </si>
  <si>
    <t>TUBO DE PEAD CORRUGADO DE DUPLA PAREDE PARA REDE COLETORA DE ESGOTO, DN 250 MM, JUNTA ELÁSTICA INTEGRADA - FORNECIMENTO E ASSENTAMENTO. AF_01/2021</t>
  </si>
  <si>
    <t>TUBO DE PEAD CORRUGADO DE DUPLA PAREDE PARA REDE COLETORA DE ESGOTO, DN 300 MM, JUNTA ELÁSTICA INTEGRADA - FORNECIMENTO E ASSENTAMENTO. AF_01/2021</t>
  </si>
  <si>
    <t>TUBO DE PEAD CORRUGADO DE DUPLA PAREDE PARA REDE COLETORA DE ESGOTO, DN 600 MM, JUNTA ELÁSTICA INTEGRADA - FORNECIMENTO E ASSENTAMENTO. AF_01/2021</t>
  </si>
  <si>
    <t>TUBO DE PEAD CORRUGADO DE DUPLA PAREDE PARA REDE COLETORA DE ESGOTO, DN 800 MM, JUNTA ELÁSTICA INTEGRADA - FORNECIMENTO E ASSENTAMENTO. AF_01/2021</t>
  </si>
  <si>
    <t>TUBO DE PVC BRANCO PARA REDE COLETORA DE ESGOTO CONDOMINIAL DE PAREDE MACIÇA, DN 100 MM, JUNTA ELÁSTICA -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</si>
  <si>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</si>
  <si>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</si>
  <si>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</si>
  <si>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</si>
  <si>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</si>
  <si>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</si>
  <si>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</si>
  <si>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</si>
  <si>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</si>
  <si>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</si>
  <si>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</si>
  <si>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</si>
  <si>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</si>
  <si>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</si>
  <si>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100, JUNTA ELÁSTICA, INSTALADO EM LOCAL COM NÍVEL BAIXO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</si>
  <si>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</si>
  <si>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</si>
  <si>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</si>
  <si>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</si>
  <si>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</si>
  <si>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</si>
  <si>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</si>
  <si>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</si>
  <si>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</si>
  <si>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250, JUNTA ELÁSTICA, INSTALADO EM LOCAL COM NÍVEL BAIXO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</si>
  <si>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</si>
  <si>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</si>
  <si>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</si>
  <si>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</si>
  <si>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</si>
  <si>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</si>
  <si>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</si>
  <si>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</si>
  <si>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</si>
  <si>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</si>
  <si>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</si>
  <si>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</si>
  <si>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</si>
  <si>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</si>
  <si>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</si>
  <si>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</si>
  <si>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</si>
  <si>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</si>
  <si>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</si>
  <si>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</si>
  <si>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</si>
  <si>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</si>
  <si>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</si>
  <si>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</si>
  <si>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</si>
  <si>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75, JUNTA ELÁSTICA INTEGRADA, INSTALADO EM LOCAL COM NÍVEL BAIXO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</si>
  <si>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</si>
  <si>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</si>
  <si>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</si>
  <si>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</si>
  <si>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</si>
  <si>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</si>
  <si>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</si>
  <si>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</si>
  <si>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</si>
  <si>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</si>
  <si>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</si>
  <si>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</si>
  <si>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</si>
  <si>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</si>
  <si>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</si>
  <si>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</si>
  <si>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</si>
  <si>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</si>
  <si>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</si>
  <si>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</si>
  <si>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</si>
  <si>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</si>
  <si>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</si>
  <si>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</si>
  <si>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</si>
  <si>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</si>
  <si>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</si>
  <si>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</si>
  <si>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</si>
  <si>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</si>
  <si>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</si>
  <si>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</si>
  <si>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</si>
  <si>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</si>
  <si>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</si>
  <si>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</si>
  <si>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</si>
  <si>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</si>
  <si>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</si>
  <si>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</si>
  <si>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</si>
  <si>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</si>
  <si>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ALTO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</si>
  <si>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</si>
  <si>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</si>
  <si>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</si>
  <si>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</si>
  <si>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</si>
  <si>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</si>
  <si>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</si>
  <si>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</si>
  <si>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</si>
  <si>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</si>
  <si>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</si>
  <si>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</si>
  <si>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</si>
  <si>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</si>
  <si>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</si>
  <si>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</si>
  <si>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</si>
  <si>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</si>
  <si>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</si>
  <si>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</si>
  <si>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</si>
  <si>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</si>
  <si>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</si>
  <si>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</si>
  <si>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</si>
  <si>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</si>
  <si>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</si>
  <si>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PVC PBA PARA REDE DE ÁGUA, DN 100, JUNTA ELÁSTICA INTEGRADA, INSTALADO EM LOCAL COM NÍVEL ALTO DE INTERFERÊNCIAS (NÃO INCLUI FORNECIMENTO). AF_05/2024</t>
  </si>
  <si>
    <t>ASSENTAMENTO DE CONEXÃO 3 ACESSOS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</si>
  <si>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</si>
  <si>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</si>
  <si>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</si>
  <si>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75, JUNTA ELÁSTICA INTEGRADA, INSTALADO EM LOCAL COM NÍVEL BAIXO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</si>
  <si>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</si>
  <si>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</si>
  <si>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</si>
  <si>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</si>
  <si>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</si>
  <si>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</si>
  <si>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</si>
  <si>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</si>
  <si>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</si>
  <si>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</si>
  <si>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</si>
  <si>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2000 MM (80") OU DN 2100 MM (84"), JUNTA SOLDADA, INSTALADO EM LOCAL COM NÍVEL BAIXO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</si>
  <si>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</si>
  <si>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</si>
  <si>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</si>
  <si>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</si>
  <si>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</si>
  <si>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</si>
  <si>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</si>
  <si>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900 MM (36"), JUNTA SOLDADA, INSTALADO EM LOCAL COM NÍVEL BAIXO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</si>
  <si>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</si>
  <si>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</si>
  <si>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</si>
  <si>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</si>
  <si>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</si>
  <si>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1200 MM, JUNTA ELÁSTICA, INSTALADO EM LOCAL COM NÍVEL BAIXO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</si>
  <si>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</si>
  <si>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</si>
  <si>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</si>
  <si>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</si>
  <si>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</si>
  <si>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</si>
  <si>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</si>
  <si>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</si>
  <si>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</si>
  <si>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</si>
  <si>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</si>
  <si>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</si>
  <si>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</si>
  <si>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</si>
  <si>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</si>
  <si>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</si>
  <si>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</si>
  <si>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</si>
  <si>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</si>
  <si>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</si>
  <si>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</si>
  <si>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</si>
  <si>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</si>
  <si>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</si>
  <si>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</si>
  <si>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900 MM, JUNTA ELÁSTICA, INSTALADO EM LOCAL COM NÍVEL BAIXO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</si>
  <si>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</si>
  <si>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DEFOFO OU PRFV OU RPVC PARA REDE DE ÁGUA, DN 100, JUNTA ELÁSTICA INTEGRADA, INSTALADO EM LOCAL COM NÍVEL BAIXO DE INTERFERÊNCIAS (NÃO INCLUI FORNECIMENTO). AF_05/2024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</si>
  <si>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</si>
  <si>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</si>
  <si>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</si>
  <si>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</si>
  <si>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</si>
  <si>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</si>
  <si>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</si>
  <si>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</si>
  <si>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</si>
  <si>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</si>
  <si>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</si>
  <si>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</si>
  <si>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</si>
  <si>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500 MM, JUNTA ELÁSTICA INTEGRADA, INSTALADO EM LOCAL COM NÍVEL BAIXO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</si>
  <si>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</si>
  <si>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100 MM, JUNTA ELÁSTICA INTEGRADA, INSTALADO EM LOCAL COM NÍVEL BAIXO DE INTERFERÊNCIAS (NÃO INCLUI FORNECIMENTO). AF_05/2024</t>
  </si>
  <si>
    <t>ASSENTAMENTO DE TUBO DE PVC PBA PARA REDE DE ÁGUA, DN 125,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</si>
  <si>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</si>
  <si>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</si>
  <si>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</si>
  <si>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ALTO DE INTERFERÊNCIAS (NÃO INCLUI FORNECIMENTO). AF_05/2024</t>
  </si>
  <si>
    <t>ASSENTAMENTO DE TUBO DE PVC PBA PARA REDE DE ÁGUA, DN 180, JUNTA ELÁSTICA INTEGRADA, INSTALADO EM LOCAL COM NÍVEL BAIXO DE INTERFERÊNCIAS (NÃO INCLUI FORNECIMENTO). AF_05/2024</t>
  </si>
  <si>
    <t>ASSENTAMENTO DE TUBO DE PVC PBA PARA REDE DE ÁGUA, DN 50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</si>
  <si>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</si>
  <si>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</si>
  <si>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75 MM, JUNTA ELÁSTICA INTEGRADA, INSTALADO EM LOCAL COM NÍVEL BAIXO DE INTERFERÊNCIAS (NÃO INCLUI FORNECIMENTO). AF_05/2024</t>
  </si>
  <si>
    <t>ASSENTAMENTO E FORNECIMENTO DE CURVA PVC PBA, JE, PB, 45 GRAUS, DN 100 / DE 110 MM, PARA REDE AGUA, JUNTA ELÁSTICA INTEGRADA, INSTALADO EM LOCAL COM NÍVEL ALTO DE INTERFERÊNCIAS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</si>
  <si>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</si>
  <si>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</si>
  <si>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</si>
  <si>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</si>
  <si>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</si>
  <si>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</si>
  <si>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</si>
  <si>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</si>
  <si>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</si>
  <si>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</si>
  <si>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</si>
  <si>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</si>
  <si>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</si>
  <si>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</si>
  <si>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</si>
  <si>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</si>
  <si>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</si>
  <si>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</si>
  <si>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</si>
  <si>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</si>
  <si>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</si>
  <si>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</si>
  <si>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</si>
  <si>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</si>
  <si>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</si>
  <si>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</si>
  <si>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</si>
  <si>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FORNECIMENTO E ASSENTAMENTO DE CURVA 45 GRAUS RANHURADA EM FERRO FUNDIDO, DN 80 MM (3") PARA REDE DE ÁGUA, INSTALADO EM LOCAL COM NÍVEL ALTO DE INTERFERÊNCIAS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</si>
  <si>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</si>
  <si>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ALTO DE INTERFERÊNCIAS (INCLUI FORNECIMENTO). AF_05/2024</t>
  </si>
  <si>
    <t>FORNECIMENTO E ASSENTAMENTO DE TE RANHURADO EM FERRO FUNDIDO, DN 80 (3") PARA REDE DE ÁGUA, INSTALADO EM LOCAL COM NÍVEL BAIXO DE INTERFERÊNCIAS (INCLUI FORNECIMENTO). AF_05/2024</t>
  </si>
  <si>
    <t>ASSENTAMENTO DE TUBO DE CONCRETO PARA REDES COLETORAS DE ESGOTO SANITÁRIO, DIÂMETRO DE 1000 MM, JUNTA ELÁSTICA, INSTALADO EM LOCAL COM ALTO NÍVEL DE INTERFERÊNCIAS (NÃO INCLUI FORNECIMENTO). AF_03/2024</t>
  </si>
  <si>
    <t>ASSENTAMENTO DE TUBO DE CONCRETO PARA REDES COLETORAS DE ESGOTO SANITÁRIO, DIÂMETRO DE 1000 MM, JUNTA ELÁSTICA, INSTALADO EM LOCAL COM BAIXO NÍVEL DE INTERFERÊNCIAS (NÃO INCLUI FORNECIMENTO). AF_03/2024</t>
  </si>
  <si>
    <t>ASSENTAMENTO DE TUBO DE CONCRETO PARA REDES COLETORAS DE ESGOTO SANITÁRIO, DIÂMETRO DE 1200 MM, JUNTA ELÁSTICA, INSTALADO EM LOCAL COM ALTO NÍVEL DE INTERFERÊNCIAS (NÃO INCLUI FORNECIMENTO). AF_03/2024</t>
  </si>
  <si>
    <t>ASSENTAMENTO DE TUBO DE CONCRETO PARA REDES COLETORAS DE ESGOTO SANITÁRIO, DIÂMETRO DE 1200 MM, JUNTA ELÁSTICA, INSTALADO EM LOCAL COM BAIXO NÍVEL DE INTERFERÊNCIAS (NÃO INCLUI FORNECIMENTO). AF_03/2024</t>
  </si>
  <si>
    <t>ASSENTAMENTO DE TUBO DE CONCRETO PARA REDES COLETORAS DE ESGOTO SANITÁRIO, DIÂMETRO DE 1500 MM, JUNTA ELÁSTICA, INSTALADO EM LOCAL COM ALTO NÍVEL DE INTERFERÊNCIAS (NÃO INCLUI FORNECIMENTO). AF_03/2024</t>
  </si>
  <si>
    <t>ASSENTAMENTO DE TUBO DE CONCRETO PARA REDES COLETORAS DE ESGOTO SANITÁRIO, DIÂMETRO DE 1500 MM, JUNTA ELÁSTICA, INSTALADO EM LOCAL COM BAIXO NÍVEL DE INTERFERÊNCIAS (NÃO INCLUI FORNECIMENTO). AF_03/2024</t>
  </si>
  <si>
    <t>ASSENTAMENTO DE TUBO DE CONCRETO PARA REDES COLETORAS DE ESGOTO SANITÁRIO, DIÂMETRO DE 300 MM, JUNTA ELÁSTICA, INSTALADO EM LOCAL COM ALTO NÍVEL DE INTERFERÊNCIAS (NÃO INCLUI FORNECIMENTO). AF_03/2024</t>
  </si>
  <si>
    <t>ASSENTAMENTO DE TUBO DE CONCRETO PARA REDES COLETORAS DE ESGOTO SANITÁRIO, DIÂMETRO DE 300 MM, JUNTA ELÁSTICA, INSTALADO EM LOCAL COM BAIXO NÍVEL DE INTERFERÊNCIAS (NÃO INCLUI FORNECIMENTO). AF_03/2024</t>
  </si>
  <si>
    <t>ASSENTAMENTO DE TUBO DE CONCRETO PARA REDES COLETORAS DE ESGOTO SANITÁRIO, DIÂMETRO DE 400 MM, JUNTA ELÁSTICA, INSTALADO EM LOCAL COM ALTO NÍVEL DE INTERFERÊNCIAS (NÃO INCLUI FORNECIMENTO). AF_03/2024</t>
  </si>
  <si>
    <t>ASSENTAMENTO DE TUBO DE CONCRETO PARA REDES COLETORAS DE ESGOTO SANITÁRIO, DIÂMETRO DE 400 MM, JUNTA ELÁSTICA, INSTALADO EM LOCAL COM BAIXO NÍVEL DE INTERFERÊNCIAS (NÃO INCLUI FORNECIMENTO). AF_03/2024</t>
  </si>
  <si>
    <t>ASSENTAMENTO DE TUBO DE CONCRETO PARA REDES COLETORAS DE ESGOTO SANITÁRIO, DIÂMETRO DE 500 MM, JUNTA ELÁSTICA, INSTALADO EM LOCAL COM ALTO NÍVEL DE INTERFERÊNCIAS (NÃO INCLUI FORNECIMENTO). AF_03/2024</t>
  </si>
  <si>
    <t>ASSENTAMENTO DE TUBO DE CONCRETO PARA REDES COLETORAS DE ESGOTO SANITÁRIO, DIÂMETRO DE 500 MM, JUNTA ELÁSTICA, INSTALADO EM LOCAL COM BAIXO NÍVEL DE INTERFERÊNCIAS (NÃO INCLUI FORNECIMENTO). AF_03/2024</t>
  </si>
  <si>
    <t>ASSENTAMENTO DE TUBO DE CONCRETO PARA REDES COLETORAS DE ESGOTO SANITÁRIO, DIÂMETRO DE 600 MM, JUNTA ELÁSTICA, INSTALADO EM LOCAL COM ALTO NÍVEL DE INTERFERÊNCIAS (NÃO INCLUI FORNECIMENTO). AF_03/2024</t>
  </si>
  <si>
    <t>ASSENTAMENTO DE TUBO DE CONCRETO PARA REDES COLETORAS DE ESGOTO SANITÁRIO, DIÂMETRO DE 600 MM, JUNTA ELÁSTICA, INSTALADO EM LOCAL COM BAIXO NÍVEL DE INTERFERÊNCIAS (NÃO INCLUI FORNECIMENTO). AF_03/2024</t>
  </si>
  <si>
    <t>ASSENTAMENTO DE TUBO DE CONCRETO PARA REDES COLETORAS DE ESGOTO SANITÁRIO, DIÂMETRO DE 700 MM, JUNTA ELÁSTICA, INSTALADO EM LOCAL COM ALTO NÍVEL DE INTERFERÊNCIAS (NÃO INCLUI FORNECIMENTO). AF_03/2024</t>
  </si>
  <si>
    <t>ASSENTAMENTO DE TUBO DE CONCRETO PARA REDES COLETORAS DE ESGOTO SANITÁRIO, DIÂMETRO DE 700 MM, JUNTA ELÁSTICA, INSTALADO EM LOCAL COM BAIXO NÍVEL DE INTERFERÊNCIAS (NÃO INCLUI FORNECIMENTO). AF_03/2024</t>
  </si>
  <si>
    <t>ASSENTAMENTO DE TUBO DE CONCRETO PARA REDES COLETORAS DE ESGOTO SANITÁRIO, DIÂMETRO DE 800 MM, JUNTA ELÁSTICA, INSTALADO EM LOCAL COM ALTO NÍVEL DE INTERFERÊNCIAS (NÃO INCLUI FORNECIMENTO). AF_03/2024</t>
  </si>
  <si>
    <t>ASSENTAMENTO DE TUBO DE CONCRETO PARA REDES COLETORAS DE ESGOTO SANITÁRIO, DIÂMETRO DE 800 MM, JUNTA ELÁSTICA, INSTALADO EM LOCAL COM BAIXO NÍVEL DE INTERFERÊNCIAS (NÃO INCLUI FORNECIMENTO). AF_03/2024</t>
  </si>
  <si>
    <t>ASSENTAMENTO DE TUBO DE CONCRETO PARA REDES COLETORAS DE ESGOTO SANITÁRIO, DIÂMETRO DE 900 MM, JUNTA ELÁSTICA, INSTALADO EM LOCAL COM ALTO NÍVEL DE INTERFERÊNCIAS (NÃO INCLUI FORNECIMENTO). AF_03/2024</t>
  </si>
  <si>
    <t>ASSENTAMENTO DE TUBO DE CONCRETO PARA REDES COLETORAS DE ESGOTO SANITÁRIO, DIÂMETRO DE 900 MM, JUNTA ELÁSTICA, INSTALADO EM LOCAL COM BAIXO NÍVEL DE INTERFERÊNCIAS (NÃO INCLUI FORNECIMENTO). AF_03/2024</t>
  </si>
  <si>
    <t>ASSENTAMENTO DE TUBO DE CONCRETO PARA REDES COLETORAS DE ÁGUAS PLUVIAIS, DIÂMETRO DE 1000 MM, JUNTA RÍGIDA, INSTALADO EM LOCAL COM ALTO NÍVEL DE INTERFERÊNCIAS (NÃO INCLUI FORNECIMENTO). AF_03/2024</t>
  </si>
  <si>
    <t>ASSENTAMENTO DE TUBO DE CONCRETO PARA REDES COLETORAS DE ÁGUAS PLUVIAIS, DIÂMETRO DE 1000 MM, JUNTA RÍGIDA, INSTALADO EM LOCAL COM BAIXO NÍVEL DE INTERFERÊNCIAS (NÃO INCLUI FORNECIMENTO). AF_03/2024</t>
  </si>
  <si>
    <t>ASSENTAMENTO DE TUBO DE CONCRETO PARA REDES COLETORAS DE ÁGUAS PLUVIAIS, DIÂMETRO DE 1200 MM, JUNTA RÍGIDA, INSTALADO EM LOCAL COM ALTO NÍVEL DE INTERFERÊNCIAS (NÃO INCLUI FORNECIMENTO). AF_03/2024</t>
  </si>
  <si>
    <t>ASSENTAMENTO DE TUBO DE CONCRETO PARA REDES COLETORAS DE ÁGUAS PLUVIAIS, DIÂMETRO DE 1200 MM, JUNTA RÍGIDA, INSTALADO EM LOCAL COM BAIXO NÍVEL DE INTERFERÊNCIAS (NÃO INCLUI FORNECIMENTO). AF_03/2024</t>
  </si>
  <si>
    <t>ASSENTAMENTO DE TUBO DE CONCRETO PARA REDES COLETORAS DE ÁGUAS PLUVIAIS, DIÂMETRO DE 1500 MM, JUNTA RÍGIDA, INSTALADO EM LOCAL COM ALTO NÍVEL DE INTERFERÊNCIAS (NÃO INCLUI FORNECIMENTO).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</si>
  <si>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</si>
  <si>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</si>
  <si>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</si>
  <si>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</si>
  <si>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</si>
  <si>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</si>
  <si>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</si>
  <si>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</si>
  <si>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</si>
  <si>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</si>
  <si>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</si>
  <si>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</si>
  <si>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</si>
  <si>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</si>
  <si>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900 MM, JUNTA RÍGIDA, INSTALADO EM LOCAL COM BAIXO NÍVEL DE INTERFERÊNCIAS (NÃO INCLUI FORNECIMENTO).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</si>
  <si>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</si>
  <si>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</si>
  <si>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</si>
  <si>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</si>
  <si>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ALTO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</si>
  <si>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</si>
  <si>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PARA REDES COLETORAS DE ESGOTO SANITÁRIO, DIÂMETRO DE 1000 MM, JUNTA ELÁSTICA, INSTALADO EM LOCAL COM ALTO NÍVEL DE INTERFERÊNCIAS - FORNECIMENTO E ASSENTAMENTO. AF_03/2024</t>
  </si>
  <si>
    <t>TUBO DE CONCRETO PARA REDES COLETORAS DE ESGOTO SANITÁRIO, DIÂMETRO DE 1000 MM, JUNTA ELÁSTICA, INSTALADO EM LOCAL COM BAIXO NÍVEL DE INTERFERÊNCIAS - FORNECIMENTO E ASSENTAMENTO. AF_03/2024</t>
  </si>
  <si>
    <t>TUBO DE CONCRETO PARA REDES COLETORAS DE ESGOTO SANITÁRIO, DIÂMETRO DE 1200 MM, JUNTA ELÁSTICA, INSTALADO EM LOCAL COM ALTO NÍVEL DE INTERFERÊNCIAS - FORNECIMENTO E ASSENTAMENTO. AF_03/2024</t>
  </si>
  <si>
    <t>TUBO DE CONCRETO PARA REDES COLETORAS DE ESGOTO SANITÁRIO, DIÂMETRO DE 1200 MM, JUNTA ELÁSTICA, INSTALADO EM LOCAL COM BAIXO NÍVEL DE INTERFERÊNCIAS - FORNECIMENTO E ASSENTAMENTO. AF_03/2024</t>
  </si>
  <si>
    <t>TUBO DE CONCRETO PARA REDES COLETORAS DE ESGOTO SANITÁRIO, DIÂMETRO DE 1500 MM, JUNTA ELÁSTICA, INSTALADO EM LOCAL COM ALTO NÍVEL DE INTERFERÊNCIAS - FORNECIMENTO E ASSENTAMENTO. AF_03/2024</t>
  </si>
  <si>
    <t>TUBO DE CONCRETO PARA REDES COLETORAS DE ESGOTO SANITÁRIO, DIÂMETRO DE 1500 MM, JUNTA ELÁSTICA, INSTALADO EM LOCAL COM BAIXO NÍVEL DE INTERFERÊNCIAS - FORNECIMENTO E ASSENTAMENTO. AF_03/2024</t>
  </si>
  <si>
    <t>TUBO DE CONCRETO PARA REDES COLETORAS DE ESGOTO SANITÁRIO, DIÂMETRO DE 300 MM, JUNTA ELÁSTICA, INSTALADO EM LOCAL COM ALTO NÍVEL DE INTERFERÊNCIAS - FORNECIMENTO E ASSENTAMENTO. AF_03/2024</t>
  </si>
  <si>
    <t>TUBO DE CONCRETO PARA REDES COLETORAS DE ESGOTO SANITÁRIO, DIÂMETRO DE 300 MM, JUNTA ELÁSTICA, INSTALADO EM LOCAL COM BAIXO NÍVEL DE INTERFERÊNCIAS - FORNECIMENTO E ASSENTAMENTO. AF_03/2024</t>
  </si>
  <si>
    <t>TUBO DE CONCRETO PARA REDES COLETORAS DE ESGOTO SANITÁRIO, DIÂMETRO DE 400 MM, JUNTA ELÁSTICA, INSTALADO EM LOCAL COM ALTO NÍVEL DE INTERFERÊNCIAS - FORNECIMENTO E ASSENTAMENTO. AF_03/2024</t>
  </si>
  <si>
    <t>TUBO DE CONCRETO PARA REDES COLETORAS DE ESGOTO SANITÁRIO, DIÂMETRO DE 400 MM, JUNTA ELÁSTICA, INSTALADO EM LOCAL COM BAIXO NÍVEL DE INTERFERÊNCIAS - FORNECIMENTO E ASSENTAMENTO. AF_03/2024</t>
  </si>
  <si>
    <t>TUBO DE CONCRETO PARA REDES COLETORAS DE ESGOTO SANITÁRIO, DIÂMETRO DE 500 MM, JUNTA ELÁSTICA, INSTALADO EM LOCAL COM ALTO NÍVEL DE INTERFERÊNCIAS - FORNECIMENTO E ASSENTAMENTO. AF_03/2024</t>
  </si>
  <si>
    <t>TUBO DE CONCRETO PARA REDES COLETORAS DE ESGOTO SANITÁRIO, DIÂMETRO DE 500 MM, JUNTA ELÁSTICA, INSTALADO EM LOCAL COM BAIXO NÍVEL DE INTERFERÊNCIAS - FORNECIMENTO E ASSENTAMENTO. AF_03/2024</t>
  </si>
  <si>
    <t>TUBO DE CONCRETO PARA REDES COLETORAS DE ESGOTO SANITÁRIO, DIÂMETRO DE 600 MM, JUNTA ELÁSTICA, INSTALADO EM LOCAL COM ALTO NÍVEL DE INTERFERÊNCIAS - FORNECIMENTO E ASSENTAMENTO. AF_03/2024</t>
  </si>
  <si>
    <t>TUBO DE CONCRETO PARA REDES COLETORAS DE ESGOTO SANITÁRIO, DIÂMETRO DE 600 MM, JUNTA ELÁSTICA, INSTALADO EM LOCAL COM BAIXO NÍVEL DE INTERFERÊNCIAS - FORNECIMENTO E ASSENTAMENTO. AF_03/2024</t>
  </si>
  <si>
    <t>TUBO DE CONCRETO PARA REDES COLETORAS DE ESGOTO SANITÁRIO, DIÂMETRO DE 700 MM, JUNTA ELÁSTICA, INSTALADO EM LOCAL COM ALTO NÍVEL DE INTERFERÊNCIAS - FORNECIMENTO E ASSENTAMENTO. AF_03/2024</t>
  </si>
  <si>
    <t>TUBO DE CONCRETO PARA REDES COLETORAS DE ESGOTO SANITÁRIO, DIÂMETRO DE 700 MM, JUNTA ELÁSTICA, INSTALADO EM LOCAL COM BAIXO NÍVEL DE INTERFERÊNCIAS - FORNECIMENTO E ASSENTAMENTO. AF_03/2024</t>
  </si>
  <si>
    <t>TUBO DE CONCRETO PARA REDES COLETORAS DE ESGOTO SANITÁRIO, DIÂMETRO DE 800 MM, JUNTA ELÁSTICA, INSTALADO EM LOCAL COM ALTO NÍVEL DE INTERFERÊNCIAS - FORNECIMENTO E ASSENTAMENTO. AF_03/2024</t>
  </si>
  <si>
    <t>TUBO DE CONCRETO PARA REDES COLETORAS DE ESGOTO SANITÁRIO, DIÂMETRO DE 800 MM, JUNTA ELÁSTICA, INSTALADO EM LOCAL COM BAIXO NÍVEL DE INTERFERÊNCIAS - FORNECIMENTO E ASSENTAMENTO. AF_03/2024</t>
  </si>
  <si>
    <t>TUBO DE CONCRETO PARA REDES COLETORAS DE ESGOTO SANITÁRIO, DIÂMETRO DE 900 MM, JUNTA ELÁSTICA, INSTALADO EM LOCAL COM ALTO NÍVEL DE INTERFERÊNCIAS - FORNECIMENTO E ASSENTAMENTO. AF_03/2024</t>
  </si>
  <si>
    <t>TUBO DE CONCRETO PARA REDES COLETORAS DE ESGOTO SANITÁRIO, DIÂMETRO DE 900 MM, JUNTA ELÁSTICA, INSTALADO EM LOCAL COM BAIXO NÍVEL DE INTERFERÊNCIAS - FORNECIMENTO E ASSENTAMENTO. AF_03/2024</t>
  </si>
  <si>
    <t>TUBO DE CONCRETO PARA REDES COLETORAS DE ÁGUAS PLUVIAIS, DIÂMETRO DE 1000 MM, JUNTA RÍGIDA, INSTALADO EM LOCAL COM ALTO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</si>
  <si>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</si>
  <si>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1200 MM, JUNTA RÍGIDA, INSTALADO EM LOCAL COM ALTO NÍVEL DE INTERFERÊNCIAS - FORNECIMENTO E ASSENTAMENTO. AF_03/2024</t>
  </si>
  <si>
    <t>TUBO DE CONCRETO PARA REDES COLETORAS DE ÁGUAS PLUVIAIS, DIÂMETRO DE 1200 MM, JUNTA RÍGIDA, INSTALADO EM LOCAL COM BAIXO NÍVEL DE INTERFERÊNCIAS - FORNECIMENTO E ASSENTAMENTO. AF_03/2024</t>
  </si>
  <si>
    <t>TUBO DE CONCRETO PARA REDES COLETORAS DE ÁGUAS PLUVIAIS, DIÂMETRO DE 1500 MM, JUNTA RÍGIDA, INSTALADO EM LOCAL COM ALTO NÍVEL DE INTERFERÊNCIAS - FORNECIMENTO E ASSENTAMENTO. AF_03/2024</t>
  </si>
  <si>
    <t>TUBO DE CONCRETO PARA REDES COLETORAS DE ÁGUAS PLUVIAIS, DIÂMETRO DE 1500 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</si>
  <si>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</si>
  <si>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</si>
  <si>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</si>
  <si>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</si>
  <si>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</si>
  <si>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</si>
  <si>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</si>
  <si>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</si>
  <si>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</si>
  <si>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</si>
  <si>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</si>
  <si>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</si>
  <si>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</si>
  <si>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900 MM, JUNTA RÍGIDA, INSTALADO EM LOCAL COM BAIXO NÍVEL DE INTERFERÊNCIAS - FORNECIMENTO E ASSENTAMENTO. AF_03/2024</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</si>
  <si>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</si>
  <si>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</si>
  <si>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</si>
  <si>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</si>
  <si>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</si>
  <si>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ESCAVADEIRA HIDRÁULICA (CAPACIDADE DA CAÇAMBA: 0,8 M³/POTÊNCIA: 111 HP), LARGURA ATÉ 2,5 M, PROFUNDIDADE DE 3,0 A 6,0 M, COM SOLO ARGILO-ARENOSO. AF_08/2023</t>
  </si>
  <si>
    <t>ATERRO MECANIZADO DE VALA COM MINICARREGADEIRA, COM AREIA PARA ATERRO. AF_08/2023</t>
  </si>
  <si>
    <t>ATERRO MECANIZADO DE VALA COM MINICARREGADEIRA,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</si>
  <si>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</si>
  <si>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</si>
  <si>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</si>
  <si>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</si>
  <si>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COMPACTAÇÃO DE VALAS COM ROLO COMPRESSOR. AF_08/2023</t>
  </si>
  <si>
    <t>REATERRO MANUAL DE VALAS,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</si>
  <si>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</si>
  <si>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</si>
  <si>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</si>
  <si>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</si>
  <si>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</si>
  <si>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</si>
  <si>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</si>
  <si>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</si>
  <si>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</si>
  <si>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</si>
  <si>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MINICARREGADEIRA, COM COMPACTADOR DE SOLOS DE PERCUSSÃO. AF_08/2023</t>
  </si>
  <si>
    <t>REATERRO MECANIZADO DE VALA COM MINICARREGADEIRA, COM PLACA VIBRATÓRIA. AF_08/2023</t>
  </si>
  <si>
    <t>REATERRO MECANIZADO DE VALA COM RETROESCAVADEIRA (CAPACIDADE DA CAÇAMBA DA RETRO: 0,26 M³/POTÊNCIA: 88 HP), LARGURA 0,8 A 1,5 M, PROFUNDIDADE 1,5 A 3,0 M, COM SOLO (SEM SUBSTITUIÇÃO) DE 1ª CATEGORIA E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</si>
  <si>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</si>
  <si>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</si>
  <si>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</si>
  <si>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</si>
  <si>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</si>
  <si>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</si>
  <si>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</si>
  <si>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CONSTRUÇÃO DE BASE E SUB-BASE PARA PAVIMENTAÇÃO DE BRITA GRADUADA SIMPLES TRATADA COM CIMENTO, COM ESPESSURA DE 10 CM - EXCLUSIVE CARGA E TRANSPORTE. AF_09/2024</t>
  </si>
  <si>
    <t>CONSTRUÇÃO DE BASE E SUB-BASE PARA PAVIMENTAÇÃO DE BRITA GRADUADA SIMPLES TRATADA COM CIMENTO, COM ESPESSURA DE 15 CM - EXCLUSIVE CARGA E TRANSPORTE. AF_09/2024</t>
  </si>
  <si>
    <t>CONSTRUÇÃO DE BASE E SUB-BASE PARA PAVIMENTAÇÃO DE BRITA GRADUADA SIMPLES TRATADA COM CIMENTO, COM ESPESSURA DE 20 CM - EXCLUSIVE CARGA E TRANSPORTE. AF_09/2024</t>
  </si>
  <si>
    <t>CONSTRUÇÃO DE BASE E SUB-BASE PARA PAVIMENTAÇÃO DE BRITA GRADUADA SIMPLES, COM ESPESSURA DE 10 CM - EXCLUSIVE CARGA E TRANSPORTE. AF_09/2024</t>
  </si>
  <si>
    <t>CONSTRUÇÃO DE BASE E SUB-BASE PARA PAVIMENTAÇÃO DE BRITA GRADUADA SIMPLES, COM ESPESSURA DE 15 CM - EXCLUSIVE CARGA E TRANSPORTE. AF_09/2024</t>
  </si>
  <si>
    <t>CONSTRUÇÃO DE BASE E SUB-BASE PARA PAVIMENTAÇÃO DE BRITA GRADUADA SIMPLES, COM ESPESSURA DE 20 CM - EXCLUSIVE CARGA E TRANSPORTE. AF_09/2024</t>
  </si>
  <si>
    <t>CONSTRUÇÃO DE BASE E SUB-BASE PARA PAVIMENTAÇÃO DE CONCRETO COMPACTADO COM ROLO, COM ESPESSURA DE 10 CM - EXCLUSIVE CARGA E TRANSPORTE. AF_09/2024</t>
  </si>
  <si>
    <t>CONSTRUÇÃO DE BASE E SUB-BASE PARA PAVIMENTAÇÃO DE CONCRETO COMPACTADO COM ROLO, COM ESPESSURA DE 15 CM - EXCLUSIVE CARGA E TRANSPORTE. AF_09/2024</t>
  </si>
  <si>
    <t>CONSTRUÇÃO DE BASE E SUB-BASE PARA PAVIMENTAÇÃO DE CONCRETO COMPACTADO COM ROLO, COM ESPESSURA DE 20 CM - EXCLUSIVE CARGA E TRANSPORTE. AF_09/2024</t>
  </si>
  <si>
    <t>CONSTRUÇÃO DE BASE E SUB-BASE PARA PAVIMENTAÇÃO DE MACADAME SECO, COM ESPESSURA DE 10 CM - EXCLUSIVE CARGA E TRANSPORTE. AF_09/2024</t>
  </si>
  <si>
    <t>CONSTRUÇÃO DE BASE E SUB-BASE PARA PAVIMENTAÇÃO DE MACADAME SECO, COM ESPESSURA DE 15 CM - EXCLUSIVE CARGA E TRANSPORTE. AF_09/2024</t>
  </si>
  <si>
    <t>CONSTRUÇÃO DE BASE E SUB-BASE PARA PAVIMENTAÇÃO DE MACADAME SECO, COM ESPESSURA DE 20 CM - EXCLUSIVE CARGA E TRANSPORTE. AF_09/2024</t>
  </si>
  <si>
    <t>CONSTRUÇÃO DE BASE E SUB-BASE PARA PAVIMENTAÇÃO DE MACADAME SECO, COM ESPESSURA DE 25 CM - EXCLUSIVE CARGA E TRANSPORTE. AF_09/2024</t>
  </si>
  <si>
    <t>CONSTRUÇÃO DE BASE E SUB-BASE PARA PAVIMENTAÇÃO DE RACHÃO, COM ESPESSURA DE 30 CM - EXCLUSIVE CARGA E TRANSPORTE. AF_09/2024</t>
  </si>
  <si>
    <t>CONSTRUÇÃO DE BASE E SUB-BASE PARA PAVIMENTAÇÃO DE RACHÃO, COM ESPESSURA DE 40 CM - EXCLUSIVE CARGA E TRANSPORTE. AF_09/2024</t>
  </si>
  <si>
    <t>CONSTRUÇÃO DE BASE E SUB-BASE PARA PAVIMENTAÇÃO DE RACHÃO, COM ESPESSURA DE 50 CM - EXCLUSIVE CARGA E TRANSPORTE. AF_09/2024</t>
  </si>
  <si>
    <t>CONSTRUÇÃO DE BASE E SUB-BASE PARA PAVIMENTAÇÃO DE RACHÃO, COM ESPESSURA DE 60 CM - EXCLUSIVE CARGA E TRANSPORTE. AF_09/2024</t>
  </si>
  <si>
    <t>CONSTRUÇÃO DE BASE E SUB-BASE PARA PAVIMENTAÇÃO DE SOLO (PREDOMINANTEMENTE ARENOSO) BRITA - 40%-60% COM CIMENTO - 4%, MISTURA EM PISTA, COM ESPESSURA DE 10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</si>
  <si>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</si>
  <si>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CONSTRUÇÃO DE BASE E SUB-BASE PARA PAVIMENTAÇÃO DE SOLO (PREDOMINANTEMENTE ARENOSO) BRITA - 40%-60% COM CIMENTO - 4%, MISTURA EM PISTA, COM ESPESSURA DE 20 CM - EXCLUSIVE ESCAVAÇÃO, CARGA E TRANSPORTE E SOLO. AF_09/2024</t>
  </si>
  <si>
    <t>CONSTRUÇÃO DE BASE E SUB-BASE PARA PAVIMENTAÇÃO DE SOLO (PREDOMINANTEMENTE ARENOSO) BRITA - 40%-60% COM CIMENTO - 4%, MISTURA EM USINA, COM ESPESSURA DE 10 CM - EXCLUSIVE CARGA E TRANSPORTE. AF_09/2024</t>
  </si>
  <si>
    <t>CONSTRUÇÃO DE BASE E SUB-BASE PARA PAVIMENTAÇÃO DE SOLO (PREDOMINANTEMENTE ARENOSO) BRITA - 40%-60% COM CIMENTO - 4%, MISTURA EM USINA, COM ESPESSURA DE 15 CM - EXCLUSIVE CARGA E TRANSPORTE. AF_09/2024</t>
  </si>
  <si>
    <t>CONSTRUÇÃO DE BASE E SUB-BASE PARA PAVIMENTAÇÃO DE SOLO (PREDOMINANTEMENTE ARENOSO) BRITA - 40%-60% COM CIMENTO - 4%, MISTURA EM USINA, COM ESPESSURA DE 20 CM - EXCLUSIVE CARGA E TRANSPORTE. AF_09/2024</t>
  </si>
  <si>
    <t>CONSTRUÇÃO DE BASE E SUB-BASE PARA PAVIMENTAÇÃO DE SOLO (PREDOMINANTEMENTE ARENOSO) BRITA - 40%-60% COM CIMENTO - 6%, MISTURA EM PISTA, COM ESPESSURA DE 10 CM - EXCLUSIVE ESCAVAÇÃO, CARGA E TRANSPORTE E SOLO. AF_09/2024</t>
  </si>
  <si>
    <t>CONSTRUÇÃO DE BASE E SUB-BASE PARA PAVIMENTAÇÃO DE SOLO (PREDOMINANTEMENTE ARENOSO) BRITA - 40%-60% COM CIMENTO - 6%, MISTURA EM PISTA, COM ESPESSURA DE 15 CM - EXCLUSIVE ESCAVAÇÃO, CARGA E TRANSPORTE E SOLO. AF_09/2024</t>
  </si>
  <si>
    <t>CONSTRUÇÃO DE BASE E SUB-BASE PARA PAVIMENTAÇÃO DE SOLO (PREDOMINANTEMENTE ARENOSO) BRITA - 40%-60% COM CIMENTO - 6%, MISTURA EM PISTA, COM ESPESSURA DE 20 CM - EXCLUSIVE ESCAVAÇÃO, CARGA E TRANSPORTE E SOLO. AF_09/2024</t>
  </si>
  <si>
    <t>CONSTRUÇÃO DE BASE E SUB-BASE PARA PAVIMENTAÇÃO DE SOLO (PREDOMINANTEMENTE ARENOSO) BRITA - 40%-60% COM CIMENTO - 6%, MISTURA EM USINA, COM ESPESSURA DE 10 CM - EXCLUSIVE CARGA E TRANSPORTE. AF_09/2024</t>
  </si>
  <si>
    <t>CONSTRUÇÃO DE BASE E SUB-BASE PARA PAVIMENTAÇÃO DE SOLO (PREDOMINANTEMENTE ARENOSO) BRITA - 40%-60% COM CIMENTO - 6%, MISTURA EM USINA, COM ESPESSURA DE 15 CM - EXCLUSIVE CARGA E TRANSPORTE. AF_09/2024</t>
  </si>
  <si>
    <t>CONSTRUÇÃO DE BASE E SUB-BASE PARA PAVIMENTAÇÃO DE SOLO (PREDOMINANTEMENTE ARENOSO) BRITA - 40%-60% COM CIMENTO - 6%, MISTURA EM USINA, COM ESPESSURA DE 20 CM - EXCLUSIVE CARGA E TRANSPORTE. AF_09/2024</t>
  </si>
  <si>
    <t>CONSTRUÇÃO DE BASE E SUB-BASE PARA PAVIMENTAÇÃO DE SOLO (PREDOMINANTEMENTE ARENOSO) BRITA - 40%-60% COM CIMENTO - 8%, MISTURA EM PISTA, COM ESPESSURA DE 10 CM - EXCLUSIVE ESCAVAÇÃO, CARGA E TRANSPORTE E SOLO. AF_09/2024</t>
  </si>
  <si>
    <t>CONSTRUÇÃO DE BASE E SUB-BASE PARA PAVIMENTAÇÃO DE SOLO (PREDOMINANTEMENTE ARENOSO) BRITA - 40%-60% COM CIMENTO - 8%, MISTURA EM PISTA, COM ESPESSURA DE 15 CM - EXCLUSIVE ESCAVAÇÃO, CARGA E TRANSPORTE E SOLO. AF_09/2024</t>
  </si>
  <si>
    <t>CONSTRUÇÃO DE BASE E SUB-BASE PARA PAVIMENTAÇÃO DE SOLO (PREDOMINANTEMENTE ARENOSO) BRITA - 40%-60% COM CIMENTO - 8%, MISTURA EM PISTA, COM ESPESSURA DE 20 CM - EXCLUSIVE ESCAVAÇÃO, CARGA E TRANSPORTE E SOLO. AF_09/2024</t>
  </si>
  <si>
    <t>CONSTRUÇÃO DE BASE E SUB-BASE PARA PAVIMENTAÇÃO DE SOLO (PREDOMINANTEMENTE ARENOSO) BRITA - 40%-60% COM CIMENTO - 8%, MISTURA EM USINA, COM ESPESSURA DE 10 CM - EXCLUSIVE CARGA E TRANSPORTE. AF_09/2024</t>
  </si>
  <si>
    <t>CONSTRUÇÃO DE BASE E SUB-BASE PARA PAVIMENTAÇÃO DE SOLO (PREDOMINANTEMENTE ARENOSO) BRITA - 40%-60% COM CIMENTO - 8%, MISTURA EM USINA, COM ESPESSURA DE 15 CM - EXCLUSIVE CARGA E TRANSPORTE. AF_09/2024</t>
  </si>
  <si>
    <t>CONSTRUÇÃO DE BASE E SUB-BASE PARA PAVIMENTAÇÃO DE SOLO (PREDOMINANTEMENTE ARENOSO) BRITA - 40%-60% COM CIMENTO - 8%, MISTURA EM USINA, COM ESPESSURA DE 20 CM - EXCLUSIVE CARGA E TRANSPORTE. AF_09/2024</t>
  </si>
  <si>
    <t>CONSTRUÇÃO DE BASE E SUB-BASE PARA PAVIMENTAÇÃO DE SOLO (PREDOMINANTEMENTE ARENOSO) BRITA - 40%-60%, MISTURA EM PISTA, COM ESPESSURA DE 10 CM - EXCLUSIVE ESCAVAÇÃO, CARGA E TRANSPORTE E SOLO. AF_09/2024</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</si>
  <si>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</si>
  <si>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- 40%-60%, MISTURA EM PISTA, COM ESPESSURA DE 20 CM - EXCLUSIVE ESCAVAÇÃO, CARGA E TRANSPORTE E SOLO. AF_09/2024</t>
  </si>
  <si>
    <t>CONSTRUÇÃO DE BASE E SUB-BASE PARA PAVIMENTAÇÃO DE SOLO (PREDOMINANTEMENTE ARENOSO) BRITA - 40%-60%, MISTURA EM USINA, COM ESPESSURA DE 10 CM - EXCLUSIVE CARGA E TRANSPORTE. AF_09/2024</t>
  </si>
  <si>
    <t>CONSTRUÇÃO DE BASE E SUB-BASE PARA PAVIMENTAÇÃO DE SOLO (PREDOMINANTEMENTE ARENOSO) BRITA - 40%-60%, MISTURA EM USINA, COM ESPESSURA DE 15 CM - EXCLUSIVE CARGA E TRANSPORTE. AF_09/2024</t>
  </si>
  <si>
    <t>CONSTRUÇÃO DE BASE E SUB-BASE PARA PAVIMENTAÇÃO DE SOLO (PREDOMINANTEMENTE ARENOSO) BRITA - 40%-60%, MISTURA EM USINA, COM ESPESSURA DE 20 CM - EXCLUSIVE CARGA E TRANSPORTE. AF_09/2024</t>
  </si>
  <si>
    <t>CONSTRUÇÃO DE BASE E SUB-BASE PARA PAVIMENTAÇÃO DE SOLO (PREDOMINANTEMENTE ARENOSO) BRITA - 50%-50% COM CIMENTO - 4%, MISTURA EM PISTA, COM ESPESSURA DE 10 CM - EXCLUSIVE ESCAVAÇÃO, CARGA E TRANSPORTE E SOLO. AF_09/2024</t>
  </si>
  <si>
    <t>CONSTRUÇÃO DE BASE E SUB-BASE PARA PAVIMENTAÇÃO DE SOLO (PREDOMINANTEMENTE ARENOSO) BRITA - 50%-50% COM CIMENTO - 4%, MISTURA EM PISTA, COM ESPESSURA DE 15 CM - EXCLUSIVE ESCAVAÇÃO, CARGA E TRANSPORTE E SOLO. AF_09/2024</t>
  </si>
  <si>
    <t>CONSTRUÇÃO DE BASE E SUB-BASE PARA PAVIMENTAÇÃO DE SOLO (PREDOMINANTEMENTE ARENOSO) BRITA - 50%-50% COM CIMENTO - 4%, MISTURA EM PISTA, COM ESPESSURA DE 20 CM - EXCLUSIVE ESCAVAÇÃO, CARGA E TRANSPORTE E SOLO. AF_09/2024</t>
  </si>
  <si>
    <t>CONSTRUÇÃO DE BASE E SUB-BASE PARA PAVIMENTAÇÃO DE SOLO (PREDOMINANTEMENTE ARENOSO) BRITA - 50%-50% COM CIMENTO - 4%, MISTURA EM USINA, COM ESPESSURA DE 10 CM - EXCLUSIVE CARGA E TRANSPORTE. AF_09/2024</t>
  </si>
  <si>
    <t>CONSTRUÇÃO DE BASE E SUB-BASE PARA PAVIMENTAÇÃO DE SOLO (PREDOMINANTEMENTE ARENOSO) BRITA - 50%-50% COM CIMENTO - 4%, MISTURA EM USINA, COM ESPESSURA DE 15 CM - EXCLUSIVE CARGA E TRANSPORTE. AF_09/2024</t>
  </si>
  <si>
    <t>CONSTRUÇÃO DE BASE E SUB-BASE PARA PAVIMENTAÇÃO DE SOLO (PREDOMINANTEMENTE ARENOSO) BRITA - 50%-50% COM CIMENTO - 4%, MISTURA EM USINA, COM ESPESSURA DE 20 CM - EXCLUSIVE CARGA E TRANSPORTE. AF_09/2024</t>
  </si>
  <si>
    <t>CONSTRUÇÃO DE BASE E SUB-BASE PARA PAVIMENTAÇÃO DE SOLO (PREDOMINANTEMENTE ARENOSO) BRITA - 50%-50% COM CIMENTO - 6%, MISTURA EM PISTA, COM ESPESSURA DE 10 CM - EXCLUSIVE ESCAVAÇÃO, CARGA E TRANSPORTE E SOLO. AF_09/2024</t>
  </si>
  <si>
    <t>CONSTRUÇÃO DE BASE E SUB-BASE PARA PAVIMENTAÇÃO DE SOLO (PREDOMINANTEMENTE ARENOSO) BRITA - 50%-50% COM CIMENTO - 6%, MISTURA EM PISTA, COM ESPESSURA DE 15 CM - EXCLUSIVE ESCAVAÇÃO, CARGA E TRANSPORTE E SOLO. AF_09/2024</t>
  </si>
  <si>
    <t>CONSTRUÇÃO DE BASE E SUB-BASE PARA PAVIMENTAÇÃO DE SOLO (PREDOMINANTEMENTE ARENOSO) BRITA - 50%-50% COM CIMENTO - 6%, MISTURA EM PISTA, COM ESPESSURA DE 20 CM - EXCLUSIVE ESCAVAÇÃO, CARGA E TRANSPORTE E SOLO. AF_09/2024</t>
  </si>
  <si>
    <t>CONSTRUÇÃO DE BASE E SUB-BASE PARA PAVIMENTAÇÃO DE SOLO (PREDOMINANTEMENTE ARENOSO) BRITA - 50%-50% COM CIMENTO - 6%, MISTURA EM USINA, COM ESPESSURA DE 10 CM - EXCLUSIVE CARGA E TRANSPORTE. AF_09/2024</t>
  </si>
  <si>
    <t>CONSTRUÇÃO DE BASE E SUB-BASE PARA PAVIMENTAÇÃO DE SOLO (PREDOMINANTEMENTE ARENOSO) BRITA - 50%-50% COM CIMENTO - 6%, MISTURA EM USINA, COM ESPESSURA DE 15 CM - EXCLUSIVE CARGA E TRANSPORTE. AF_09/2024</t>
  </si>
  <si>
    <t>CONSTRUÇÃO DE BASE E SUB-BASE PARA PAVIMENTAÇÃO DE SOLO (PREDOMINANTEMENTE ARENOSO) BRITA - 50%-50% COM CIMENTO - 6%, MISTURA EM USINA, COM ESPESSURA DE 20 CM - EXCLUSIVE CARGA E TRANSPORTE. AF_09/2024</t>
  </si>
  <si>
    <t>CONSTRUÇÃO DE BASE E SUB-BASE PARA PAVIMENTAÇÃO DE SOLO (PREDOMINANTEMENTE ARENOSO) BRITA - 50%-50% COM CIMENTO - 8%, MISTURA EM PISTA, COM ESPESSURA DE 10 CM - EXCLUSIVE ESCAVAÇÃO, CARGA E TRANSPORTE E SOLO. AF_09/2024</t>
  </si>
  <si>
    <t>CONSTRUÇÃO DE BASE E SUB-BASE PARA PAVIMENTAÇÃO DE SOLO (PREDOMINANTEMENTE ARENOSO) BRITA - 50%-50% COM CIMENTO - 8%, MISTURA EM PISTA, COM ESPESSURA DE 15 CM - EXCLUSIVE ESCAVAÇÃO, CARGA E TRANSPORTE E SOLO. AF_09/2024</t>
  </si>
  <si>
    <t>CONSTRUÇÃO DE BASE E SUB-BASE PARA PAVIMENTAÇÃO DE SOLO (PREDOMINANTEMENTE ARENOSO) BRITA - 50%-50% COM CIMENTO - 8%, MISTURA EM PISTA, COM ESPESSURA DE 20 CM - EXCLUSIVE ESCAVAÇÃO, CARGA E TRANSPORTE E SOLO. AF_09/2024</t>
  </si>
  <si>
    <t>CONSTRUÇÃO DE BASE E SUB-BASE PARA PAVIMENTAÇÃO DE SOLO (PREDOMINANTEMENTE ARENOSO) BRITA - 50%-50% COM CIMENTO - 8%, MISTURA EM USINA, COM ESPESSURA DE 10 CM - EXCLUSIVE CARGA E TRANSPORTE. AF_09/2024</t>
  </si>
  <si>
    <t>CONSTRUÇÃO DE BASE E SUB-BASE PARA PAVIMENTAÇÃO DE SOLO (PREDOMINANTEMENTE ARENOSO) BRITA - 50%-50% COM CIMENTO - 8%, MISTURA EM USINA, COM ESPESSURA DE 15 CM - EXCLUSIVE CARGA E TRANSPORTE. AF_09/2024</t>
  </si>
  <si>
    <t>CONSTRUÇÃO DE BASE E SUB-BASE PARA PAVIMENTAÇÃO DE SOLO (PREDOMINANTEMENTE ARENOSO) BRITA - 50%-50% COM CIMENTO - 8%, MISTURA EM USINA, COM ESPESSURA DE 20 CM - EXCLUSIVE CARGA E TRANSPORTE. AF_09/2024</t>
  </si>
  <si>
    <t>CONSTRUÇÃO DE BASE E SUB-BASE PARA PAVIMENTAÇÃO DE SOLO (PREDOMINANTEMENTE ARENOSO) BRITA - 50%-50%, MISTURA EM PISTA, COM ESPESSURA DE 10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</si>
  <si>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</si>
  <si>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- 50%-50%, MISTURA EM PISTA, COM ESPESSURA DE 20 CM - EXCLUSIVE ESCAVAÇÃO, CARGA E TRANSPORTE E SOLO. AF_09/2024</t>
  </si>
  <si>
    <t>CONSTRUÇÃO DE BASE E SUB-BASE PARA PAVIMENTAÇÃO DE SOLO (PREDOMINANTEMENTE ARENOSO) BRITA - 50%-50%, MISTURA EM USINA, COM ESPESSURA DE 10 CM - EXCLUSIVE CARGA E TRANSPORTE. AF_09/2024</t>
  </si>
  <si>
    <t>CONSTRUÇÃO DE BASE E SUB-BASE PARA PAVIMENTAÇÃO DE SOLO (PREDOMINANTEMENTE ARENOSO) BRITA - 50%-50%, MISTURA EM USINA, COM ESPESSURA DE 15 CM - EXCLUSIVE CARGA E TRANSPORTE. AF_09/2024</t>
  </si>
  <si>
    <t>CONSTRUÇÃO DE BASE E SUB-BASE PARA PAVIMENTAÇÃO DE SOLO (PREDOMINANTEMENTE ARENOSO) BRITA - 50%-50%, MISTURA EM USINA, COM ESPESSURA DE 20 CM - EXCLUSIVE CARGA E TRANSPORTE. AF_09/2024</t>
  </si>
  <si>
    <t>CONSTRUÇÃO DE BASE E SUB-BASE PARA PAVIMENTAÇÃO DE SOLO (PREDOMINANTEMENTE ARENOSO) COM CIMENTO - 6%, MISTURA EM PISTA, COM ESPESSURA DE 10 CM - EXCLUSIVE ESCAVAÇÃO, CARGA E TRANSPORTE E SOLO. AF_09/2024</t>
  </si>
  <si>
    <t>CONSTRUÇÃO DE BASE E SUB-BASE PARA PAVIMENTAÇÃO DE SOLO (PREDOMINANTEMENTE ARENOSO) COM CIMENTO - 6%, MISTURA EM PISTA, COM ESPESSURA DE 15 CM - EXCLUSIVE ESCAVAÇÃO, CARGA E TRANSPORTE E SOLO. AF_09/2024</t>
  </si>
  <si>
    <t>CONSTRUÇÃO DE BASE E SUB-BASE PARA PAVIMENTAÇÃO DE SOLO (PREDOMINANTEMENTE ARENOSO) COM CIMENTO - 6%, MISTURA EM PISTA, COM ESPESSURA DE 20 CM - EXCLUSIVE ESCAVAÇÃO, CARGA E TRANSPORTE E SOLO. AF_09/2024</t>
  </si>
  <si>
    <t>CONSTRUÇÃO DE BASE E SUB-BASE PARA PAVIMENTAÇÃO DE SOLO (PREDOMINANTEMENTE ARENOSO) COM CIMENTO - 6%, MISTURA EM USINA, COM ESPESSURA DE 10 CM - EXCLUSIVE CARGA E TRANSPORTE. AF_09/2024</t>
  </si>
  <si>
    <t>CONSTRUÇÃO DE BASE E SUB-BASE PARA PAVIMENTAÇÃO DE SOLO (PREDOMINANTEMENTE ARENOSO) COM CIMENTO - 6%, MISTURA EM USINA, COM ESPESSURA DE 15 CM - EXCLUSIVE CARGA E TRANSPORTE. AF_09/2024</t>
  </si>
  <si>
    <t>CONSTRUÇÃO DE BASE E SUB-BASE PARA PAVIMENTAÇÃO DE SOLO (PREDOMINANTEMENTE ARENOSO) COM CIMENTO - 6%, MISTURA EM USINA, COM ESPESSURA DE 20 CM - EXCLUSIVE CARGA E TRANSPORTE. AF_09/2024</t>
  </si>
  <si>
    <t>CONSTRUÇÃO DE BASE E SUB-BASE PARA PAVIMENTAÇÃO DE SOLO (PREDOMINANTEMENTE ARENOSO) COM CIMENTO - 8%, MISTURA EM PISTA, COM ESPESSURA DE 10 CM - EXCLUSIVE ESCAVAÇÃO, CARGA E TRANSPORTE E SOLO. AF_09/2024</t>
  </si>
  <si>
    <t>CONSTRUÇÃO DE BASE E SUB-BASE PARA PAVIMENTAÇÃO DE SOLO (PREDOMINANTEMENTE ARENOSO) COM CIMENTO - 8%, MISTURA EM PISTA, COM ESPESSURA DE 15 CM - EXCLUSIVE ESCAVAÇÃO, CARGA E TRANSPORTE E SOLO. AF_09/2024</t>
  </si>
  <si>
    <t>CONSTRUÇÃO DE BASE E SUB-BASE PARA PAVIMENTAÇÃO DE SOLO (PREDOMINANTEMENTE ARENOSO) COM CIMENTO - 8%, MISTURA EM PISTA, COM ESPESSURA DE 20 CM - EXCLUSIVE ESCAVAÇÃO, CARGA E TRANSPORTE E SOLO. AF_09/2024</t>
  </si>
  <si>
    <t>CONSTRUÇÃO DE BASE E SUB-BASE PARA PAVIMENTAÇÃO DE SOLO (PREDOMINANTEMENTE ARENOSO) COM CIMENTO - 8%, MISTURA EM USINA, COM ESPESSURA DE 10 CM - EXCLUSIVE CARGA E TRANSPORTE. AF_09/2024</t>
  </si>
  <si>
    <t>CONSTRUÇÃO DE BASE E SUB-BASE PARA PAVIMENTAÇÃO DE SOLO (PREDOMINANTEMENTE ARENOSO) COM CIMENTO - 8%, MISTURA EM USINA, COM ESPESSURA DE 15 CM - EXCLUSIVE CARGA E TRANSPORTE. AF_09/2024</t>
  </si>
  <si>
    <t>CONSTRUÇÃO DE BASE E SUB-BASE PARA PAVIMENTAÇÃO DE SOLO (PREDOMINANTEMENTE ARENOSO) COM CIMENTO - 8%, MISTURA EM USINA, COM ESPESSURA DE 20 CM - EXCLUSIVE CARGA E TRANSPORTE. AF_09/2024</t>
  </si>
  <si>
    <t>CONSTRUÇÃO DE BASE E SUB-BASE PARA PAVIMENTAÇÃO DE SOLO (PREDOMINANTEMENTE ARENOSO) MELHORADO COM CIMENTO - 2%, MISTURA EM PISTA, COM ESPESSURA DE 10 CM - EXCLUSIVE ESCAVAÇÃO, CARGA E TRANSPORTE E SOLO. AF_09/2024</t>
  </si>
  <si>
    <t>CONSTRUÇÃO DE BASE E SUB-BASE PARA PAVIMENTAÇÃO DE SOLO (PREDOMINANTEMENTE ARENOSO) MELHORADO COM CIMENTO - 2%, MISTURA EM PISTA, COM ESPESSURA DE 15 CM - EXCLUSIVE ESCAVAÇÃO, CARGA E TRANSPORTE E SOLO. AF_09/2024</t>
  </si>
  <si>
    <t>CONSTRUÇÃO DE BASE E SUB-BASE PARA PAVIMENTAÇÃO DE SOLO (PREDOMINANTEMENTE ARENOSO) MELHORADO COM CIMENTO - 2%, MISTURA EM PISTA, COM ESPESSURA DE 20 CM - EXCLUSIVE ESCAVAÇÃO, CARGA E TRANSPORTE E SOLO. AF_09/2024</t>
  </si>
  <si>
    <t>CONSTRUÇÃO DE BASE E SUB-BASE PARA PAVIMENTAÇÃO DE SOLO (PREDOMINANTEMENTE ARENOSO) MELHORADO COM CIMENTO - 2%, MISTURA EM USINA, COM ESPESSURA DE 10 CM - EXCLUSIVE CARGA E TRANSPORTE. AF_09/2024</t>
  </si>
  <si>
    <t>CONSTRUÇÃO DE BASE E SUB-BASE PARA PAVIMENTAÇÃO DE SOLO (PREDOMINANTEMENTE ARENOSO) MELHORADO COM CIMENTO - 2%, MISTURA EM USINA, COM ESPESSURA DE 15 CM - EXCLUSIVE CARGA E TRANSPORTE. AF_09/2024</t>
  </si>
  <si>
    <t>CONSTRUÇÃO DE BASE E SUB-BASE PARA PAVIMENTAÇÃO DE SOLO (PREDOMINANTEMENTE ARENOSO) MELHORADO COM CIMENTO - 2%, MISTURA EM USINA, COM ESPESSURA DE 20 CM - EXCLUSIVE CARGA E TRANSPORTE. AF_09/2024</t>
  </si>
  <si>
    <t>CONSTRUÇÃO DE BASE E SUB-BASE PARA PAVIMENTAÇÃO DE SOLO (PREDOMINANTEMENTE ARENOSO) MELHORADO COM CIMENTO - 4%, MISTURA EM PISTA, COM ESPESSURA DE 10 CM - EXCLUSIVE ESCAVAÇÃO, CARGA E TRANSPORTE E SOLO. AF_09/2024</t>
  </si>
  <si>
    <t>CONSTRUÇÃO DE BASE E SUB-BASE PARA PAVIMENTAÇÃO DE SOLO (PREDOMINANTEMENTE ARENOSO) MELHORADO COM CIMENTO - 4%, MISTURA EM PISTA, COM ESPESSURA DE 15 CM - EXCLUSIVE ESCAVAÇÃO, CARGA E TRANSPORTE E SOLO. AF_09/2024</t>
  </si>
  <si>
    <t>CONSTRUÇÃO DE BASE E SUB-BASE PARA PAVIMENTAÇÃO DE SOLO (PREDOMINANTEMENTE ARENOSO) MELHORADO COM CIMENTO - 4%, MISTURA EM PISTA, COM ESPESSURA DE 20 CM - EXCLUSIVE ESCAVAÇÃO, CARGA E TRANSPORTE E SOLO. AF_09/2024</t>
  </si>
  <si>
    <t>CONSTRUÇÃO DE BASE E SUB-BASE PARA PAVIMENTAÇÃO DE SOLO (PREDOMINANTEMENTE ARENOSO) MELHORADO COM CIMENTO - 4%, MISTURA EM USINA, COM ESPESSURA DE 10 CM - EXCLUSIVE CARGA E TRANSPORTE. AF_09/2024</t>
  </si>
  <si>
    <t>CONSTRUÇÃO DE BASE E SUB-BASE PARA PAVIMENTAÇÃO DE SOLO (PREDOMINANTEMENTE ARENOSO) MELHORADO COM CIMENTO - 4%, MISTURA EM USINA, COM ESPESSURA DE 15 CM - EXCLUSIVE CARGA E TRANSPORTE. AF_09/2024</t>
  </si>
  <si>
    <t>CONSTRUÇÃO DE BASE E SUB-BASE PARA PAVIMENTAÇÃO DE SOLO (PREDOMINANTEMENTE ARENOSO) MELHORADO COM CIMENTO - 4%, MISTURA EM USINA, COM ESPESSURA DE 20 CM - EXCLUSIVE CARGA E TRANSPORTE. AF_09/2024</t>
  </si>
  <si>
    <t>CONSTRUÇÃO DE BASE E SUB-BASE PARA PAVIMENTAÇÃO DE SOLO (PREDOMINANTEMENTE ARGILOSO) BRITA - 40%-60%, MISTURA EM PISTA, COM ESPESSURA DE 10 CM - EXCLUSIVE ESCAVAÇÃO, CARGA E TRANSPORTE E SOLO. AF_09/2024</t>
  </si>
  <si>
    <t>CONSTRUÇÃO DE BASE E SUB-BASE PARA PAVIMENTAÇÃO DE SOLO (PREDOMINANTEMENTE ARGILOSO) BRITA - 40%-60%, MISTURA EM PISTA, COM ESPESSURA DE 15 CM - EXCLUSIVE ESCAVAÇÃO, CARGA E TRANSPORTE E SOLO. AF_09/2024</t>
  </si>
  <si>
    <t>CONSTRUÇÃO DE BASE E SUB-BASE PARA PAVIMENTAÇÃO DE SOLO (PREDOMINANTEMENTE ARGILOSO) BRITA - 40%-60%, MISTURA EM PISTA, COM ESPESSURA DE 20 CM - EXCLUSIVE ESCAVAÇÃO, CARGA E TRANSPORTE E SOLO. AF_09/2024</t>
  </si>
  <si>
    <t>CONSTRUÇÃO DE BASE E SUB-BASE PARA PAVIMENTAÇÃO DE SOLO (PREDOMINANTEMENTE ARGILOSO) BRITA - 40%-60%, MISTURA EM USINA, COM ESPESSURA DE 10 CM - EXCLUSIVE CARGA E TRANSPORTE. AF_09/2024</t>
  </si>
  <si>
    <t>CONSTRUÇÃO DE BASE E SUB-BASE PARA PAVIMENTAÇÃO DE SOLO (PREDOMINANTEMENTE ARGILOSO) BRITA - 40%-60%, MISTURA EM USINA, COM ESPESSURA DE 15 CM - EXCLUSIVE CARGA E TRANSPORTE. AF_09/2024</t>
  </si>
  <si>
    <t>CONSTRUÇÃO DE BASE E SUB-BASE PARA PAVIMENTAÇÃO DE SOLO (PREDOMINANTEMENTE ARGILOSO) BRITA - 40%-60%, MISTURA EM USINA, COM ESPESSURA DE 20 CM - EXCLUSIVE CARGA E TRANSPORTE. AF_09/2024</t>
  </si>
  <si>
    <t>CONSTRUÇÃO DE BASE E SUB-BASE PARA PAVIMENTAÇÃO DE SOLO (PREDOMINANTEMENTE ARGILOSO) BRITA - 50%-50%, MISTURA EM PISTA, COM ESPESSURA DE 10 CM - EXCLUSIVE ESCAVAÇÃO, CARGA E TRANSPORTE E SOLO. AF_09/2024</t>
  </si>
  <si>
    <t>CONSTRUÇÃO DE BASE E SUB-BASE PARA PAVIMENTAÇÃO DE SOLO (PREDOMINANTEMENTE ARGILOSO) BRITA - 50%-50%, MISTURA EM PISTA, COM ESPESSURA DE 15 CM - EXCLUSIVE ESCAVAÇÃO, CARGA E TRANSPORTE E SOLO. AF_09/2024</t>
  </si>
  <si>
    <t>CONSTRUÇÃO DE BASE E SUB-BASE PARA PAVIMENTAÇÃO DE SOLO (PREDOMINANTEMENTE ARGILOSO) BRITA - 50%-50%, MISTURA EM PISTA, COM ESPESSURA DE 20 CM - EXCLUSIVE ESCAVAÇÃO, CARGA E TRANSPORTE E SOLO. AF_09/2024</t>
  </si>
  <si>
    <t>CONSTRUÇÃO DE BASE E SUB-BASE PARA PAVIMENTAÇÃO DE SOLO (PREDOMINANTEMENTE ARGILOSO) BRITA - 50%-50%, MISTURA EM USINA, COM ESPESSURA DE 10 CM - EXCLUSIVE CARGA E TRANSPORTE. AF_09/2024</t>
  </si>
  <si>
    <t>CONSTRUÇÃO DE BASE E SUB-BASE PARA PAVIMENTAÇÃO DE SOLO (PREDOMINANTEMENTE ARGILOSO) BRITA - 50%-50%, MISTURA EM USINA, COM ESPESSURA DE 15 CM - EXCLUSIVE CARGA E TRANSPORTE. AF_09/2024</t>
  </si>
  <si>
    <t>CONSTRUÇÃO DE BASE E SUB-BASE PARA PAVIMENTAÇÃO DE SOLO (PREDOMINANTEMENTE ARGILOSO) BRITA - 50%-50%, MISTURA EM USINA, COM ESPESSURA DE 20 CM - EXCLUSIVE CARGA E TRANSPORTE. AF_09/2024</t>
  </si>
  <si>
    <t>CONSTRUÇÃO DE BASE E SUB-BASE PARA PAVIMENTAÇÃO DE SOLO DE COMPORTAMENTO LATERÍTICO (ARENOSO), COM ESPESSURA DE 10 CM - EXCLUSIVE ESCAVAÇÃO, CARGA E TRANSPORTE E SOLO. AF_09/2024</t>
  </si>
  <si>
    <t>CONSTRUÇÃO DE BASE E SUB-BASE PARA PAVIMENTAÇÃO DE SOLO DE COMPORTAMENTO LATERÍTICO (ARENOSO), COM ESPESSURA DE 15 CM - EXCLUSIVE ESCAVAÇÃO, CARGA E TRANSPORTE E SOLO. AF_09/2024</t>
  </si>
  <si>
    <t>CONSTRUÇÃO DE BASE E SUB-BASE PARA PAVIMENTAÇÃO DE SOLO DE COMPORTAMENTO LATERÍTICO (ARENOSO), COM ESPESSURA DE 20 CM - EXCLUSIVE ESCAVAÇÃO, CARGA E TRANSPORTE E SOLO. AF_09/2024</t>
  </si>
  <si>
    <t>CONSTRUÇÃO DE BASE E SUB-BASE PARA PAVIMENTAÇÃO DE SOLO ESTABILIZADO GRANULOMETRICAMENTE COM MISTURA DE SOLOS EM PISTA - EXCLUSIVE SOLO, ESCAVAÇÃO, CARGA E TRANSPORTE. AF_09/2024</t>
  </si>
  <si>
    <t>CONSTRUÇÃO DE BASE E SUB-BASE PARA PAVIMENTAÇÃO DE SOLO ESTABILIZADO GRANULOMETRICAMENTE SEM MISTURA DE SOLOS - EXCLUSIVE SOLO, ESCAVAÇÃO, CARGA E TRANSPORTE. AF_09/2024</t>
  </si>
  <si>
    <t>ESPALHAMENTO DE MATERIAL COM TRATOR DE ESTEIRAS. AF_09/2024</t>
  </si>
  <si>
    <t>EXECUÇÃO DE IMPRIMAÇÃO COM ASFALTO DILUÍDO CM-30, PARA OBRAS DE CONSTRUÇÃO DE PAVIMENTOS. AF_09/2024</t>
  </si>
  <si>
    <t>EXECUÇÃO DE IMPRIMAÇÃO COM ASFALTO DILUÍDO CM-30, PARA OBRAS DE RECONSTRUÇÃO DE PAVIMENTOS. AF_09/2024</t>
  </si>
  <si>
    <t>EXECUÇÃO DE PINTURA DE LIGAÇÃO COM EMULSÃO ASFÁLTICA RR-2C, PARA OBRAS DE CONSTRUÇÃO DE PAVIMENTOS. AF_09/2024</t>
  </si>
  <si>
    <t>EXECUÇÃO DE PINTURA DE LIGAÇÃO COM EMULSÃO ASFÁLTICA RR-2C, PARA OBRAS DE RECONSTRUÇÃO DE PAVIMENTOS. AF_09/2024</t>
  </si>
  <si>
    <t>EXECUÇÃO E COMPACTAÇÃO DE CAMADA FINAL DE ATERRO (100% DE ENERGIA DO PROCTOR NORMAL) COM SOLO PREDOMINANTEMENTE ARENOSO, EM CAMADAS COM ESPESSURA DE 10 CM - EXCLUSIVE ESCAVAÇÃO, CARGA E TRANSPORTE E SOLO. AF_09/2024</t>
  </si>
  <si>
    <t>EXECUÇÃO E COMPACTAÇÃO DE CAMADA FINAL DE ATERRO (100% DE ENERGIA DO PROCTOR NORMAL) COM SOLO PREDOMINANTEMENTE ARENOSO, EM CAMADAS COM ESPESSURA DE 15 CM - EXCLUSIVE ESCAVAÇÃO, CARGA E TRANSPORTE E SOLO. AF_09/2024</t>
  </si>
  <si>
    <t>EXECUÇÃO E COMPACTAÇÃO DE CAMADA FINAL DE ATERRO (100% DE ENERGIA DO PROCTOR NORMAL) COM SOLO PREDOMINANTEMENTE ARENOSO, EM CAMADAS COM ESPESSURA DE 20 CM - EXCLUSIVE ESCAVAÇÃO, CARGA E TRANSPORTE E SOLO. AF_09/2024</t>
  </si>
  <si>
    <t>EXECUÇÃO E COMPACTAÇÃO DE CAMADA FINAL DE ATERRO (100% DE ENERGIA DO PROCTOR NORMAL) COM SOLO PREDOMINANTEMENTE ARGILOSO, EM CAMADAS COM ESPESSURA DE 10 CM - EXCLUSIVE ESCAVAÇÃO, CARGA E TRANSPORTE E SOLO. AF_09/2024</t>
  </si>
  <si>
    <t>EXECUÇÃO E COMPACTAÇÃO DE CAMADA FINAL DE ATERRO (100% DE ENERGIA DO PROCTOR NORMAL) COM SOLO PREDOMINANTEMENTE ARGILOSO, EM CAMADAS COM ESPESSURA DE 15 CM - EXCLUSIVE ESCAVAÇÃO, CARGA E TRANSPORTE E SOLO. AF_09/2024</t>
  </si>
  <si>
    <t>EXECUÇÃO E COMPACTAÇÃO DE CAMADA FINAL DE ATERRO (100% DE ENERGIA DO PROCTOR NORMAL) COM SOLO PREDOMINANTEMENTE ARGILOSO, EM CAMADAS COM ESPESSURA DE 20 CM - EXCLUSIVE ESCAVAÇÃO, CARGA E TRANSPORTE E SOLO. AF_09/2024</t>
  </si>
  <si>
    <t>EXECUÇÃO E COMPACTAÇÃO DE CORPO DE ATERRO (95% DE ENERGIA DO PROCTOR NORMAL) COM SOLO PREDOMINANTEMENTE ARENOSO ESPESSURA 15CM - EXCLUSIVE MATERIAL, ESCAVAÇÃO, CARGA E TRANSPORTE. AF_09/2024</t>
  </si>
  <si>
    <t>EXECUÇÃO E COMPACTAÇÃO DE CORPO DE ATERRO (95% DE ENERGIA DO PROCTOR NORMAL) COM SOLO PREDOMINANTEMENTE ARENOSO, EM CAMADAS COM ESPESSURA DE 20 CM - EXCLUSIVE ESCAVAÇÃO, CARGA E TRANSPORTE E SOLO. AF_09/2024</t>
  </si>
  <si>
    <t>EXECUÇÃO E COMPACTAÇÃO DE CORPO DE ATERRO DE ATERRO (95% DE ENERGIA DO PROCTOR NORMAL) COM SOLO PREDOMINANTEMENTE ARENOSO, EM CAMADAS COM ESPESSURA DE 10 CM - EXCLUSIVE ESCAVAÇÃO, CARGA E TRANSPORTE E SOLO. AF_09/2024</t>
  </si>
  <si>
    <t>EXECUÇÃO E COMPACTAÇÃO DE CORPO DE ATERRO DE ATERRO (95% DE ENERGIA DO PROCTOR NORMAL) COM SOLO PREDOMINANTEMENTE ARGILOSO ESPESSURA 15 CM - EXCLUSIVE MATERIAL, ESCAVAÇÃO, CARGA E TRANSPORTE. AF_09/2024</t>
  </si>
  <si>
    <t>EXECUÇÃO E COMPACTAÇÃO DE CORPO DE ATERRO DE ATERRO (95% DE ENERGIA DO PROCTOR NORMAL) COM SOLO PREDOMINANTEMENTE ARGILOSO, EM CAMADAS COM ESPESSURA DE 10 CM - EXCLUSIVE ESCAVAÇÃO, CARGA E TRANSPORTE E SOLO. AF_09/2024</t>
  </si>
  <si>
    <t>EXECUÇÃO E COMPACTAÇÃO DE CORPO DE ATERRO DE ATERRO (95% DE ENERGIA DO PROCTOR NORMAL) COM SOLO PREDOMINANTEMENTE ARGILOSO, EM CAMADAS COM ESPESSURA DE 20 CM - EXCLUSIVE ESCAVAÇÃO, CARGA E TRANSPORTE E SOLO. AF_09/2024</t>
  </si>
  <si>
    <t>RECONSTRUÇÃO DE BASE E SUB-BASE PARA PAVIMENTAÇÃO DE BRITA GRADUADA SIMPLES TRATADA COM CIMENTO, COM ESPESSURA DE 10 CM - EXCLUSIVE CARGA E TRANSPORTE. AF_09/2024</t>
  </si>
  <si>
    <t>RECONSTRUÇÃO DE BASE E SUB-BASE PARA PAVIMENTAÇÃO DE BRITA GRADUADA SIMPLES TRATADA COM CIMENTO, COM ESPESSURA DE 15 CM - EXCLUSIVE CARGA E TRANSPORTE. AF_09/2024</t>
  </si>
  <si>
    <t>RECONSTRUÇÃO DE BASE E SUB-BASE PARA PAVIMENTAÇÃO DE BRITA GRADUADA SIMPLES TRATADA COM CIMENTO, COM ESPESSURA DE 20 CM - EXCLUSIVE CARGA E TRANSPORTE. AF_09/2024</t>
  </si>
  <si>
    <t>RECONSTRUÇÃO DE BASE E SUB-BASE PARA PAVIMENTAÇÃO DE BRITA GRADUADA SIMPLES, COM ESPESSURA DE 10 CM - EXCLUSIVE CARGA E TRANSPORTE. AF_09/2024</t>
  </si>
  <si>
    <t>RECONSTRUÇÃO DE BASE E SUB-BASE PARA PAVIMENTAÇÃO DE BRITA GRADUADA SIMPLES, COM ESPESSURA DE 15 CM - EXCLUSIVE CARGA E TRANSPORTE. AF_09/2024</t>
  </si>
  <si>
    <t>RECONSTRUÇÃO DE BASE E SUB-BASE PARA PAVIMENTAÇÃO DE BRITA GRADUADA SIMPLES, COM ESPESSURA DE 20 CM - EXCLUSIVE CARGA E TRANSPORTE. AF_09/2024</t>
  </si>
  <si>
    <t>RECONSTRUÇÃO DE BASE E SUB-BASE PARA PAVIMENTAÇÃO DE CONCRETO COMPACTADO COM ROLO, COM ESPESSURA DE 10 CM - EXCLUSIVE CARGA E TRANSPORTE. AF_09/2024</t>
  </si>
  <si>
    <t>RECONSTRUÇÃO DE BASE E SUB-BASE PARA PAVIMENTAÇÃO DE CONCRETO COMPACTADO COM ROLO, COM ESPESSURA DE 15 CM - EXCLUSIVE CARGA E TRANSPORTE. AF_09/2024</t>
  </si>
  <si>
    <t>RECONSTRUÇÃO DE BASE E SUB-BASE PARA PAVIMENTAÇÃO DE CONCRETO COMPACTADO COM ROLO, COM ESPESSURA DE 20 CM - EXCLUSIVE CARGA E TRANSPORTE. AF_09/2024</t>
  </si>
  <si>
    <t>RECONSTRUÇÃO DE BASE E SUB-BASE PARA PAVIMENTAÇÃO DE MACADAME SECO, COM ESPESSURA DE 10 CM - EXCLUSIVE CARGA E TRANSPORTE. AF_09/2024</t>
  </si>
  <si>
    <t>RECONSTRUÇÃO DE BASE E SUB-BASE PARA PAVIMENTAÇÃO DE MACADAME SECO, COM ESPESSURA DE 15 CM - EXCLUSIVE CARGA E TRANSPORTE. AF_09/2024</t>
  </si>
  <si>
    <t>RECONSTRUÇÃO DE BASE E SUB-BASE PARA PAVIMENTAÇÃO DE MACADAME SECO, COM ESPESSURA DE 20 CM - EXCLUSIVE CARGA E TRANSPORTE. AF_09/2024</t>
  </si>
  <si>
    <t>RECONSTRUÇÃO DE BASE E SUB-BASE PARA PAVIMENTAÇÃO DE MACADAME SECO, COM ESPESSURA DE 25 CM - EXCLUSIVE CARGA E TRANSPORTE. AF_09/2024</t>
  </si>
  <si>
    <t>RECONSTRUÇÃO DE BASE E SUB-BASE PARA PAVIMENTAÇÃO DE RACHÃO, COM ESPESSURA DE 30 CM - EXCLUSIVE CARGA E TRANSPORTE. AF_09/2024</t>
  </si>
  <si>
    <t>RECONSTRUÇÃO DE BASE E SUB-BASE PARA PAVIMENTAÇÃO DE RACHÃO, COM ESPESSURA DE 40 CM - EXCLUSIVE CARGA E TRANSPORTE. AF_09/2024</t>
  </si>
  <si>
    <t>RECONSTRUÇÃO DE BASE E SUB-BASE PARA PAVIMENTAÇÃO DE RACHÃO, COM ESPESSURA DE 50 CM - EXCLUSIVE CARGA E TRANSPORTE. AF_09/2024</t>
  </si>
  <si>
    <t>RECONSTRUÇÃO DE BASE E SUB-BASE PARA PAVIMENTAÇÃO DE RACHÃO, COM ESPESSURA DE 60 CM - EXCLUSIVE CARGA E TRANSPORTE. AF_09/2024</t>
  </si>
  <si>
    <t>RECONSTRUÇÃO DE BASE E SUB-BASE PARA PAVIMENTAÇÃO DE SOLO (PREDOMINANTEMENTE ARENOSO) BRITA - 40%-60% COM CIMENTO - 4%, MISTURA EM PISTA, COM ESPESSURA DE 10 CM - EXCLUSIVE ESCAVAÇÃO, CARGA E TRANSPORTE E SOLO. AF_09/2024</t>
  </si>
  <si>
    <t>RECONSTRUÇÃO DE BASE E SUB-BASE PARA PAVIMENTAÇÃO DE SOLO (PREDOMINANTEMENTE ARENOSO) BRITA - 40%-60% COM CIMENTO - 4%, MISTURA EM PISTA, COM ESPESSURA DE 15 CM - EXCLUSIVE ESCAVAÇÃO, CARGA E TRANSPORTE E SOLO. AF_09/2024</t>
  </si>
  <si>
    <t>RECONSTRUÇÃO DE BASE E SUB-BASE PARA PAVIMENTAÇÃO DE SOLO (PREDOMINANTEMENTE ARENOSO) BRITA - 40%-60% COM CIMENTO - 4%, MISTURA EM PISTA, COM ESPESSURA DE 20 CM - EXCLUSIVE ESCAVAÇÃO, CARGA E TRANSPORTE E SOLO. AF_09/2024</t>
  </si>
  <si>
    <t>RECONSTRUÇÃO DE BASE E SUB-BASE PARA PAVIMENTAÇÃO DE SOLO (PREDOMINANTEMENTE ARENOSO) BRITA - 40%-60% COM CIMENTO - 4%, MISTURA EM USINA, COM ESPESSURA DE 10 CM - EXCLUSIVE CARGA E TRANSPORTE. AF_09/2024</t>
  </si>
  <si>
    <t>RECONSTRUÇÃO DE BASE E SUB-BASE PARA PAVIMENTAÇÃO DE SOLO (PREDOMINANTEMENTE ARENOSO) BRITA - 40%-60% COM CIMENTO - 4%, MISTURA EM USINA, COM ESPESSURA DE 15 CM - EXCLUSIVE CARGA E TRANSPORTE. AF_09/2024</t>
  </si>
  <si>
    <t>RECONSTRUÇÃO DE BASE E SUB-BASE PARA PAVIMENTAÇÃO DE SOLO (PREDOMINANTEMENTE ARENOSO) BRITA - 40%-60% COM CIMENTO - 4%, MISTURA EM USINA, COM ESPESSURA DE 20 CM - EXCLUSIVE CARGA E TRANSPORTE. AF_09/2024</t>
  </si>
  <si>
    <t>RECONSTRUÇÃO DE BASE E SUB-BASE PARA PAVIMENTAÇÃO DE SOLO (PREDOMINANTEMENTE ARENOSO) BRITA - 40%-60% COM CIMENTO - 6%, MISTURA EM PISTA, COM ESPESSURA DE 10 CM - EXCLUSIVE ESCAVAÇÃO, CARGA E TRANSPORTE E SOLO. AF_09/2024</t>
  </si>
  <si>
    <t>RECONSTRUÇÃO DE BASE E SUB-BASE PARA PAVIMENTAÇÃO DE SOLO (PREDOMINANTEMENTE ARENOSO) BRITA - 40%-60% COM CIMENTO - 6%, MISTURA EM PISTA, COM ESPESSURA DE 15 CM - EXCLUSIVE ESCAVAÇÃO, CARGA E TRANSPORTE E SOLO. AF_09/2024</t>
  </si>
  <si>
    <t>RECONSTRUÇÃO DE BASE E SUB-BASE PARA PAVIMENTAÇÃO DE SOLO (PREDOMINANTEMENTE ARENOSO) BRITA - 40%-60% COM CIMENTO - 6%, MISTURA EM PISTA, COM ESPESSURA DE 20 CM - EXCLUSIVE ESCAVAÇÃO, CARGA E TRANSPORTE E SOLO. AF_09/2024</t>
  </si>
  <si>
    <t>RECONSTRUÇÃO DE BASE E SUB-BASE PARA PAVIMENTAÇÃO DE SOLO (PREDOMINANTEMENTE ARENOSO) BRITA - 40%-60% COM CIMENTO - 6%, MISTURA EM USINA, COM ESPESSURA DE 10 CM - EXCLUSIVE CARGA E TRANSPORTE. AF_09/2024</t>
  </si>
  <si>
    <t>RECONSTRUÇÃO DE BASE E SUB-BASE PARA PAVIMENTAÇÃO DE SOLO (PREDOMINANTEMENTE ARENOSO) BRITA - 40%-60% COM CIMENTO - 6%, MISTURA EM USINA, COM ESPESSURA DE 15 CM - EXCLUSIVE CARGA E TRANSPORTE. AF_09/2024</t>
  </si>
  <si>
    <t>RECONSTRUÇÃO DE BASE E SUB-BASE PARA PAVIMENTAÇÃO DE SOLO (PREDOMINANTEMENTE ARENOSO) BRITA - 40%-60% COM CIMENTO - 6%, MISTURA EM USINA, COM ESPESSURA DE 20 CM - EXCLUSIVE CARGA E TRANSPORTE. AF_09/2024</t>
  </si>
  <si>
    <t>RECONSTRUÇÃO DE BASE E SUB-BASE PARA PAVIMENTAÇÃO DE SOLO (PREDOMINANTEMENTE ARENOSO) BRITA - 40%-60% COM CIMENTO - 8%, MISTURA EM PISTA, COM ESPESSURA DE 10 CM - EXCLUSIVE ESCAVAÇÃO, CARGA E TRANSPORTE E SOLO. AF_09/2024</t>
  </si>
  <si>
    <t>RECONSTRUÇÃO DE BASE E SUB-BASE PARA PAVIMENTAÇÃO DE SOLO (PREDOMINANTEMENTE ARENOSO) BRITA - 40%-60% COM CIMENTO - 8%, MISTURA EM PISTA, COM ESPESSURA DE 15 CM - EXCLUSIVE ESCAVAÇÃO, CARGA E TRANSPORTE E SOLO. AF_09/2024</t>
  </si>
  <si>
    <t>RECONSTRUÇÃO DE BASE E SUB-BASE PARA PAVIMENTAÇÃO DE SOLO (PREDOMINANTEMENTE ARENOSO) BRITA - 40%-60% COM CIMENTO - 8%, MISTURA EM PISTA, COM ESPESSURA DE 20 CM - EXCLUSIVE ESCAVAÇÃO, CARGA E TRANSPORTE E SOLO. AF_09/2024</t>
  </si>
  <si>
    <t>RECONSTRUÇÃO DE BASE E SUB-BASE PARA PAVIMENTAÇÃO DE SOLO (PREDOMINANTEMENTE ARENOSO) BRITA - 40%-60% COM CIMENTO - 8%, MISTURA EM USINA, COM ESPESSURA DE 10 CM - EXCLUSIVE CARGA E TRANSPORTE. AF_09/2024</t>
  </si>
  <si>
    <t>RECONSTRUÇÃO DE BASE E SUB-BASE PARA PAVIMENTAÇÃO DE SOLO (PREDOMINANTEMENTE ARENOSO) BRITA - 40%-60% COM CIMENTO - 8%, MISTURA EM USINA, COM ESPESSURA DE 15 CM - EXCLUSIVE CARGA E TRANSPORTE. AF_09/2024</t>
  </si>
  <si>
    <t>RECONSTRUÇÃO DE BASE E SUB-BASE PARA PAVIMENTAÇÃO DE SOLO (PREDOMINANTEMENTE ARENOSO) BRITA - 40%-60% COM CIMENTO - 8%, MISTURA EM USINA, COM ESPESSURA DE 20 CM - EXCLUSIVE CARGA E TRANSPORTE. AF_09/2024</t>
  </si>
  <si>
    <t>RECONSTRUÇÃO DE BASE E SUB-BASE PARA PAVIMENTAÇÃO DE SOLO (PREDOMINANTEMENTE ARENOSO) BRITA - 40%-60%, MISTURA EM PISTA, COM ESPESSURA DE 10 CM - EXCLUSIVE ESCAVAÇÃO, CARGA E TRANSPORTE E SOLO. AF_09/2024</t>
  </si>
  <si>
    <t>RECONSTRUÇÃO DE BASE E SUB-BASE PARA PAVIMENTAÇÃO DE SOLO (PREDOMINANTEMENTE ARENOSO) BRITA - 40%-60%, MISTURA EM PISTA, COM ESPESSURA DE 15 CM - EXCLUSIVE ESCAVAÇÃO, CARGA E TRANSPORTE E SOLO. AF_09/2024</t>
  </si>
  <si>
    <t>RECONSTRUÇÃO DE BASE E SUB-BASE PARA PAVIMENTAÇÃO DE SOLO (PREDOMINANTEMENTE ARENOSO) BRITA - 40%-60%, MISTURA EM PISTA, COM ESPESSURA DE 20 CM - EXCLUSIVE ESCAVAÇÃO, CARGA E TRANSPORTE E SOLO. AF_09/2024</t>
  </si>
  <si>
    <t>RECONSTRUÇÃO DE BASE E SUB-BASE PARA PAVIMENTAÇÃO DE SOLO (PREDOMINANTEMENTE ARENOSO) BRITA - 40%-60%, MISTURA EM USINA, COM ESPESSURA DE 10 CM - EXCLUSIVE CARGA E TRANSPORTE. AF_09/2024</t>
  </si>
  <si>
    <t>RECONSTRUÇÃO DE BASE E SUB-BASE PARA PAVIMENTAÇÃO DE SOLO (PREDOMINANTEMENTE ARENOSO) BRITA - 40%-60%, MISTURA EM USINA, COM ESPESSURA DE 15 CM - EXCLUSIVE CARGA E TRANSPORTE. AF_09/2024</t>
  </si>
  <si>
    <t>RECONSTRUÇÃO DE BASE E SUB-BASE PARA PAVIMENTAÇÃO DE SOLO (PREDOMINANTEMENTE ARENOSO) BRITA - 40%-60%, MISTURA EM USINA, COM ESPESSURA DE 20 CM - EXCLUSIVE CARGA E TRANSPORTE. AF_09/2024</t>
  </si>
  <si>
    <t>RECONSTRUÇÃO DE BASE E SUB-BASE PARA PAVIMENTAÇÃO DE SOLO (PREDOMINANTEMENTE ARENOSO) BRITA - 50%-50% COM CIMENTO - 4%, MISTURA EM PISTA, COM ESPESSURA DE 10 CM - EXCLUSIVE ESCAVAÇÃO, CARGA E TRANSPORTE E SOLO. AF_09/2024</t>
  </si>
  <si>
    <t>RECONSTRUÇÃO DE BASE E SUB-BASE PARA PAVIMENTAÇÃO DE SOLO (PREDOMINANTEMENTE ARENOSO) BRITA - 50%-50% COM CIMENTO - 4%, MISTURA EM PISTA, COM ESPESSURA DE 15 CM - EXCLUSIVE ESCAVAÇÃO, CARGA E TRANSPORTE E SOLO. AF_09/2024</t>
  </si>
  <si>
    <t>RECONSTRUÇÃO DE BASE E SUB-BASE PARA PAVIMENTAÇÃO DE SOLO (PREDOMINANTEMENTE ARENOSO) BRITA - 50%-50% COM CIMENTO - 4%, MISTURA EM PISTA, COM ESPESSURA DE 20 CM - EXCLUSIVE ESCAVAÇÃO, CARGA E TRANSPORTE E SOLO. AF_09/2024</t>
  </si>
  <si>
    <t>RECONSTRUÇÃO DE BASE E SUB-BASE PARA PAVIMENTAÇÃO DE SOLO (PREDOMINANTEMENTE ARENOSO) BRITA - 50%-50% COM CIMENTO - 4%, MISTURA EM USINA, COM ESPESSURA DE 10 CM - EXCLUSIVE CARGA E TRANSPORTE. AF_09/2024</t>
  </si>
  <si>
    <t>RECONSTRUÇÃO DE BASE E SUB-BASE PARA PAVIMENTAÇÃO DE SOLO (PREDOMINANTEMENTE ARENOSO) BRITA - 50%-50% COM CIMENTO - 4%, MISTURA EM USINA, COM ESPESSURA DE 15 CM - EXCLUSIVE CARGA E TRANSPORTE. AF_09/2024</t>
  </si>
  <si>
    <t>RECONSTRUÇÃO DE BASE E SUB-BASE PARA PAVIMENTAÇÃO DE SOLO (PREDOMINANTEMENTE ARENOSO) BRITA - 50%-50% COM CIMENTO - 4%, MISTURA EM USINA, COM ESPESSURA DE 20 CM - EXCLUSIVE CARGA E TRANSPORTE. AF_09/2024</t>
  </si>
  <si>
    <t>RECONSTRUÇÃO DE BASE E SUB-BASE PARA PAVIMENTAÇÃO DE SOLO (PREDOMINANTEMENTE ARENOSO) BRITA - 50%-50% COM CIMENTO - 6%, MISTURA EM PISTA, COM ESPESSURA DE 10 CM - EXCLUSIVE ESCAVAÇÃO, CARGA E TRANSPORTE E SOLO. AF_09/2024</t>
  </si>
  <si>
    <t>RECONSTRUÇÃO DE BASE E SUB-BASE PARA PAVIMENTAÇÃO DE SOLO (PREDOMINANTEMENTE ARENOSO) BRITA - 50%-50% COM CIMENTO - 6%, MISTURA EM PISTA, COM ESPESSURA DE 15 CM - EXCLUSIVE ESCAVAÇÃO, CARGA E TRANSPORTE E SOLO. AF_09/2024</t>
  </si>
  <si>
    <t>RECONSTRUÇÃO DE BASE E SUB-BASE PARA PAVIMENTAÇÃO DE SOLO (PREDOMINANTEMENTE ARENOSO) BRITA - 50%-50% COM CIMENTO - 6%, MISTURA EM PISTA, COM ESPESSURA DE 20 CM - EXCLUSIVE ESCAVAÇÃO, CARGA E TRANSPORTE E SOLO. AF_09/2024</t>
  </si>
  <si>
    <t>RECONSTRUÇÃO DE BASE E SUB-BASE PARA PAVIMENTAÇÃO DE SOLO (PREDOMINANTEMENTE ARENOSO) BRITA - 50%-50% COM CIMENTO - 6%, MISTURA EM USINA, COM ESPESSURA DE 10 CM - EXCLUSIVE CARGA E TRANSPORTE. AF_09/2024</t>
  </si>
  <si>
    <t>RECONSTRUÇÃO DE BASE E SUB-BASE PARA PAVIMENTAÇÃO DE SOLO (PREDOMINANTEMENTE ARENOSO) BRITA - 50%-50% COM CIMENTO - 6%, MISTURA EM USINA, COM ESPESSURA DE 15 CM - EXCLUSIVE CARGA E TRANSPORTE. AF_09/2024</t>
  </si>
  <si>
    <t>RECONSTRUÇÃO DE BASE E SUB-BASE PARA PAVIMENTAÇÃO DE SOLO (PREDOMINANTEMENTE ARENOSO) BRITA - 50%-50% COM CIMENTO - 6%, MISTURA EM USINA, COM ESPESSURA DE 20 CM - EXCLUSIVE CARGA E TRANSPORTE. AF_09/2024</t>
  </si>
  <si>
    <t>RECONSTRUÇÃO DE BASE E SUB-BASE PARA PAVIMENTAÇÃO DE SOLO (PREDOMINANTEMENTE ARENOSO) BRITA - 50%-50% COM CIMENTO - 8%, MISTURA EM PISTA, COM ESPESSURA DE 10 CM - EXCLUSIVE ESCAVAÇÃO, CARGA E TRANSPORTE E SOLO. AF_09/2024</t>
  </si>
  <si>
    <t>RECONSTRUÇÃO DE BASE E SUB-BASE PARA PAVIMENTAÇÃO DE SOLO (PREDOMINANTEMENTE ARENOSO) BRITA - 50%-50% COM CIMENTO - 8%, MISTURA EM PISTA, COM ESPESSURA DE 15 CM - EXCLUSIVE ESCAVAÇÃO, CARGA E TRANSPORTE E SOLO. AF_09/2024</t>
  </si>
  <si>
    <t>RECONSTRUÇÃO DE BASE E SUB-BASE PARA PAVIMENTAÇÃO DE SOLO (PREDOMINANTEMENTE ARENOSO) BRITA - 50%-50% COM CIMENTO - 8%, MISTURA EM PISTA, COM ESPESSURA DE 20 CM - EXCLUSIVE ESCAVAÇÃO, CARGA E TRANSPORTE E SOLO. AF_09/2024</t>
  </si>
  <si>
    <t>RECONSTRUÇÃO DE BASE E SUB-BASE PARA PAVIMENTAÇÃO DE SOLO (PREDOMINANTEMENTE ARENOSO) BRITA - 50%-50% COM CIMENTO - 8%, MISTURA EM USINA, COM ESPESSURA DE 10 CM - EXCLUSIVE CARGA E TRANSPORTE. AF_09/2024</t>
  </si>
  <si>
    <t>RECONSTRUÇÃO DE BASE E SUB-BASE PARA PAVIMENTAÇÃO DE SOLO (PREDOMINANTEMENTE ARENOSO) BRITA - 50%-50% COM CIMENTO - 8%, MISTURA EM USINA, COM ESPESSURA DE 15 CM - EXCLUSIVE CARGA E TRANSPORTE. AF_09/2024</t>
  </si>
  <si>
    <t>RECONSTRUÇÃO DE BASE E SUB-BASE PARA PAVIMENTAÇÃO DE SOLO (PREDOMINANTEMENTE ARENOSO) BRITA - 50%-50% COM CIMENTO - 8%, MISTURA EM USINA, COM ESPESSURA DE 20 CM - EXCLUSIVE CARGA E TRANSPORTE. AF_09/2024</t>
  </si>
  <si>
    <t>RECONSTRUÇÃO DE BASE E SUB-BASE PARA PAVIMENTAÇÃO DE SOLO (PREDOMINANTEMENTE ARENOSO) BRITA - 50%-50%, MISTURA EM PISTA, COM ESPESSURA DE 10 CM - EXCLUSIVE ESCAVAÇÃO, CARGA E TRANSPORTE E SOLO. AF_09/2024</t>
  </si>
  <si>
    <t>RECONSTRUÇÃO DE BASE E SUB-BASE PARA PAVIMENTAÇÃO DE SOLO (PREDOMINANTEMENTE ARENOSO) BRITA - 50%-50%, MISTURA EM PISTA, COM ESPESSURA DE 15 CM - EXCLUSIVE ESCAVAÇÃO, CARGA E TRANSPORTE E SOLO. AF_09/2024</t>
  </si>
  <si>
    <t>RECONSTRUÇÃO DE BASE E SUB-BASE PARA PAVIMENTAÇÃO DE SOLO (PREDOMINANTEMENTE ARENOSO) BRITA - 50%-50%, MISTURA EM PISTA, COM ESPESSURA DE 20 CM - EXCLUSIVE ESCAVAÇÃO, CARGA E TRANSPORTE E SOLO. AF_09/2024</t>
  </si>
  <si>
    <t>RECONSTRUÇÃO DE BASE E SUB-BASE PARA PAVIMENTAÇÃO DE SOLO (PREDOMINANTEMENTE ARENOSO) BRITA - 50%-50%, MISTURA EM USINA, COM ESPESSURA DE 10 CM - EXCLUSIVE CARGA E TRANSPORTE. AF_09/2024</t>
  </si>
  <si>
    <t>RECONSTRUÇÃO DE BASE E SUB-BASE PARA PAVIMENTAÇÃO DE SOLO (PREDOMINANTEMENTE ARENOSO) BRITA - 50%-50%, MISTURA EM USINA, COM ESPESSURA DE 15 CM - EXCLUSIVE CARGA E TRANSPORTE. AF_09/2024</t>
  </si>
  <si>
    <t>RECONSTRUÇÃO DE BASE E SUB-BASE PARA PAVIMENTAÇÃO DE SOLO (PREDOMINANTEMENTE ARENOSO) BRITA - 50%-50%, MISTURA EM USINA, COM ESPESSURA DE 20 CM - EXCLUSIVE CARGA E TRANSPORTE. AF_09/2024</t>
  </si>
  <si>
    <t>RECONSTRUÇÃO DE BASE E SUB-BASE PARA PAVIMENTAÇÃO DE SOLO (PREDOMINANTEMENTE ARENOSO) COM CIMENTO - 6%, MISTURA EM PISTA, COM ESPESSURA DE 10 CM - EXCLUSIVE ESCAVAÇÃO, CARGA E TRANSPORTE E SOLO. AF_09/2024</t>
  </si>
  <si>
    <t>RECONSTRUÇÃO DE BASE E SUB-BASE PARA PAVIMENTAÇÃO DE SOLO (PREDOMINANTEMENTE ARENOSO) COM CIMENTO - 6%, MISTURA EM PISTA, COM ESPESSURA DE 15 CM - EXCLUSIVE ESCAVAÇÃO, CARGA E TRANSPORTE E SOLO. AF_09/2024</t>
  </si>
  <si>
    <t>RECONSTRUÇÃO DE BASE E SUB-BASE PARA PAVIMENTAÇÃO DE SOLO (PREDOMINANTEMENTE ARENOSO) COM CIMENTO - 6%, MISTURA EM PISTA, COM ESPESSURA DE 20 CM - EXCLUSIVE ESCAVAÇÃO, CARGA E TRANSPORTE E SOLO. AF_09/2024</t>
  </si>
  <si>
    <t>RECONSTRUÇÃO DE BASE E SUB-BASE PARA PAVIMENTAÇÃO DE SOLO (PREDOMINANTEMENTE ARENOSO) COM CIMENTO - 6%, MISTURA EM USINA, COM ESPESSURA DE 10 CM - EXCLUSIVE CARGA E TRANSPORTE. AF_09/2024</t>
  </si>
  <si>
    <t>RECONSTRUÇÃO DE BASE E SUB-BASE PARA PAVIMENTAÇÃO DE SOLO (PREDOMINANTEMENTE ARENOSO) COM CIMENTO - 6%, MISTURA EM USINA, COM ESPESSURA DE 15 CM - EXCLUSIVE CARGA E TRANSPORTE. AF_09/2024</t>
  </si>
  <si>
    <t>RECONSTRUÇÃO DE BASE E SUB-BASE PARA PAVIMENTAÇÃO DE SOLO (PREDOMINANTEMENTE ARENOSO) COM CIMENTO - 6%, MISTURA EM USINA, COM ESPESSURA DE 20 CM - EXCLUSIVE CARGA E TRANSPORTE. AF_09/2024</t>
  </si>
  <si>
    <t>RECONSTRUÇÃO DE BASE E SUB-BASE PARA PAVIMENTAÇÃO DE SOLO (PREDOMINANTEMENTE ARENOSO) COM CIMENTO - 8%, MISTURA EM PISTA, COM ESPESSURA DE 10 CM - EXCLUSIVE ESCAVAÇÃO, CARGA E TRANSPORTE E SOLO. AF_09/2024</t>
  </si>
  <si>
    <t>RECONSTRUÇÃO DE BASE E SUB-BASE PARA PAVIMENTAÇÃO DE SOLO (PREDOMINANTEMENTE ARENOSO) COM CIMENTO - 8%, MISTURA EM PISTA, COM ESPESSURA DE 15 CM - EXCLUSIVE ESCAVAÇÃO, CARGA E TRANSPORTE E SOLO. AF_09/2024</t>
  </si>
  <si>
    <t>RECONSTRUÇÃO DE BASE E SUB-BASE PARA PAVIMENTAÇÃO DE SOLO (PREDOMINANTEMENTE ARENOSO) COM CIMENTO - 8%, MISTURA EM PISTA, COM ESPESSURA DE 20 CM - EXCLUSIVE ESCAVAÇÃO, CARGA E TRANSPORTE E SOLO. AF_09/2024</t>
  </si>
  <si>
    <t>RECONSTRUÇÃO DE BASE E SUB-BASE PARA PAVIMENTAÇÃO DE SOLO (PREDOMINANTEMENTE ARENOSO) COM CIMENTO - 8%, MISTURA EM USINA, COM ESPESSURA DE 10 CM - EXCLUSIVE CARGA E TRANSPORTE. AF_09/2024</t>
  </si>
  <si>
    <t>RECONSTRUÇÃO DE BASE E SUB-BASE PARA PAVIMENTAÇÃO DE SOLO (PREDOMINANTEMENTE ARENOSO) COM CIMENTO - 8%, MISTURA EM USINA, COM ESPESSURA DE 15 CM - EXCLUSIVE CARGA E TRANSPORTE. AF_09/2024</t>
  </si>
  <si>
    <t>RECONSTRUÇÃO DE BASE E SUB-BASE PARA PAVIMENTAÇÃO DE SOLO (PREDOMINANTEMENTE ARENOSO) COM CIMENTO - 8%, MISTURA EM USINA, COM ESPESSURA DE 20 CM - EXCLUSIVE CARGA E TRANSPORTE. AF_09/2024</t>
  </si>
  <si>
    <t>RECONSTRUÇÃO DE BASE E SUB-BASE PARA PAVIMENTAÇÃO DE SOLO (PREDOMINANTEMENTE ARENOSO) MELHORADO COM CIMENTO - 2%, MISTURA EM PISTA, COM ESPESSURA DE 10 CM - EXCLUSIVE ESCAVAÇÃO, CARGA E TRANSPORTE E SOLO. AF_09/2024</t>
  </si>
  <si>
    <t>RECONSTRUÇÃO DE BASE E SUB-BASE PARA PAVIMENTAÇÃO DE SOLO (PREDOMINANTEMENTE ARENOSO) MELHORADO COM CIMENTO - 2%, MISTURA EM PISTA, COM ESPESSURA DE 15 CM - EXCLUSIVE ESCAVAÇÃO, CARGA E TRANSPORTE E SOLO. AF_09/2024</t>
  </si>
  <si>
    <t>RECONSTRUÇÃO DE BASE E SUB-BASE PARA PAVIMENTAÇÃO DE SOLO (PREDOMINANTEMENTE ARENOSO) MELHORADO COM CIMENTO - 2%, MISTURA EM PISTA, COM ESPESSURA DE 20 CM - EXCLUSIVE ESCAVAÇÃO, CARGA E TRANSPORTE E SOLO. AF_09/2024</t>
  </si>
  <si>
    <t>RECONSTRUÇÃO DE BASE E SUB-BASE PARA PAVIMENTAÇÃO DE SOLO (PREDOMINANTEMENTE ARENOSO) MELHORADO COM CIMENTO - 2%, MISTURA EM USINA, COM ESPESSURA DE 10 CM - EXCLUSIVE CARGA E TRANSPORTE. AF_09/2024</t>
  </si>
  <si>
    <t>RECONSTRUÇÃO DE BASE E SUB-BASE PARA PAVIMENTAÇÃO DE SOLO (PREDOMINANTEMENTE ARENOSO) MELHORADO COM CIMENTO - 2%, MISTURA EM USINA, COM ESPESSURA DE 15 CM - EXCLUSIVE CARGA E TRANSPORTE. AF_09/2024</t>
  </si>
  <si>
    <t>RECONSTRUÇÃO DE BASE E SUB-BASE PARA PAVIMENTAÇÃO DE SOLO (PREDOMINANTEMENTE ARENOSO) MELHORADO COM CIMENTO - 2%, MISTURA EM USINA, COM ESPESSURA DE 20 CM - EXCLUSIVE CARGA E TRANSPORTE. AF_09/2024</t>
  </si>
  <si>
    <t>RECONSTRUÇÃO DE BASE E SUB-BASE PARA PAVIMENTAÇÃO DE SOLO (PREDOMINANTEMENTE ARENOSO) MELHORADO COM CIMENTO - 4%, MISTURA EM PISTA, COM ESPESSURA DE 10 CM - EXCLUSIVE ESCAVAÇÃO, CARGA E TRANSPORTE E SOLO. AF_09/2024</t>
  </si>
  <si>
    <t>RECONSTRUÇÃO DE BASE E SUB-BASE PARA PAVIMENTAÇÃO DE SOLO (PREDOMINANTEMENTE ARENOSO) MELHORADO COM CIMENTO - 4%, MISTURA EM PISTA, COM ESPESSURA DE 15 CM - EXCLUSIVE ESCAVAÇÃO, CARGA E TRANSPORTE E SOLO. AF_09/2024</t>
  </si>
  <si>
    <t>RECONSTRUÇÃO DE BASE E SUB-BASE PARA PAVIMENTAÇÃO DE SOLO (PREDOMINANTEMENTE ARENOSO) MELHORADO COM CIMENTO - 4%, MISTURA EM PISTA, COM ESPESSURA DE 20 CM - EXCLUSIVE ESCAVAÇÃO, CARGA E TRANSPORTE E SOLO. AF_09/2024</t>
  </si>
  <si>
    <t>RECONSTRUÇÃO DE BASE E SUB-BASE PARA PAVIMENTAÇÃO DE SOLO (PREDOMINANTEMENTE ARENOSO) MELHORADO COM CIMENTO - 4%, MISTURA EM USINA, COM ESPESSURA DE 10 CM - EXCLUSIVE CARGA E TRANSPORTE. AF_09/2024</t>
  </si>
  <si>
    <t>RECONSTRUÇÃO DE BASE E SUB-BASE PARA PAVIMENTAÇÃO DE SOLO (PREDOMINANTEMENTE ARENOSO) MELHORADO COM CIMENTO - 4%, MISTURA EM USINA, COM ESPESSURA DE 15 CM - EXCLUSIVE CARGA E TRANSPORTE. AF_09/2024</t>
  </si>
  <si>
    <t>RECONSTRUÇÃO DE BASE E SUB-BASE PARA PAVIMENTAÇÃO DE SOLO (PREDOMINANTEMENTE ARENOSO) MELHORADO COM CIMENTO - 4%, MISTURA EM USINA, COM ESPESSURA DE 20 CM - EXCLUSIVE CARGA E TRANSPORTE. AF_09/2024</t>
  </si>
  <si>
    <t>RECONSTRUÇÃO DE BASE E SUB-BASE PARA PAVIMENTAÇÃO DE SOLO (PREDOMINANTEMENTE ARGILOSO) BRITA - 40%-60%, MISTURA EM PISTA, COM ESPESSURA DE 10 CM - EXCLUSIVE ESCAVAÇÃO, CARGA E TRANSPORTE E SOLO. AF_09/2024</t>
  </si>
  <si>
    <t>RECONSTRUÇÃO DE BASE E SUB-BASE PARA PAVIMENTAÇÃO DE SOLO (PREDOMINANTEMENTE ARGILOSO) BRITA - 40%-60%, MISTURA EM PISTA, COM ESPESSURA DE 15 CM - EXCLUSIVE ESCAVAÇÃO, CARGA E TRANSPORTE E SOLO. AF_09/2024</t>
  </si>
  <si>
    <t>RECONSTRUÇÃO DE BASE E SUB-BASE PARA PAVIMENTAÇÃO DE SOLO (PREDOMINANTEMENTE ARGILOSO) BRITA - 40%-60%, MISTURA EM PISTA, COM ESPESSURA DE 20 CM - EXCLUSIVE ESCAVAÇÃO, CARGA E TRANSPORTE E SOLO. AF_09/2024</t>
  </si>
  <si>
    <t>RECONSTRUÇÃO DE BASE E SUB-BASE PARA PAVIMENTAÇÃO DE SOLO (PREDOMINANTEMENTE ARGILOSO) BRITA - 40%-60%, MISTURA EM USINA, COM ESPESSURA DE 10 CM - EXCLUSIVE CARGA E TRANSPORTE. AF_09/2024</t>
  </si>
  <si>
    <t>RECONSTRUÇÃO DE BASE E SUB-BASE PARA PAVIMENTAÇÃO DE SOLO (PREDOMINANTEMENTE ARGILOSO) BRITA - 40%-60%, MISTURA EM USINA, COM ESPESSURA DE 15 CM - EXCLUSIVE CARGA E TRANSPORTE. AF_09/2024</t>
  </si>
  <si>
    <t>RECONSTRUÇÃO DE BASE E SUB-BASE PARA PAVIMENTAÇÃO DE SOLO (PREDOMINANTEMENTE ARGILOSO) BRITA - 40%-60%, MISTURA EM USINA, COM ESPESSURA DE 20 CM - EXCLUSIVE CARGA E TRANSPORTE. AF_09/2024</t>
  </si>
  <si>
    <t>RECONSTRUÇÃO DE BASE E SUB-BASE PARA PAVIMENTAÇÃO DE SOLO (PREDOMINANTEMENTE ARGILOSO) BRITA - 50%-50%, MISTURA EM PISTA, COM ESPESSURA DE 10 CM - EXCLUSIVE ESCAVAÇÃO, CARGA E TRANSPORTE E SOLO. AF_09/2024</t>
  </si>
  <si>
    <t>RECONSTRUÇÃO DE BASE E SUB-BASE PARA PAVIMENTAÇÃO DE SOLO (PREDOMINANTEMENTE ARGILOSO) BRITA - 50%-50%, MISTURA EM PISTA, COM ESPESSURA DE 15 CM - EXCLUSIVE ESCAVAÇÃO, CARGA E TRANSPORTE E SOLO. AF_09/2024</t>
  </si>
  <si>
    <t>RECONSTRUÇÃO DE BASE E SUB-BASE PARA PAVIMENTAÇÃO DE SOLO (PREDOMINANTEMENTE ARGILOSO) BRITA - 50%-50%, MISTURA EM PISTA, COM ESPESSURA DE 20 CM - EXCLUSIVE ESCAVAÇÃO, CARGA E TRANSPORTE E SOLO. AF_09/2024</t>
  </si>
  <si>
    <t>RECONSTRUÇÃO DE BASE E SUB-BASE PARA PAVIMENTAÇÃO DE SOLO (PREDOMINANTEMENTE ARGILOSO) BRITA - 50%-50%, MISTURA EM USINA, COM ESPESSURA DE 10 CM - EXCLUSIVE CARGA E TRANSPORTE. AF_09/2024</t>
  </si>
  <si>
    <t>RECONSTRUÇÃO DE BASE E SUB-BASE PARA PAVIMENTAÇÃO DE SOLO (PREDOMINANTEMENTE ARGILOSO) BRITA - 50%-50%, MISTURA EM USINA, COM ESPESSURA DE 15 CM - EXCLUSIVE CARGA E TRANSPORTE. AF_09/2024</t>
  </si>
  <si>
    <t>RECONSTRUÇÃO DE BASE E SUB-BASE PARA PAVIMENTAÇÃO DE SOLO (PREDOMINANTEMENTE ARGILOSO) BRITA - 50%-50%, MISTURA EM USINA, COM ESPESSURA DE 20 CM - EXCLUSIVE CARGA E TRANSPORTE. AF_09/2024</t>
  </si>
  <si>
    <t>RECONSTRUÇÃO DE BASE E SUB-BASE PARA PAVIMENTAÇÃO DE SOLO DE COMPORTAMENTO LATERÍTICO (ARENOSO), COM ESPESSURA DE 10 CM - EXCLUSIVE ESCAVAÇÃO, CARGA E TRANSPORTE E SOLO. AF_09/2024</t>
  </si>
  <si>
    <t>RECONSTRUÇÃO DE BASE E SUB-BASE PARA PAVIMENTAÇÃO DE SOLO DE COMPORTAMENTO LATERÍTICO (ARENOSO), COM ESPESSURA DE 15 CM - EXCLUSIVE ESCAVAÇÃO, CARGA E TRANSPORTE E SOLO. AF_09/2024</t>
  </si>
  <si>
    <t>RECONSTRUÇÃO DE BASE E SUB-BASE PARA PAVIMENTAÇÃO DE SOLO DE COMPORTAMENTO LATERÍTICO (ARENOSO), COM ESPESSURA DE 20 CM - EXCLUSIVE ESCAVAÇÃO, CARGA E TRANSPORTE E SOLO. AF_09/2024</t>
  </si>
  <si>
    <t>REGULARIZAÇÃO DE SUPERFÍCIES COM MOTONIVELADORA. AF_09/2024</t>
  </si>
  <si>
    <t>REGULARIZAÇÃO E COMPACTAÇÃO DE SUBLEITO DE SOLO PREDOMINANTEMENTE ARENOSO, PARA OBRAS DE CONSTRUÇÃO DE PAVIMENTOS. AF_09/2024</t>
  </si>
  <si>
    <t>REGULARIZAÇÃO E COMPACTAÇÃO DE SUBLEITO DE SOLO PREDOMINANTEMENTE ARENOSO, PARA OBRAS DE RECONSTRUÇÃO DE PAVIMENTOS. AF_09/2024</t>
  </si>
  <si>
    <t>REGULARIZAÇÃO E COMPACTAÇÃO DE SUBLEITO DE SOLO PREDOMINANTEMENTE ARGILOSO, PARA OBRAS DE CONSTRUÇÃO DE PAVIMENTOS. AF_09/2024</t>
  </si>
  <si>
    <t>REGULARIZAÇÃO E COMPACTAÇÃO DE SUBLEITO DE SOLO PREDOMINANTEMENTE ARGILOSO, PARA OBRAS DE RECONSTRUÇÃO DE PAVIMENTOS. AF_09/2024</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</si>
  <si>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</si>
  <si>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</si>
  <si>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</si>
  <si>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</si>
  <si>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MURO ALA E MURO TESTA UTILIZANDO AÇO CA-50 DE 6,3 MM - MONTAGEM. AF_07/2021</t>
  </si>
  <si>
    <t>ARMAÇÃO DE MURO ALA E MURO TESTA UTILIZANDO AÇO CA-50 DE 8 MM - MONTAGEM. AF_07/2021</t>
  </si>
  <si>
    <t>ARMAÇÃO DE SOLEIRA UTILIZANDO AÇO CA-50 DE 6,3 MM - MONTAGEM. AF_07/2021</t>
  </si>
  <si>
    <t>ARMAÇÃO DE SOLEIRA UTILIZANDO AÇO CA-50 DE 8 MM - MONTAGEM. AF_07/2021</t>
  </si>
  <si>
    <t>BOCA PARA BUEIRO DUPLO CELULAR 150 X 150 CM EM CONCRETO, ALAS COM ESCONSIDADE DE 30°, INCLUINDO FÔRMAS E MATERIAIS. AF_07/2021</t>
  </si>
  <si>
    <t>BOCA PARA BUEIRO DUPLO CELULAR 150 X 150 CM EM GABIÃO, ALAS COM ESCONSIDADE DE 45°, INCLUINDO FÔRMAS E MATERIAIS. AF_07/2021</t>
  </si>
  <si>
    <t>BOCA PARA BUEIRO DUPLO CELULAR 200 X 200 CM EM CONCRETO, ALAS COM ESCONSIDADE DE 30°, INCLUINDO FÔRMAS E MATERIAIS. AF_07/2021</t>
  </si>
  <si>
    <t>BOCA PARA BUEIRO DUPLO CELULAR 200 X 200 CM EM GABIÃO, ALAS COM ESCONSIDADE DE 45°, INCLUINDO FÔRMAS E MATERIAIS. AF_07/2021</t>
  </si>
  <si>
    <t>BOCA PARA BUEIRO DUPLO CELULAR 250 X 250 CM EM CONCRETO, ALAS COM ESCONSIDADE DE 30°, INCLUINDO FÔRMAS E MATERIAIS. AF_07/2021</t>
  </si>
  <si>
    <t>BOCA PARA BUEIRO DUPLO CELULAR 250 X 250 CM EM GABIÃO, ALAS COM ESCONSIDADE DE 45°, INCLUINDO FÔRMAS E MATERIAIS. AF_07/2021</t>
  </si>
  <si>
    <t>BOCA PARA BUEIRO DUPLO CELULAR 300 X 300 CM EM CONCRETO, ALAS COM ESCONSIDADE DE 30°, INCLUINDO FÔRMAS E MATERIAIS. AF_07/2021</t>
  </si>
  <si>
    <t>BOCA PARA BUEIRO DUPLO CELULAR 300 X 300 CM EM GABIÃO, ALAS COM ESCONSIDADE DE 45°, INCLUINDO FÔRMAS E MATERIAIS. AF_07/2021</t>
  </si>
  <si>
    <t>BOCA PARA BUEIRO DUPLO TUBULAR D = 100 CM EM CONCRETO, ALAS COM ESCONSIDADE DE 0°, INCLUINDO FÔRMAS E MATERIAIS. AF_07/2021</t>
  </si>
  <si>
    <t>BOCA PARA BUEIRO DUPLO TUBULAR D = 100 CM EM CONCRETO, ALAS COM ESCONSIDADE DE 30°, INCLUINDO FÔRMAS E MATERIAIS. AF_07/2021</t>
  </si>
  <si>
    <t>BOCA PARA BUEIRO DUPLO TUBULAR D = 100 CM EM GABIÃO, ALAS COM ESCONSIDADE DE 45°, INCLUINDO FÔRMAS E MATERIAIS. AF_07/2021</t>
  </si>
  <si>
    <t>BOCA PARA BUEIRO DUPLO TUBULAR D = 120 CM EM CONCRETO, ALAS COM ESCONSIDADE DE 0°, INCLUINDO FÔRMAS E MATERIAIS. AF_07/2021</t>
  </si>
  <si>
    <t>BOCA PARA BUEIRO DUPLO TUBULAR D = 120 CM EM CONCRETO, ALAS COM ESCONSIDADE DE 30°, INCLUINDO FÔRMAS E MATERIAIS. AF_07/2021</t>
  </si>
  <si>
    <t>BOCA PARA BUEIRO DUPLO TUBULAR D = 120 CM EM GABIÃO, ALAS COM ESCONSIDADE DE 45°, INCLUINDO FÔRMAS E MATERIAIS. AF_07/2021</t>
  </si>
  <si>
    <t>BOCA PARA BUEIRO DUPLO TUBULAR D = 150 CM EM CONCRETO, ALAS COM ESCONSIDADE DE 0°, INCLUINDO FÔRMAS E MATERIAIS. AF_07/2021</t>
  </si>
  <si>
    <t>BOCA PARA BUEIRO DUPLO TUBULAR D = 150 CM EM CONCRETO, ALAS COM ESCONSIDADE DE 30°, INCLUINDO FÔRMAS E MATERIAIS. AF_07/2021</t>
  </si>
  <si>
    <t>BOCA PARA BUEIRO DUPLO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</si>
  <si>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</si>
  <si>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</si>
  <si>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CONCRETO, ALAS COM ESCONSIDADE DE 0°, INCLUINDO FÔRMAS E MATERIAIS. AF_07/2021</t>
  </si>
  <si>
    <t>BOCA PARA BUEIRO DUPLO TUBULAR D = 80 CM EM GABIÃO, ALAS COM ESCONSIDADE DE 45°, INCLUINDO FÔRMAS E MATERIAIS. AF_07/2021</t>
  </si>
  <si>
    <t>BOCA PARA BUEIRO SIMPLES CELULAR 150 X 150 CM EM CONCRETO, ALAS COM ESCONSIDADE DE 30°, INCLUINDO FÔRMAS E MATERIAIS. AF_07/2021</t>
  </si>
  <si>
    <t>BOCA PARA BUEIRO SIMPLES CELULAR 150 X 150 CM EM GABIÃO, ALAS COM ESCONSIDADE DE 45°, INCLUINDO FÔRMAS E MATERIAIS. AF_07/2021</t>
  </si>
  <si>
    <t>BOCA PARA BUEIRO SIMPLES CELULAR 200 X 200 CM EM CONCRETO, ALAS COM ESCONSIDADE DE 30°, INCLUINDO FÔRMAS E MATERIAIS. AF_07/2021</t>
  </si>
  <si>
    <t>BOCA PARA BUEIRO SIMPLES CELULAR 200 X 200 CM EM GABIÃO, ALAS COM ESCONSIDADE DE 45°, INCLUINDO FÔRMAS E MATERIAIS. AF_07/2021</t>
  </si>
  <si>
    <t>BOCA PARA BUEIRO SIMPLES CELULAR 250 X 250 CM EM CONCRETO, ALAS COM ESCONSIDADE DE 30°, INCLUINDO FÔRMAS E MATERIAIS. AF_07/2021</t>
  </si>
  <si>
    <t>BOCA PARA BUEIRO SIMPLES CELULAR 250 X 250 CM EM GABIÃO, ALAS COM ESCONSIDADE DE 45°, INCLUINDO FÔRMAS E MATERIAIS. AF_07/2021</t>
  </si>
  <si>
    <t>BOCA PARA BUEIRO SIMPLES CELULAR 300 X 300 CM EM CONCRETO, ALAS COM ESCONSIDADE DE 30°, INCLUINDO FÔRMAS E MATERIAIS. AF_07/2021</t>
  </si>
  <si>
    <t>BOCA PARA BUEIRO SIMPLES CELULAR 300 X 300 CM EM GABIÃO, ALAS COM ESCONSIDADE DE 45°, INCLUINDO FÔRMAS E MATERIAIS. AF_07/2021</t>
  </si>
  <si>
    <t>BOCA PARA BUEIRO SIMPLES TUBULAR D = 100 CM EM CONCRETO, ALAS COM ESCONSIDADE DE 0°, INCLUINDO FÔRMAS E MATERIAIS. AF_07/2021</t>
  </si>
  <si>
    <t>BOCA PARA BUEIRO SIMPLES TUBULAR D = 100 CM EM CONCRETO, ALAS COM ESCONSIDADE DE 30°, INCLUINDO FÔRMAS E MATERIAIS. AF_07/2021</t>
  </si>
  <si>
    <t>BOCA PARA BUEIRO SIMPLES TUBULAR D = 100 CM EM GABIÃO, ALAS COM ESCONSIDADE DE 45°, INCLUINDO FÔRMAS E MATERIAIS. AF_07/2021</t>
  </si>
  <si>
    <t>BOCA PARA BUEIRO SIMPLES TUBULAR D = 120 CM EM CONCRETO, ALAS COM ESCONSIDADE DE 0°, INCLUINDO FÔRMAS E MATERIAIS. AF_07/2021</t>
  </si>
  <si>
    <t>BOCA PARA BUEIRO SIMPLES TUBULAR D = 120 CM EM CONCRETO, ALAS COM ESCONSIDADE DE 30°, INCLUINDO FÔRMAS E MATERIAIS. AF_07/2021</t>
  </si>
  <si>
    <t>BOCA PARA BUEIRO SIMPLES TUBULAR D = 120 CM EM GABIÃO, ALAS COM ESCONSIDADE DE 45°, INCLUINDO FÔRMAS E MATERIAIS. AF_07/2021</t>
  </si>
  <si>
    <t>BOCA PARA BUEIRO SIMPLES TUBULAR D = 150 CM EM CONCRETO, ALAS COM ESCONSIDADE DE 0°, INCLUINDO FÔRMAS E MATERIAIS. AF_07/2021</t>
  </si>
  <si>
    <t>BOCA PARA BUEIRO SIMPLES TUBULAR D = 150 CM EM CONCRETO, ALAS COM ESCONSIDADE DE 30°, INCLUINDO FÔRMAS E MATERIAIS. AF_07/2021</t>
  </si>
  <si>
    <t>BOCA PARA BUEIRO SIMPLES TUBULAR D = 150 CM EM GABIÃO, ALAS COM ESCONSIDADE DE 45°, INCLUINDO FÔRMAS E MATERIAIS. AF_07/2021</t>
  </si>
  <si>
    <t>BOCA PARA BUEIRO SIMPLES TUBULAR D = 40 CM EM CONCRETO, ALAS COM ESCONSIDADE DE 0°, INCLUINDO FÔRMAS E MATERIAIS. AF_07/2021</t>
  </si>
  <si>
    <t>BOCA PARA BUEIRO SIMPLES TUBULAR D = 40 CM EM GABIÃO, ALAS COM ESCONSIDADE DE 45°, INCLUINDO FÔRMAS E MATERIAIS. AF_07/2021</t>
  </si>
  <si>
    <t>BOCA PARA BUEIRO SIMPLES TUBULAR D = 60 CM EM CONCRETO, ALAS COM ESCONSIDADE DE 0°, INCLUINDO FÔRMAS E MATERIAIS. AF_07/2021</t>
  </si>
  <si>
    <t>BOCA PARA BUEIRO SIMPLES TUBULAR D = 60 CM EM CONCRETO, ALAS COM ESCONSIDADE DE 30°, INCLUINDO FÔRMAS E MATERIAIS. AF_07/2021</t>
  </si>
  <si>
    <t>BOCA PARA BUEIRO SIMPLES TUBULAR D = 60 CM EM GABIÃO, ALAS COM ESCONSIDADE DE 45°, INCLUINDO FÔRMAS E MATERIAIS. AF_07/2021</t>
  </si>
  <si>
    <t>BOCA PARA BUEIRO SIMPLES TUBULAR D = 80 CM EM CONCRETO, ALAS COM ESCONSIDADE DE 0°, INCLUINDO FÔRMAS E MATERIAIS. AF_07/2021</t>
  </si>
  <si>
    <t>BOCA PARA BUEIRO SIMPLES TUBULAR D = 80 CM EM CONCRETO, ALAS COM ESCONSIDADE DE 30°, INCLUINDO FÔRMAS E MATERIAIS. AF_07/2021</t>
  </si>
  <si>
    <t>BOCA PARA BUEIRO SIMPLES TUBULAR D = 80 CM EM GABIÃO, ALAS COM ESCONSIDADE DE 45°, INCLUINDO FÔRMAS E MATERIAIS. AF_07/2021</t>
  </si>
  <si>
    <t>BOCA PARA BUEIRO TRIPLO CELULAR 150 X 150 CM EM CONCRETO, ALAS COM ESCONSIDADE DE 30°, INCLUINDO FÔRMAS E MATERIAIS. AF_07/2021</t>
  </si>
  <si>
    <t>BOCA PARA BUEIRO TRIPLO CELULAR 150 X 150 CM EM GABIÃO, ALAS COM ESCONSIDADE DE 45°, INCLUINDO FÔRMAS E MATERIAIS. AF_07/2021</t>
  </si>
  <si>
    <t>BOCA PARA BUEIRO TRIPLO CELULAR 200 X 200 CM EM CONCRETO, ALAS COM ESCONSIDADE DE 30°, INCLUINDO FÔRMAS E MATERIAIS. AF_07/2021</t>
  </si>
  <si>
    <t>BOCA PARA BUEIRO TRIPLO CELULAR 200 X 200 CM EM GABIÃO, ALAS COM ESCONSIDADE DE 45°, INCLUINDO FÔRMAS E MATERIAIS. AF_07/2021</t>
  </si>
  <si>
    <t>BOCA PARA BUEIRO TRIPLO CELULAR 250 X 250 CM EM CONCRETO, ALAS COM ESCONSIDADE DE 30°, INCLUINDO FÔRMAS E MATERIAIS. AF_07/2021</t>
  </si>
  <si>
    <t>BOCA PARA BUEIRO TRIPLO CELULAR 250 X 250 CM EM GABIÃO, ALAS COM ESCONSIDADE DE 45°, INCLUINDO FÔRMAS E MATERIAIS. AF_07/2021</t>
  </si>
  <si>
    <t>BOCA PARA BUEIRO TRIPLO CELULAR 300 X 300 CM EM CONCRETO, ALAS COM ESCONSIDADE DE 30°, INCLUINDO FÔRMAS E MATERIAIS. AF_07/2021</t>
  </si>
  <si>
    <t>BOCA PARA BUEIRO TRIPLO CELULAR 300 X 300 CM EM GABIÃO, ALAS COM ESCONSIDADE DE 45°, INCLUINDO FÔRMAS E MATERIAIS. AF_07/2021</t>
  </si>
  <si>
    <t>BOCA PARA BUEIRO TRIPLO TUBULAR D = 100 CM EM CONCRETO, ALAS COM ESCONSIDADE DE 0°, INCLUINDO FÔRMAS E MATERIAIS. AF_07/2021</t>
  </si>
  <si>
    <t>BOCA PARA BUEIRO TRIPLO TUBULAR D = 100 CM EM CONCRETO, ALAS COM ESCONSIDADE DE 30°, INCLUINDO FÔRMAS E MATERIAIS. AF_07/2021</t>
  </si>
  <si>
    <t>BOCA PARA BUEIRO TRIPLO TUBULAR D = 100 CM EM GABIÃO, ALAS COM ESCONSIDADE DE 45°, INCLUINDO FÔRMAS E MATERIAIS. AF_07/2021</t>
  </si>
  <si>
    <t>BOCA PARA BUEIRO TRIPLO TUBULAR D = 120 CM EM CONCRETO, ALAS COM ESCONSIDADE DE 0°, INCLUINDO FÔRMAS E MATERIAIS. AF_07/2021</t>
  </si>
  <si>
    <t>BOCA PARA BUEIRO TRIPLO TUBULAR D = 120 CM EM CONCRETO, ALAS COM ESCONSIDADE DE 30°, INCLUINDO FÔRMAS E MATERIAIS. AF_07/2021</t>
  </si>
  <si>
    <t>BOCA PARA BUEIRO TRIPLO TUBULAR D = 120 CM EM GABIÃO, ALAS COM ESCONSIDADE DE 45°, INCLUINDO FÔRMAS E MATERIAIS. AF_07/2021</t>
  </si>
  <si>
    <t>BOCA PARA BUEIRO TRIPLO TUBULAR D = 150 CM EM CONCRETO, ALAS COM ESCONSIDADE DE 0°, INCLUINDO FÔRMAS E MATERIAIS. AF_07/2021</t>
  </si>
  <si>
    <t>BOCA PARA BUEIRO TRIPLO TUBULAR D = 150 CM EM CONCRETO, ALAS COM ESCONSIDADE DE 30°, INCLUINDO FÔRMAS E MATERIAIS. AF_07/2021</t>
  </si>
  <si>
    <t>BOCA PARA BUEIRO TRIPLO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</si>
  <si>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</si>
  <si>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</si>
  <si>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</si>
  <si>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CONCRETAGEM DE BOCA PARA BUEIRO, FCK = 20 MPA, COM USO DE BOMBA - LANÇAMENTO, ADENSAMENTO E ACABAMENTO. AF_07/2021</t>
  </si>
  <si>
    <t>FABRICAÇÃO, MONTAGEM E DESMONTAGEM DE FÔRMA PARA BOCA PARA BUEIRO, EM CHAPA DE MADEIRA COMPENSADA RESINADA, E = 17 MM, 2 UTILIZAÇÕES. AF_07/2021</t>
  </si>
  <si>
    <t>BOMBA CENTRÍFUGA, MONOFÁSICA, 0,5 CV OU 0,49 HP, HM 6 A 20 M, Q 1,2 A 8,3 M3/H (NÃO INCLUI O FORNECIMENTO DA BOMBA). AF_12/2020</t>
  </si>
  <si>
    <t>BOMBA CENTRÍFUGA, MONOFÁSICA, 0,5 CV OU 0,49 HP, HM 6 A 20 M, Q 1,2 A 8,3 M3/H - FORNECIMENTO E INSTALAÇÃO. AF_12/2020</t>
  </si>
  <si>
    <t>BOMBA CENTRÍFUGA, TRIFÁSICA, 1 CV OU 0,99 HP, HM 14 A 40 M, Q 0,6 A 8,4 M3/H (NÃO INCLUI O FORNECIMENTO DA BOMBA). AF_12/2020</t>
  </si>
  <si>
    <t>BOMBA CENTRÍFUGA, TRIFÁSICA, 1 CV OU 0,99 HP, HM 14 A 40 M, Q 0,6 A 8,4 M3/H - FORNECIMENTO E INSTALAÇÃO. AF_12/2020</t>
  </si>
  <si>
    <t>BOMBA CENTRÍFUGA, TRIFÁSICA, 1,5 CV OU 1,48 HP (NÃO INCLUI O FORNECIMENTO DA BOMBA). AF_12/2020</t>
  </si>
  <si>
    <t>BOMBA CENTRÍFUGA, TRIFÁSICA, 1,5 CV OU 1,48 HP, HM 10 A 24 M, Q 6,1 A 21,9 M3/H - FORNECIMENTO E INSTALAÇÃO. AF_12/2020</t>
  </si>
  <si>
    <t>BOMBA CENTRÍFUGA, TRIFÁSICA, 1,5 CV OU 1,48 HP, HM 10 A 24 M, Q 6,1 A 21,9 M3/H, 2 UNIDADES, INCLUSO QUADRO ELÉTRICO - FORNECIMENTO E INSTALAÇÃO. AF_12/2020</t>
  </si>
  <si>
    <t>BOMBA CENTRÍFUGA, TRIFÁSICA, 1,5 CV OU 1,48 HP, HM 10 A 70 M, Q 1,8 A 5,3 M3/H - FORNECIMENTO E INSTALAÇÃO. AF_12/2020</t>
  </si>
  <si>
    <t>BOMBA CENTRÍFUGA, TRIFÁSICA, 10 CV OU 9,86 HP, HM 85 A 140 M, Q 4,2 A 14,9 M3/H (NÃO INCLUI O FORNECIMENTO DA BOMBA). AF_12/2020</t>
  </si>
  <si>
    <t>BOMBA CENTRÍFUGA, TRIFÁSICA, 10 CV OU 9,86 HP, HM 85 A 140 M, Q 4,2 A 14,9 M3/H - FORNECIMENTO E INSTALAÇÃO. AF_12/2020</t>
  </si>
  <si>
    <t>BOMBA CENTRÍFUGA, TRIFÁSICA, 3 CV OU 2,96 HP, HM 34 A 40 M, Q 8,6 A 14,8 M3/H (NÃO INCLUI O FORNECIMENTO DA BOMBA). AF_12/2020</t>
  </si>
  <si>
    <t>BOMBA CENTRÍFUGA, TRIFÁSICA, 3 CV OU 2,96 HP, HM 34 A 40 M, Q 8,6 A 14,8 M3/H - FORNECIMENTO E INSTALAÇÃO. AF_12/2020</t>
  </si>
  <si>
    <t>BOMBA CENTRÍFUGA, TRIFÁSICA, 3 CV OU 2,96 HP, HM 34 A 40 M, Q 8,6 A 14,8 M3/H, 2 UNIDADES, INCLUSO QUADRO ELÉTRICO - FORNECIMENTO E INSTALAÇÃO. AF_12/2020</t>
  </si>
  <si>
    <t>BOMBA SUBMERSÍVEL, TRIFÁSICA, 3,80 CV OU 3,75 HP, HM 5 A 25,5 M, Q 3,6 A 61,2 M3/H (NÃO INCLUI O FORNECIMENTO DA BOMBA). AF_12/2020</t>
  </si>
  <si>
    <t>BOMBA SUBMERSÍVEL, TRIFÁSICA, 3,80 CV OU 3,75 HP, HM 5 A 25,5 M, Q 3,6 A 61,2 M3/H - FORNECIMENTO E INSTALAÇÃO. AF_12/2020</t>
  </si>
  <si>
    <t>CHAVE DE BOIA AUTOMÁTICA SUPERIOR/INFERIOR 15A/250V - FORNECIMENTO E INSTALAÇÃO. AF_12/2020</t>
  </si>
  <si>
    <t>INSTALAÇÃO DE QUADRO ELÉTRICO PARA BOMBAS TRIFÁSICAS ATÉ 25 CV (NÃO INCLUI O FORNECIMENTO DO QUADRO). AF_12/2020</t>
  </si>
  <si>
    <t>MOTO BOMBA HORIZONTAL ATÉ 10 CV, HM 75 A 80 M, Q 25,4 A 48 (NÃO INCLUI O FORNECIMENTO DA BOMBA). AF_12/2020</t>
  </si>
  <si>
    <t>MOTO BOMBA HORIZONTAL ATÉ 10 CV, HM 75 A 80 M, Q 25,4 A 48 - FORNECIMENTO E INSTALAÇÃO. AF_12/2020</t>
  </si>
  <si>
    <t>MOTO BOMBA HORIZONTAL DE 12,5 A 25 CV, HM 140 M (NÃO INCLUI O FORNECIMENTO DA BOMBA). AF_12/2020</t>
  </si>
  <si>
    <t>MOTO BOMBA HORIZONTAL DE 12,5 A 25CV, HM 140 M - FORNECIMENTO E INSTALAÇÃO. AF_12/2020</t>
  </si>
  <si>
    <t>MOTO BOMBA SUBMERSÍVEL ATÉ 10 CV, HM 21 M (NÃO INCLUI O FORNECIMENTO DA BOMBA). AF_12/2020</t>
  </si>
  <si>
    <t>MOTO BOMBA SUBMERSÍVEL ATÉ 10 CV, HM 21 M - FORNECIMENTO E INSTALAÇÃO. AF_12/2020</t>
  </si>
  <si>
    <t>MOTO BOMBA SUBMERSÍVEL DE 11 A 25 CV, HM 33 M (NÃO INCLUI O FORNECIMENTO DA BOMBA). AF_12/2020</t>
  </si>
  <si>
    <t>MOTO BOMBA SUBMERSÍVEL DE 11 A 25 CV, HM 33 M - FORNECIMENTO E INSTALAÇÃO. AF_12/2020</t>
  </si>
  <si>
    <t>QUADRO ELÉTRICO PARA 2 BOMBAS CENTRÍFUGAS TRIFÁSICAS 1,5 CV - FORNECIMENTO E INSTALAÇÃO. AF_12/2020</t>
  </si>
  <si>
    <t>QUADRO ELÉTRICO PARA 2 BOMBAS CENTRÍFUGAS TRIFÁSICAS 3 CV - FORNECIMENTO E INSTALAÇÃO. AF_12/2020</t>
  </si>
  <si>
    <t>FORNECIMENTO E INSTALAÇÃO DE BRISE DE ALUMÍNIO B57, COM PINTURA ELETROSTÁTICA BRANCA, ACABAMENTO LISO, FIXADO EM PORTA-PAINEL RANHURADO. AF_03/2024</t>
  </si>
  <si>
    <t>FORNECIMENTO E INSTALAÇÃO DE BRISE DE ALUZINC SL4, COM PINTURA ELETROSTÁTICA BRANCA, INCLINAÇÃO DE 45°, ACABAMENTO LISO, FIXADO EM PORTA-PAINEL RANHURADO. AF_03/2024</t>
  </si>
  <si>
    <t>FORNECIMENTO E INSTALAÇÃO DE CAIXA DE ALUMÍNIO PROTETORA PARA CONDENSADORA DE AR-CONDICIONADO, PINTURA ELETROSTÁTICA BRANCA, DIMENSÕES 100 CM X 78 CM X 50 CM. AF_03/2024</t>
  </si>
  <si>
    <t>FORNECIMENTO E INSTALAÇÃO DE CONJUNTO DE BRISE EM REQUADRO DE ALUMÍNIO DESLIZANTE, COM PERFIS INTERNOS TUBULARES FIXOS, COM PINTURA ELETROSTÁTICA BRANCA, ACABAMENTO, 150 CM X 265 CM. AF_03/2024</t>
  </si>
  <si>
    <t>CAIXA COM GRELHA RETANGULAR DE FERRO FUNDIDO, EM ALVENARIA COM BLOCOS DE CONCRETO, DIMENSÕES INTERNAS: 0,30 X 1,00 X 1,00. AF_12/2020</t>
  </si>
  <si>
    <t>CAIXA COM GRELHA RETANGULAR DE FERRO FUNDIDO, EM ALVENARIA COM TIJOLOS CERÂMICOS MACIÇOS, DIMENSÕES INTERNAS: 0,30 X 1,00 X 1,00. AF_12/2020</t>
  </si>
  <si>
    <t>CAIXA DE GORDURA DUPLA (CAPACIDADE: 126 L), RETANGULAR, EM ALVENARIA COM BLOCOS DE CONCRETO, DIMENSÕES INTERNAS = 0,4X0,7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</si>
  <si>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</si>
  <si>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BLOCOS DE CONCRETO, DIMENSÕES INTERNAS = 0,4X1,2 M, ALTURA INTERNA = 1 M. AF_12/2020</t>
  </si>
  <si>
    <t>CAIXA DE GORDURA ESPECIAL (CAPACIDADE: 312 L - PARA ATÉ 146 PESSOAS SERVIDAS NO PICO), RETANGULAR, EM ALVENARIA COM TIJOLOS CERÂMICOS MACIÇOS, DIMENSÕES INTERNAS = 0,4X1,2 M, ALTURA INTERNA = 1 M. AF_12/2020</t>
  </si>
  <si>
    <t>CAIXA DE GORDURA PEQUENA (CAPACIDADE: 19 L), CIRCULAR, EM PVC, DIÂMETRO INTERNO= 0,3 M. AF_12/2020</t>
  </si>
  <si>
    <t>CAIXA DE GORDURA SIMPLES (CAPACIDADE: 36 L), RETANGULAR, EM ALVENARIA COM BLOCOS DE CONCRETO, DIMENSÕES INTERNAS = 0,2X0,4 M, ALTURA INTERNA = 0,8 M. AF_12/2020</t>
  </si>
  <si>
    <t>CAIXA DE GORDURA SIMPLES (CAPACIDADE: 36L), RETANGULAR, EM ALVENARIA COM TIJOLOS CERÂMICOS MACIÇOS, DIMENSÕES INTERNAS = 0,2X0,4 M, ALTURA INTERNA = 0,8 M. AF_12/2020</t>
  </si>
  <si>
    <t>CAIXA DE GORDURA SIMPLES, CIRCULAR, EM CONCRETO PRÉ-MOLDADO, DIÂMETRO INTERNO = 0,4 M, ALTURA INTERNA = 0,4 M. AF_12/2020</t>
  </si>
  <si>
    <t>CAIXA DE INSPEÇÃO PARA ATERRAMENTO, CIRCULAR, EM POLIETILENO, DIÂMETRO INTERNO = 0,3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</si>
  <si>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</si>
  <si>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</si>
  <si>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</si>
  <si>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</si>
  <si>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</si>
  <si>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</si>
  <si>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</si>
  <si>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</si>
  <si>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</si>
  <si>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</si>
  <si>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</si>
  <si>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</si>
  <si>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</si>
  <si>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</si>
  <si>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</si>
  <si>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DRENAGEM.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</si>
  <si>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</si>
  <si>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</si>
  <si>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</si>
  <si>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</si>
  <si>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DRENAGEM.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</si>
  <si>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</si>
  <si>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DRENAGEM.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</si>
  <si>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</si>
  <si>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DRENAGEM.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</si>
  <si>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</si>
  <si>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DRENAGEM.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</si>
  <si>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</si>
  <si>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DRENAGEM. AF_12/2020</t>
  </si>
  <si>
    <t>CAIXA ENTERRADA HIDRÁULICA RETANGULAR, EM ALVENARIA COM BLOCOS DE CONCRETO, DIMENSÕES INTERNAS: 1X1X0,6 M PARA REDE DE ESGOTO. AF_12/2020</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</si>
  <si>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</si>
  <si>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</si>
  <si>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</si>
  <si>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</si>
  <si>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CONCRETO PRÉ-MOLDADO, DIMENSÕES INTERNAS: 1X1X0,5 M. AF_12/2020</t>
  </si>
  <si>
    <t>CAIXA ENTERRADA PARA INSTALAÇÕES TELEFÔNICAS TIPO R1, EM ALVENARIA COM BLOCOS DE CONCRETO, DIMENSÕES INTERNAS: 0,35X0,60X0,60 M, EXCLUINDO TAMPÃO. AF_12/2020</t>
  </si>
  <si>
    <t>CAIXA ENTERRADA PARA INSTALAÇÕES TELEFÔNICAS TIPO R2, EM ALVENARIA COM BLOCOS DE CONCRETO, DIMENSÕES INTERNAS: 0,52X1,07X0,60 M, EXCLUINDO TAMPÃO. AF_12/2020</t>
  </si>
  <si>
    <t>CAIXA ENTERRADA PARA INSTALAÇÕES TELEFÔNICAS TIPO R3, EM ALVENARIA COM BLOCOS DE CONCRETO, DIMENSÕES INTERNAS: 1,2X1,5X1,40 M, EXCLUINDO TAMPÃO.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</si>
  <si>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</si>
  <si>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</si>
  <si>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</si>
  <si>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</si>
  <si>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TAMPA CIRCULAR PARA ESGOTO E DRENAGEM, EM CONCRETO PRÉ-MOLDADO, DIÂMETRO INTERNO = 0,60 M E ALTURA = 0,10 M. AF_12/2020</t>
  </si>
  <si>
    <t>TAMPA CIRCULAR PARA ESGOTO E DRENAGEM, EM FERRO FUNDIDO, DIÂMETRO INTERNO = 0,6 M. AF_12/2020</t>
  </si>
  <si>
    <t>TIL (TUBO DE INSPEÇÃO E LIMPEZA) CONDOMINIAL PARA ESGOTO, EM PVC, DN 100 X 100 MM. AF_12/2020</t>
  </si>
  <si>
    <t>TIL (TUBO DE INSPEÇÃO E LIMPEZA) RADIAL PARA ESGOTO, EM PVC, DN 300X200 MM. AF_12/2020</t>
  </si>
  <si>
    <t>CAIXA D´ÁGUA EM POLIETILENO, 1000 LITROS (INCLUSOS TUBOS, CONEXÕES E TORNEIRA DE BÓIA)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</si>
  <si>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</si>
  <si>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</si>
  <si>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</si>
  <si>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</si>
  <si>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POLIETILENO, 500 LITROS (INCLUSOS TUBOS, CONEXÕES E TORNEIRA DE BÓIA) - FORNECIMENTO E INSTALAÇÃO. AF_06/2021</t>
  </si>
  <si>
    <t>CAIXA D´ÁGUA EM POLIETILENO, 500 LITROS - FORNECIMENTO E INSTALAÇÃO. AF_06/2021</t>
  </si>
  <si>
    <t>CAIXA D´ÁGUA EM POLIETILENO, 750 LITROS - FORNECIMENTO E INSTALAÇÃO. AF_06/2021</t>
  </si>
  <si>
    <t>CAIXA D´ÁGUA EM POLIÉSTER REFORÇADO COM FIBRA DE VIDRO, 1000 LITROS - FORNECIMENTO E INSTALAÇÃO. AF_06/2021</t>
  </si>
  <si>
    <t>CAIXA D´ÁGUA EM POLIÉSTER REFORÇADO COM FIBRA DE VIDRO, 10000 LITROS - FORNECIMENTO E INSTALAÇÃO. AF_06/2021</t>
  </si>
  <si>
    <t>CAIXA D´ÁGUA EM POLIÉSTER REFORÇADO COM FIBRA DE VIDRO, 1500 LITROS - FORNECIMENTO E INSTALAÇÃO. AF_06/2021</t>
  </si>
  <si>
    <t>CAIXA D´ÁGUA EM POLIÉSTER REFORÇADO COM FIBRA DE VIDRO, 15000 LITROS - FORNECIMENTO E INSTALAÇÃO. AF_06/2021</t>
  </si>
  <si>
    <t>CAIXA D´ÁGUA EM POLIÉSTER REFORÇADO COM FIBRA DE VIDRO, 2000 LITROS - FORNECIMENTO E INSTALAÇÃO. AF_06/2021</t>
  </si>
  <si>
    <t>CAIXA D´ÁGUA EM POLIÉSTER REFORÇADO COM FIBRA DE VIDRO, 20000 LITROS - FORNECIMENTO E INSTALAÇÃO. AF_06/2021</t>
  </si>
  <si>
    <t>CAIXA D´ÁGUA EM POLIÉSTER REFORÇADO COM FIBRA DE VIDRO, 3000 LITROS - FORNECIMENTO E INSTALAÇÃO. AF_06/2021</t>
  </si>
  <si>
    <t>CAIXA D´ÁGUA EM POLIÉSTER REFORÇADO COM FIBRA DE VIDRO, 500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</si>
  <si>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</si>
  <si>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</si>
  <si>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750 LITROS - FORNECIMENTO E INSTALAÇÃO. AF_06/2021</t>
  </si>
  <si>
    <t>FURO EM CAIXA D'ÁGUA COM ESPESSURA DE 2 ATÉ 5 MM E DIÂMETRO DE 100 MM. AF_06/2021</t>
  </si>
  <si>
    <t>FURO EM CAIXA D'ÁGUA COM ESPESSURA DE 2 ATÉ 5 MM E DIÂMETRO DE 15 MM. AF_06/2021</t>
  </si>
  <si>
    <t>FURO EM CAIXA D'ÁGUA COM ESPESSURA DE 2 ATÉ 5 MM E DIÂMETRO DE 20 MM. AF_06/2021</t>
  </si>
  <si>
    <t>FURO EM CAIXA D'ÁGUA COM ESPESSURA DE 2 ATÉ 5 MM E DIÂMETRO DE 25 MM. AF_06/2021</t>
  </si>
  <si>
    <t>FURO EM CAIXA D'ÁGUA COM ESPESSURA DE 2 ATÉ 5 MM E DIÂMETRO DE 32 MM. AF_06/2021</t>
  </si>
  <si>
    <t>FURO EM CAIXA D'ÁGUA COM ESPESSURA DE 2 ATÉ 5 MM E DIÂMETRO DE 40 MM. AF_06/2021</t>
  </si>
  <si>
    <t>FURO EM CAIXA D'ÁGUA COM ESPESSURA DE 2 ATÉ 5 MM E DIÂMETRO DE 50 MM. AF_06/2021</t>
  </si>
  <si>
    <t>FURO EM CAIXA D'ÁGUA COM ESPESSURA DE 2 ATÉ 5 MM E DIÂMETRO DE 60 MM. AF_06/2021</t>
  </si>
  <si>
    <t>FURO EM CAIXA D'ÁGUA COM ESPESSURA DE 2 ATÉ 5 MM E DIÂMETRO DE 75 MM. AF_06/2021</t>
  </si>
  <si>
    <t>FURO EM CAIXA D'ÁGUA COM ESPESSURA DE 6 ATÉ 8 MM E DIÂMETRO DE 100 MM. AF_06/2021</t>
  </si>
  <si>
    <t>FURO EM CAIXA D'ÁGUA COM ESPESSURA DE 6 ATÉ 8 MM E DIÂMETRO DE 15 MM. AF_06/2021</t>
  </si>
  <si>
    <t>FURO EM CAIXA D'ÁGUA COM ESPESSURA DE 6 ATÉ 8 MM E DIÂMETRO DE 20 MM. AF_06/2021</t>
  </si>
  <si>
    <t>FURO EM CAIXA D'ÁGUA COM ESPESSURA DE 6 ATÉ 8 MM E DIÂMETRO DE 25 MM. AF_06/2021</t>
  </si>
  <si>
    <t>FURO EM CAIXA D'ÁGUA COM ESPESSURA DE 6 ATÉ 8 MM E DIÂMETRO DE 32 MM. AF_06/2021</t>
  </si>
  <si>
    <t>FURO EM CAIXA D'ÁGUA COM ESPESSURA DE 6 ATÉ 8 MM E DIÂMETRO DE 40 MM. AF_06/2021</t>
  </si>
  <si>
    <t>FURO EM CAIXA D'ÁGUA COM ESPESSURA DE 6 ATÉ 8 MM E DIÂMETRO DE 50 MM. AF_06/2021</t>
  </si>
  <si>
    <t>FURO EM CAIXA D'ÁGUA COM ESPESSURA DE 6 ATÉ 8 MM E DIÂMETRO DE 60 MM. AF_06/2021</t>
  </si>
  <si>
    <t>FURO EM CAIXA D'ÁGUA COM ESPESSURA DE 6 ATÉ 8 MM E DIÂMETRO DE 75 MM. AF_06/2021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</si>
  <si>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</si>
  <si>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</si>
  <si>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</si>
  <si>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CANALETA DE CONCRETO POLIMÉRICO COM GRELHA, LARGURA DE 13 CM - FORNECIMENTO E INSTALAÇÃO. AF_08/2021</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</si>
  <si>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</si>
  <si>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</si>
  <si>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</si>
  <si>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</si>
  <si>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</si>
  <si>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</si>
  <si>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</si>
  <si>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</si>
  <si>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</si>
  <si>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</si>
  <si>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</si>
  <si>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EXECUÇÃO DE CANALETA DE CONCRETO MOLDADO IN LOCO, ESPESSURA DE 0,08 M, GEOMETRIA TRAPEZOIDAL (DIMENSÕES INTERNAS: B=1M; B=0,5 M; H=0,25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</si>
  <si>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</si>
  <si>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</si>
  <si>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</si>
  <si>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ALAMBRADO EM MOURÕES DE CONCRETO, COM TELA DE ARAME GALVANIZADO (INCLUSIVE MURETA EM CONCRETO). AF_05/2018</t>
  </si>
  <si>
    <t>ALAMBRADO EM PERFIS METÁLICOS RETANGULARES COM GRADIL METÁLICO (EXCLUSIVE MURETA EM CONCRETO).AF_05/2018</t>
  </si>
  <si>
    <t>ALAMBRADO PARA QUADRA POLIESPORTIVA, ESTRUTURADO POR TUBOS DE ACO GALVANIZADO, (MONTANTES COM DIAMETRO 2", TRAVESSAS E ESCORAS COM DIÂMETRO 1 ¼"), COM TELA DE ARAME GALVANIZADO, FIO 10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</si>
  <si>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</si>
  <si>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14 BWG E MALHA QUADRADA 5X5CM (EXCETO MURETA). AF_03/2021</t>
  </si>
  <si>
    <t>CERCA COM MOURÕES DE CONCRETO, RETO, 15X15 CM, ESPAÇAMENTO DE 2,5 M, CRAVADOS 0,5 M, ESCORAS DE 10X10 CM A CADA 50 M, COM 12 FIOS DE ARAME DE AÇO OVALADO 15X17 - FORNECIMENTO E INSTALAÇÃO. AF_05/2020</t>
  </si>
  <si>
    <t>CERCA COM MOURÕES DE CONCRETO, RETO, 15X15 CM, ESPAÇAMENTO DE 2,5 M, CRAVADOS 0,5 M, ESCORAS DE 10X10 CM A CADA 50 M, COM 9 FIOS DE ARAME DE AÇO OVALADO 15X17 -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</si>
  <si>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</si>
  <si>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</si>
  <si>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MISTO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</si>
  <si>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</si>
  <si>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</si>
  <si>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MISTO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</si>
  <si>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</si>
  <si>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</si>
  <si>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10X10CM, ESPAÇAMENTO DE 2,5M, CRAVADOS 0,5M, COM 11 FIOS DE ARAME MISTO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</si>
  <si>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</si>
  <si>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</si>
  <si>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</si>
  <si>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</si>
  <si>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</si>
  <si>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PORTÃO COM MOURÕES DE MADEIRA ROLIÇA, DIÂMETRO 11 CM, COM 5 FIOS DE ARAME FARPADO Nº 14 CLASSE 250, SEM DOBRADIÇAS - FORNECIMENTO E INSTALAÇÃO. AF_05/2020</t>
  </si>
  <si>
    <t>RECOMPOSIÇÃO PARCIAL DE ARAME FARPADO Nº 14 CLASSE 250, FIXADO EM CERCA COM MOURÕES DE CONCRETO - FORNECIMENTO E INSTALAÇÃO. AF_05/2020</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</si>
  <si>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</si>
  <si>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</si>
  <si>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EQUIPAMENTO DE PROJEÇÃO. ARGAMASSA TRAÇO 1:3 COM PREPARO EM BETONEIRA 400 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</si>
  <si>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</si>
  <si>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</si>
  <si>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</si>
  <si>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</si>
  <si>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TRAÇO 1:4 E EMULSÃO POLIMÉRICA (ADESIVO)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</si>
  <si>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</si>
  <si>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EM BETONEIRA 400 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</si>
  <si>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</si>
  <si>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</si>
  <si>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</si>
  <si>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</si>
  <si>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TRAÇO 1:4 E EMULSÃO POLIMÉRICA (ADESIVO) COM PREPARO MANUAL. AF_10/2022</t>
  </si>
  <si>
    <t>CHAPISCO APLICADO EM ALVENARIA E ESTRUTURAS DE CONCRETO INTERNAS, COM EQUIPAMENTO DE PROJEÇÃO. ARGAMASSA TRAÇO 1:3 COM PREPARO EM BETONEIRA 400 L. AF_10/2022</t>
  </si>
  <si>
    <t>CHAPISCO APLICADO EM ALVENARIA E ESTRUTURAS DE CONCRETO INTERNAS, COM EQUIPAMENTO DE PROJEÇÃO. ARGAMASSA TRAÇO 1:3 COM PREPARO MANUAL. AF_10/2022</t>
  </si>
  <si>
    <t>CHAPISCO APLICADO EM ALVENARIAS E ESTRUTURAS DE CONCRETO INTERNAS, COM COLHER DE PEDREIRO. ARGAMASSA TRAÇO 1:3 COM PREPARO EM BETONEIRA 400L. AF_10/2022</t>
  </si>
  <si>
    <t>CHAPISCO APLICADO EM ALVENARIAS E ESTRUTURAS DE CONCRETO INTERNAS, COM COLHER DE PEDREIRO. ARGAMASSA TRAÇO 1:3 COM PREPARO MANUAL. AF_10/2022</t>
  </si>
  <si>
    <t>CHAPISCO APLICADO NO TETO OU EM ALVENARIA E ESTRUTURA, COM ROLO PARA TEXTURA ACRÍLICA. ARGAMASSA INDUSTRIALIZADA COM PREPARO EM MISTURADOR 300 KG. AF_10/2022</t>
  </si>
  <si>
    <t>CHAPISCO APLICADO NO TETO OU EM ALVENARIA E ESTRUTURA, COM ROLO PARA TEXTURA ACRÍLICA. ARGAMASSA INDUSTRIALIZADA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</si>
  <si>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</si>
  <si>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TRAÇO 1:4 E EMULSÃO POLIMÉRICA (ADESIVO) COM PREPARO MANUAL. AF_10/2022</t>
  </si>
  <si>
    <t>CHAPISCO APLICADO NO TETO OU EM ESTRUTURA, COM DESEMPENADEIRA DENTADA. ARGAMASSA INDUSTRIALIZADA COM PREPARO EM MISTURADOR 300 KG. AF_10/2022</t>
  </si>
  <si>
    <t>CHAPISCO APLICADO NO TETO OU EM ESTRUTURA, COM DESEMPENADEIRA DENTADA. ARGAMASSA INDUSTRIALIZADA COM PREPARO MANUAL. AF_10/2022</t>
  </si>
  <si>
    <t>CHAPISCO APLICADO SOMENTE NA ESTRUTURA DE CONCRETO DA FACHADA, COM DESEMPENADEIRA DENTADA. ARGAMASSA INDUSTRIALIZADA COM PREPARO EM MISTURADOR 300 KG. AF_10/2022</t>
  </si>
  <si>
    <t>CHAPISCO APLICADO SOMENTE NA ESTRUTURA DE CONCRETO DA FACHADA, COM DESEMPENADEIRA DENTADA. ARGAMASSA INDUSTRIALIZADA COM PREPARO MANUAL. AF_10/2022</t>
  </si>
  <si>
    <t>CONCRETAGEM DE ESCADAS, FCK=25 MPA, COM USO DE BOMBA - LANÇAMENTO, ADENSAMENTO E ACABAMENTO. AF_02/2022_PS</t>
  </si>
  <si>
    <t>CONCRETAGEM DE PILARES, FCK = 25 MPA, COM USO DE BALDES - LANÇAMENTO, ADENSAMENTO E ACABAMENTO. AF_02/2022</t>
  </si>
  <si>
    <t>CONCRETAGEM DE PILARES, FCK = 25 MPA, COM USO DE BOMBA - LANÇAMENTO, ADENSAMENTO E ACABAMENTO. AF_02/2022_PS</t>
  </si>
  <si>
    <t>CONCRETAGEM DE PILARES, FCK = 25 MPA, COM USO DE GRUA - LANÇAMENTO, ADENSAMENTO E ACABAMENTO. AF_02/2022</t>
  </si>
  <si>
    <t>CONCRETAGEM DE PILARES, FCK=25 MPA, COM USO DE JERICAS EM CREMALHEIRA - LANÇAMENTO, ADENSAMENTO E ACABAMENTO. AF_02/2022</t>
  </si>
  <si>
    <t>CONCRETAGEM DE PILARES, FCK=25 MPA, COM USO DE JERICAS EM ELEVADOR DE CABO - LANÇAMENTO, ADENSAMENTO E ACABAMENTO. AF_02/2022</t>
  </si>
  <si>
    <t>CONCRETAGEM DE RESERVATÓRIOS, FCK=25 MPA, COM USO DE BOMBA - LANÇAMENTO, ADENSAMENTO E ACABAMENTO. AF_02/2022_PS</t>
  </si>
  <si>
    <t>CONCRETAGEM DE VIGAS E LAJES, FCK=25 MPA, PARA LAJES MACIÇAS OU NERVURADAS COM GRUA DE CAÇAMBA DE 500 L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</si>
  <si>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</si>
  <si>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</si>
  <si>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MACIÇAS OU NERVURADAS COM USO DE BOMBA - LANÇAMENTO, ADENSAMENTO E ACABAMENTO. AF_02/2022_PS</t>
  </si>
  <si>
    <t>CONCRETAGEM DE VIGAS E LAJES, FCK=25 MPA, PARA LAJES PREMOLDADAS COM GRUA DE CAÇAMBA DE 350 L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</si>
  <si>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</si>
  <si>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PREMOLDADAS COM JERICAS EM ELEVADOR DE CABO EM EDIFICAÇÃO DE MULTIPAVIMENTOS ATÉ 16 ANDARES - LANÇAMENTO, ADENSAMENTO E ACABAMENTO. AF_02/2022</t>
  </si>
  <si>
    <t>CONCRETAGEM DE VIGAS E LAJES, FCK=25 MPA, PARA LAJES PREMOLDADAS COM USO DE BOMBA - LANÇAMENTO, ADENSAMENTO E ACABAMENTO. AF_02/2022_PS</t>
  </si>
  <si>
    <t>CONCRETAGEM DE VIGAS E LAJES, FCK=25 MPA, PARA QUALQUER TIPO DE LAJE COM BALDES EM EDIFICAÇÃO DE MULTIPAVIMENTOS ATÉ 04 ANDARES - LANÇAMENTO, ADENSAMENTO E ACABAMENTO. AF_02/2022</t>
  </si>
  <si>
    <t>CONCRETAGEM DE VIGAS E LAJES, FCK=25 MPA, PARA QUALQUER TIPO DE LAJE COM BALDES EM EDIFICAÇÃO TÉRREA - LANÇAMENTO, ADENSAMENTO E ACABAMENTO. AF_02/2022</t>
  </si>
  <si>
    <t>LANÇAMENTO COM USO DE BALDES, ADENSAMENTO E ACABAMENTO DE CONCRETO EM ESTRUTURAS. AF_02/2022</t>
  </si>
  <si>
    <t>LANÇAMENTO COM USO DE BOMBA, ADENSAMENTO E ACABAMENTO DE CONCRETO EM ESTRUTURAS. AF_02/2022</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</si>
  <si>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</si>
  <si>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</si>
  <si>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</si>
  <si>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</si>
  <si>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</si>
  <si>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</si>
  <si>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</si>
  <si>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</si>
  <si>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</si>
  <si>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</si>
  <si>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</si>
  <si>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</si>
  <si>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</si>
  <si>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</si>
  <si>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</si>
  <si>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</si>
  <si>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</si>
  <si>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</si>
  <si>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</si>
  <si>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</si>
  <si>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</si>
  <si>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</si>
  <si>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</si>
  <si>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</si>
  <si>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</si>
  <si>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</si>
  <si>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</si>
  <si>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</si>
  <si>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</si>
  <si>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</si>
  <si>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</si>
  <si>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</si>
  <si>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REVESTIMENTO VEGETAL PARA SOLO GRAMPEADO VERDE, ATRAVÉS DE HIDROSSEMEADURA. AF_07/2024</t>
  </si>
  <si>
    <t>ANCORAGEM ATIVA PARA CABO COM 1 CORDOALHA DE DIÂMETRO NOMINAL DE 12,7 MM. AF_08/2022</t>
  </si>
  <si>
    <t>ANCORAGEM ATIVA PARA CABO COM 1 CORDOALHA DE DIÂMETRO NOMINAL DE 15,2 MM. AF_08/2022</t>
  </si>
  <si>
    <t>ANCORAGEM ATIVA PARA CABO COM 12 CORDOALHAS DE DIÂMETRO NOMINAL DE 12,7 MM. AF_08/2022</t>
  </si>
  <si>
    <t>ANCORAGEM ATIVA PARA CABO COM 12 CORDOALHAS DE DIÂMETRO NOMINAL DE 15,2 MM. AF_08/2022</t>
  </si>
  <si>
    <t>ANCORAGEM ATIVA PARA CABO COM 2 CORDOALHAS DE DIÂMETRO NOMINAL DE 12,7 MM. AF_08/2022</t>
  </si>
  <si>
    <t>ANCORAGEM ATIVA PARA CABO COM 2 CORDOALHAS DE DIÂMETRO NOMINAL DE 15,2 MM. AF_08/2022</t>
  </si>
  <si>
    <t>ANCORAGEM ATIVA PARA CABO COM 4 CORDOALHAS DE DIÂMETRO NOMINAL DE 12,7 MM. AF_08/2022</t>
  </si>
  <si>
    <t>ANCORAGEM ATIVA PARA CABO COM 4 CORDOALHAS DE DIÂMETRO NOMINAL DE 15,2 MM. AF_08/2022</t>
  </si>
  <si>
    <t>ANCORAGEM ATIVA PARA CABO COM 6 CORDOALHAS DE DIÂMETRO NOMINAL DE 12,7 MM. AF_08/2022</t>
  </si>
  <si>
    <t>ANCORAGEM ATIVA PARA CABO COM 6 CORDOALHAS DE DIÂMETRO NOMINAL DE 15,2 MM. AF_08/2022</t>
  </si>
  <si>
    <t>ANCORAGEM ATIVA PARA CABO COM 7 CORDOALHAS DE DIÂMETRO NOMINAL DE 12,7 MM. AF_08/2022</t>
  </si>
  <si>
    <t>ANCORAGEM ATIVA PARA CABO COM 7 CORDOALHAS DE DIÂMETRO NOMINAL DE 15,2 MM. AF_08/2022</t>
  </si>
  <si>
    <t>ANCORAGEM ATIVA PARA CORDOALHA COM 7 FIOS E DIÂMETRO NOMINAL DE 12,7 MM. AF_08/2022</t>
  </si>
  <si>
    <t>ANCORAGEM ATIVA PARA CORDOALHA COM 7 FIOS E DIÂMETRO NOMINAL DE 15,2 MM. AF_08/2022</t>
  </si>
  <si>
    <t>ANCORAGEM PASSIVA PARA CABO COM 1 CORDOALHA DE DIÂMETRO NOMINAL DE 12,7 MM. AF_08/2022</t>
  </si>
  <si>
    <t>ANCORAGEM PASSIVA PARA CABO COM 1 CORDOALHA DE DIÂMETRO NOMINAL DE 15,2 MM. AF_08/2022</t>
  </si>
  <si>
    <t>ANCORAGEM PASSIVA PARA CABO COM 12 CORDOALHAS DE DIÂMETRO NOMINAL DE 12,7 MM. AF_08/2022</t>
  </si>
  <si>
    <t>ANCORAGEM PASSIVA PARA CABO COM 12 CORDOALHAS DE DIÂMETRO NOMINAL DE 15,2 MM. AF_08/2022</t>
  </si>
  <si>
    <t>ANCORAGEM PASSIVA PARA CABO COM 2 CORDOALHAS DE DIÂMETRO NOMINAL DE 12,7 MM. AF_08/2022</t>
  </si>
  <si>
    <t>ANCORAGEM PASSIVA PARA CABO COM 2 CORDOALHAS DE DIÂMETRO NOMINAL DE 15,2 MM. AF_08/2022</t>
  </si>
  <si>
    <t>ANCORAGEM PASSIVA PARA CABO COM 4 CORDOALHAS DE DIÂMETRO NOMINAL DE 12,7 MM. AF_08/2022</t>
  </si>
  <si>
    <t>ANCORAGEM PASSIVA PARA CABO COM 4 CORDOALHAS DE DIÂMETRO NOMINAL DE 15,2 MM. AF_08/2022</t>
  </si>
  <si>
    <t>ANCORAGEM PASSIVA PARA CABO COM 6 CORDOALHAS DE DIÂMETRO NOMINAL DE 12,7 MM. AF_08/2022</t>
  </si>
  <si>
    <t>ANCORAGEM PASSIVA PARA CABO COM 6 CORDOALHAS DE DIÂMETRO NOMINAL DE 15,2 MM. AF_08/2022</t>
  </si>
  <si>
    <t>ANCORAGEM PASSIVA PARA CABO COM 7 CORDOALHAS DE DIÂMETRO NOMINAL DE 12,7 MM. AF_08/2022</t>
  </si>
  <si>
    <t>ANCORAGEM PASSIVA PARA CABO COM 7 CORDOALHAS DE DIÂMETRO NOMINAL DE 15,2 MM. AF_08/2022</t>
  </si>
  <si>
    <t>ANCORAGEM PASSIVA PARA CORDOALHA COM 7 FIOS E DIÂMETRO NOMINAL DE 12,7 MM. AF_08/2022</t>
  </si>
  <si>
    <t>ANCORAGEM PASSIVA PARA CORDOALHA COM 7 FIOS E DIÂMETRO NOMINAL DE 15,2 MM. AF_08/2022</t>
  </si>
  <si>
    <t>FORNECIMENTO E INSTALAÇÃO DE BAINHA CIRCULAR COM DIÂMETRO NOMINAL DE 35 MM, INCLUSIVE INJEÇÃO DE NATA DE CIMENTO. AF_08/2022</t>
  </si>
  <si>
    <t>FORNECIMENTO E INSTALAÇÃO DE BAINHA CIRCULAR COM DIÂMETRO NOMINAL DE 40 MM, INCLUSIVE INJEÇÃO DE NATA DE CIMENTO. AF_08/2022</t>
  </si>
  <si>
    <t>FORNECIMENTO E INSTALAÇÃO DE BAINHA CIRCULAR COM DIÂMETRO NOMINAL DE 50 MM, INCLUSIVE INJEÇÃO DE NATA DE CIMENTO. AF_08/2022</t>
  </si>
  <si>
    <t>FORNECIMENTO E INSTALAÇÃO DE BAINHA CIRCULAR COM DIÂMETRO NOMINAL DE 55 MM, INCLUSIVE INJEÇÃO DE NATA DE CIMENTO. AF_08/2022</t>
  </si>
  <si>
    <t>FORNECIMENTO E INSTALAÇÃO DE BAINHA CIRCULAR COM DIÂMETRO NOMINAL DE 60 MM, INCLUSIVE INJEÇÃO DE NATA DE CIMENTO. AF_08/2022</t>
  </si>
  <si>
    <t>FORNECIMENTO E INSTALAÇÃO DE BAINHA CIRCULAR COM DIÂMETRO NOMINAL DE 65 MM, INCLUSIVE INJEÇÃO DE NATA DE CIMENTO. AF_08/2022</t>
  </si>
  <si>
    <t>FORNECIMENTO E INSTALAÇÃO DE BAINHA CIRCULAR COM DIÂMETRO NOMINAL DE 80 MM, INCLUSIVE INJEÇÃO DE NATA DE CIMENTO. AF_08/2022</t>
  </si>
  <si>
    <t>FORNECIMENTO E INSTALAÇÃO DE CABO COM CORDOALHA NUA, RESISTÊNCIA À TRAÇÃO DE 190 KGF/MM² E DIÂMETRO NOMINAL DE 12,7 MM, EM VIGA. AF_08/2022</t>
  </si>
  <si>
    <t>FORNECIMENTO E INSTALAÇÃO DE CABO COM CORDOALHA NUA, RESISTÊNCIA À TRAÇÃO DE 190 KGF/MM² E DIÂMETRO NOMINAL DE 15,2 MM, EM VIGA. AF_08/2022</t>
  </si>
  <si>
    <t>FORNECIMENTO E INSTALAÇÃO DE CABO COM CORDOALHA NUA, RESISTÊNCIA À TRAÇÃO DE 210 KGF/MM² E DIÂMETRO NOMINAL DE 12,7 MM, EM VIGA. AF_08/2022</t>
  </si>
  <si>
    <t>FORNECIMENTO E INSTALAÇÃO DE CABO COM CORDOALHA NUA, RESISTÊNCIA À TRAÇÃO DE 210 KGF/MM² E DIÂMETRO NOMINAL DE 15,2 MM, EM VIGA. AF_08/2022</t>
  </si>
  <si>
    <t>FORNECIMENTO E INSTALAÇÃO DE CORDOALHA COM 7 FIOS, RESISTÊNCIA À TRAÇÃO DE 190 KGF/MM² E DIÂMETRO NOMINAL DE 12,7 MM, EM LAJE. AF_08/2022</t>
  </si>
  <si>
    <t>FORNECIMENTO E INSTALAÇÃO DE CORDOALHA COM 7 FIOS, RESISTÊNCIA À TRAÇÃO DE 190 KGF/MM² E DIÂMETRO NOMINAL DE 12,7 MM, EM VIGA. AF_08/2022</t>
  </si>
  <si>
    <t>FORNECIMENTO E INSTALAÇÃO DE CORDOALHA COM 7 FIOS, RESISTÊNCIA À TRAÇÃO DE 190 KGF/MM² E DIÂMETRO NOMINAL DE 15,2 MM, EM LAJE. AF_08/2022</t>
  </si>
  <si>
    <t>FORNECIMENTO E INSTALAÇÃO DE CORDOALHA COM 7 FIOS, RESISTÊNCIA À TRAÇÃO DE 190 KGF/MM² E DIÂMETRO NOMINAL DE 15,2 MM, EM VIGA. AF_08/2022</t>
  </si>
  <si>
    <t>FORNECIMENTO E INSTALAÇÃO DE CORDOALHA COM 7 FIOS, RESISTÊNCIA À TRAÇÃO DE 210 KGF/MM² E DIÂMETRO NOMINAL DE 12,7 MM, EM LAJE. AF_08/2022</t>
  </si>
  <si>
    <t>FORNECIMENTO E INSTALAÇÃO DE CORDOALHA COM 7 FIOS, RESISTÊNCIA À TRAÇÃO DE 210 KGF/MM² E DIÂMETRO NOMINAL DE 12,7 MM, EM VIGA. AF_08/2022</t>
  </si>
  <si>
    <t>FORNECIMENTO E INSTALAÇÃO DE CORDOALHA COM 7 FIOS, RESISTÊNCIA À TRAÇÃO DE 210 KGF/MM² E DIÂMETRO NOMINAL DE 15,2 MM, EM LAJE. AF_08/2022</t>
  </si>
  <si>
    <t>FORNECIMENTO E INSTALAÇÃO DE CORDOALHA COM 7 FIOS, RESISTÊNCIA À TRAÇÃO DE 210 KGF/MM² E DIÂMETRO NOMINAL DE 15,2 MM, EM VIGA. AF_08/2022</t>
  </si>
  <si>
    <t>CONTRAPISO ACÚSTICO EM ARGAMASSA PRONTA, PREPARO MANUAL, APLICADO EM ÁREAS SECA, ACABAMENTO NÃO REFORÇADO, ESPESSURA 6CM. AF_07/2021</t>
  </si>
  <si>
    <t>CONTRAPISO ACÚSTICO EM ARGAMASSA PRONTA, PREPARO MANUAL, APLICADO EM ÁREAS SECAS, ACABAMENTO NÃO REFORÇADO, ESPESSURA 5CM. AF_07/2021</t>
  </si>
  <si>
    <t>CONTRAPISO ACÚSTICO EM ARGAMASSA PRONTA, PREPARO MANUAL, APLICADO EM ÁREAS SECAS, ACABAMENTO NÃO REFORÇADO, ESPESSURA 7CM. AF_07/2021</t>
  </si>
  <si>
    <t>CONTRAPISO ACÚSTICO EM ARGAMASSA PRONTA, PREPARO MECÂNICO COM MISTURADOR 300 KG, APLICADO EM ÁREAS SECAS, ACABAMENTO NÃO REFORÇADO, ESPESSURA 5CM. AF_07/2021</t>
  </si>
  <si>
    <t>CONTRAPISO ACÚSTICO EM ARGAMASSA PRONTA, PREPARO MECÂNICO COM MISTURADOR 300 KG, APLICADO EM ÁREAS SECAS, ACABAMENTO NÃO REFORÇADO, ESPESSURA 6CM. AF_07/2021</t>
  </si>
  <si>
    <t>CONTRAPISO ACÚSTICO EM ARGAMASSA PRONTA, PREPARO MECÂNICO COM MISTURADOR 300 KG, APLICADO EM ÁREAS SECAS, ACABAMENTO NÃO REFORÇADO, ESPESSURA 7CM. AF_07/2021</t>
  </si>
  <si>
    <t>CONTRAPISO ACÚSTICO EM ARGAMASSA TRAÇO 1:4 (CIMENTO E AREIA), PREPARO MANUAL, APLICADO EM ÁREAS SECAS, ACABAMENTO NÃO REFORÇADO, ESPESSURA 5CM. AF_07/2021</t>
  </si>
  <si>
    <t>CONTRAPISO ACÚSTICO EM ARGAMASSA TRAÇO 1:4 (CIMENTO E AREIA), PREPARO MANUAL, APLICADO EM ÁREAS SECAS, ACABAMENTO NÃO REFORÇADO, ESPESSURA 6CM. AF_07/2021</t>
  </si>
  <si>
    <t>CONTRAPISO ACÚSTICO EM ARGAMASSA TRAÇO 1:4 (CIMENTO E AREIA), PREPARO MANUAL, APLICADO EM ÁREAS SECAS, ACABAMENTO NÃO REFORÇADO, ESPESSURA 7CM. AF_07/2021</t>
  </si>
  <si>
    <t>CONTRAPISO ACÚSTICO EM ARGAMASSA TRAÇO 1:4 (CIMENTO E AREIA), PREPARO MECÂNICO COM BETONEIRA 400L,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</si>
  <si>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</si>
  <si>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MECÂNICO COM BETONEIRA 400L, APLICADO EM ÁREAS SECAS, ACABAMENTO NÃO REFORÇADO, ESPESSURA 7CM. AF_07/2021</t>
  </si>
  <si>
    <t>CONTRAPISO COM ARGAMASSA AUTONIVELANTE, APLICADO SOBRE LAJE, ADERIDO, ESPESSURA 2CM. AF_07/2021</t>
  </si>
  <si>
    <t>CONTRAPISO COM ARGAMASSA AUTONIVELANTE, APLICADO SOBRE LAJE, ADERIDO,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</si>
  <si>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</si>
  <si>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</si>
  <si>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</si>
  <si>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EM ARGAMASSA PRONTA, PREPARO MANUAL, APLICADO EM ÁREAS MOLHADAS SOBRE IMPERMEABILIZAÇÃO, ACABAMENTO NÃO REFORÇADO, ESPESSURA 3CM. AF_07/2021</t>
  </si>
  <si>
    <t>CONTRAPISO EM ARGAMASSA PRONTA, PREPARO MANUAL, APLICADO EM ÁREAS MOLHADAS SOBRE IMPERMEABILIZAÇÃO, ACABAMENTO NÃO REFORÇADO, ESPESSURA 4CM. AF_07/2021</t>
  </si>
  <si>
    <t>CONTRAPISO EM ARGAMASSA PRONTA, PREPARO MANUAL, APLICADO EM ÁREAS MOLHADAS SOBRE LAJE, ADERIDO, ACABAMENTO NÃO REFORÇADO, ESPESSURA 2CM. AF_07/2021</t>
  </si>
  <si>
    <t>CONTRAPISO EM ARGAMASSA PRONTA, PREPARO MANUAL, APLICADO EM ÁREAS MOLHADAS SOBRE LAJE, ADERIDO, ACABAMENTO NÃO REFORÇADO, ESPESSURA 3CM. AF_07/2021</t>
  </si>
  <si>
    <t>CONTRAPISO EM ARGAMASSA PRONTA, PREPARO MANUAL, APLICADO EM ÁREAS SECAS SOBRE LAJE, ADERIDO, ACABAMENTO NÃO REFORÇADO, ESPESSURA 2CM. AF_07/2021</t>
  </si>
  <si>
    <t>CONTRAPISO EM ARGAMASSA PRONTA, PREPARO MANUAL, APLICADO EM ÁREAS SECAS SOBRE LAJE, ADERIDO, ACABAMENTO NÃO REFORÇADO, ESPESSURA 3CM. AF_07/2021</t>
  </si>
  <si>
    <t>CONTRAPISO EM ARGAMASSA PRONTA, PREPARO MANUAL, APLICADO EM ÁREAS SECAS SOBRE LAJE, ADERIDO, ACABAMENTO NÃO REFORÇADO, ESPESSURA 4CM. AF_07/2021</t>
  </si>
  <si>
    <t>CONTRAPISO EM ARGAMASSA PRONTA, PREPARO MANUAL, APLICADO EM ÁREAS SECAS SOBRE LAJE, NÃO ADERIDO, ACABAMENTO NÃO REFORÇADO, ESPESSURA 4CM. AF_07/2021</t>
  </si>
  <si>
    <t>CONTRAPISO EM ARGAMASSA PRONTA, PREPARO MANUAL, APLICADO EM ÁREAS SECAS SOBRE LAJE, NÃO ADERIDO, ACABAMENTO NÃO REFORÇADO, ESPESSURA 5CM. AF_07/2021</t>
  </si>
  <si>
    <t>CONTRAPISO EM ARGAMASSA PRONTA, PREPARO MANUAL, APLICADO EM ÁREAS SECAS SOBRE LAJE, NÃO ADERIDO, ACABAMENTO NÃO REFORÇADO, ESPESSURA 6CM. AF_07/2021</t>
  </si>
  <si>
    <t>CONTRAPISO EM ARGAMASSA PRONTA, PREPARO MECÂNICO COM MISTURADOR 300 KG, APLICADO EM ÁREAS MOLHADAS SOBRE IMPERMEABILIZAÇÃO, ACABAMENTO NÃO REFORÇADO, ESPESSURA 3CM. AF_07/2021</t>
  </si>
  <si>
    <t>CONTRAPISO EM ARGAMASSA PRONTA, PREPARO MECÂNICO COM MISTURADOR 300 KG, APLICADO EM ÁREAS MOLHADAS SOBRE IMPERMEABILIZAÇÃO, ACABAMENTO NÃO REFORÇADO, ESPESSURA 4CM. AF_07/2021</t>
  </si>
  <si>
    <t>CONTRAPISO EM ARGAMASSA PRONTA, PREPARO MECÂNICO COM MISTURADOR 300 KG, APLICADO EM ÁREAS MOLHADAS SOBRE LAJE, ADERIDO, ACABAMENTO NÃO REFORÇADO, ESPESSURA 2CM. AF_07/2021</t>
  </si>
  <si>
    <t>CONTRAPISO EM ARGAMASSA PRONTA, PREPARO MECÂNICO COM MISTURADOR 300 KG, APLICADO EM ÁREAS MOLHADAS SOBRE LAJE, ADERIDO, ACABAMENTO NÃO REFORÇADO, ESPESSURA 3CM. AF_07/2021</t>
  </si>
  <si>
    <t>CONTRAPISO EM ARGAMASSA PRONTA, PREPARO MECÂNICO COM MISTURADOR 300 KG, APLICADO EM ÁREAS SECAS SOBRE LAJE, ADERIDO, ACABAMENTO NÃO REFORÇADO, ESPESSURA 2CM. AF_07/2021</t>
  </si>
  <si>
    <t>CONTRAPISO EM ARGAMASSA PRONTA, PREPARO MECÂNICO COM MISTURADOR 300 KG, APLICADO EM ÁREAS SECAS SOBRE LAJE, ADERIDO, ACABAMENTO NÃO REFORÇADO, ESPESSURA 3CM. AF_07/2021</t>
  </si>
  <si>
    <t>CONTRAPISO EM ARGAMASSA PRONTA, PREPARO MECÂNICO COM MISTURADOR 300 KG, APLICADO EM ÁREAS SECAS SOBRE LAJE,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</si>
  <si>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</si>
  <si>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MECÂNICO COM MISTURADOR 300 KG, APLICADO EM ÁREAS SECAS SOBRE LAJE, NÃO ADERIDO, ACABAMENTO NÃO REFORÇADO, ESPESSURA 6CM. AF_07/2021</t>
  </si>
  <si>
    <t>CONTRAPISO EM ARGAMASSA PRONTA, PREPARO MECÂNICO COM MISTURADOR 300 KG, APLICADO EM ÁREAS SECAS SOBRE LAJE, NÃO ADERIDO, ESPESSURA 5CM. AF_07/2021</t>
  </si>
  <si>
    <t>CONTRAPISO EM ARGAMASSA TRAÇO 1:4 (CIMENTO E AREIA), PREPARO MANUAL, APLICADO EM ÁREAS MOLHADAS SOBRE IMPERMEABILIZAÇÃO, ACABAMENTO NÃO REFORÇADO, ESPESSURA 3CM. AF_07/2021</t>
  </si>
  <si>
    <t>CONTRAPISO EM ARGAMASSA TRAÇO 1:4 (CIMENTO E AREIA), PREPARO MANUAL, APLICADO EM ÁREAS MOLHADAS SOBRE IMPERMEABILIZAÇÃO, ACABAMENTO NÃO REFORÇADO, ESPESSURA 4CM. AF_07/2021</t>
  </si>
  <si>
    <t>CONTRAPISO EM ARGAMASSA TRAÇO 1:4 (CIMENTO E AREIA), PREPARO MANUAL, APLICADO EM ÁREAS MOLHADAS SOBRE LAJE, ADERIDO, ACABAMENTO NÃO REFORÇADO, ESPESSURA 2CM. AF_07/2021</t>
  </si>
  <si>
    <t>CONTRAPISO EM ARGAMASSA TRAÇO 1:4 (CIMENTO E AREIA), PREPARO MANUAL, APLICADO EM ÁREAS MOLHADAS SOBRE LAJE, ADERIDO, ACABAMENTO NÃO REFORÇADO, ESPESSURA 3CM. AF_07/2021</t>
  </si>
  <si>
    <t>CONTRAPISO EM ARGAMASSA TRAÇO 1:4 (CIMENTO E AREIA), PREPARO MANUAL, APLICADO EM ÁREAS SECAS SOBRE LAJE, ADERIDO, ACABAMENTO NÃO REFORÇADO, ESPESSURA 2CM. AF_07/2021</t>
  </si>
  <si>
    <t>CONTRAPISO EM ARGAMASSA TRAÇO 1:4 (CIMENTO E AREIA), PREPARO MANUAL, APLICADO EM ÁREAS SECAS SOBRE LAJE, ADERIDO, ACABAMENTO NÃO REFORÇADO, ESPESSURA 3CM. AF_07/2021</t>
  </si>
  <si>
    <t>CONTRAPISO EM ARGAMASSA TRAÇO 1:4 (CIMENTO E AREIA), PREPARO MANUAL, APLICADO EM ÁREAS SECAS SOBRE LAJE, ADERIDO, ACABAMENTO NÃO REFORÇADO, ESPESSURA 4CM. AF_07/2021</t>
  </si>
  <si>
    <t>CONTRAPISO EM ARGAMASSA TRAÇO 1:4 (CIMENTO E AREIA), PREPARO MANUAL, APLICADO EM ÁREAS SECAS SOBRE LAJE, NÃO ADERIDO, ACABAMENTO NÃO REFORÇADO, ESPESSURA 4CM. AF_07/2021</t>
  </si>
  <si>
    <t>CONTRAPISO EM ARGAMASSA TRAÇO 1:4 (CIMENTO E AREIA), PREPARO MANUAL, APLICADO EM ÁREAS SECAS SOBRE LAJE, NÃO ADERIDO, ACABAMENTO NÃO REFORÇADO, ESPESSURA 5CM. AF_07/2021</t>
  </si>
  <si>
    <t>CONTRAPISO EM ARGAMASSA TRAÇO 1:4 (CIMENTO E AREIA), PREPARO MANUAL, APLICADO EM ÁREAS SECAS SOBRE LAJE, NÃO ADERIDO, ACABAMENTO NÃO REFORÇADO, ESPESSURA 6CM.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</si>
  <si>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</si>
  <si>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</si>
  <si>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MECÂNICO COM BETONEIRA 400 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</si>
  <si>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</si>
  <si>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MECÂNICO COM BETONEIRA 400 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</si>
  <si>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</si>
  <si>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</si>
  <si>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</si>
  <si>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</si>
  <si>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</si>
  <si>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REFORÇO SUPERFICIAL PARA CONTRAPISOS DE ARGAMASSA SEMI-SECA. AF_07/2021</t>
  </si>
  <si>
    <t>APARELHO PARA CORTE E SOLDA OXI-ACETILENO SOBRE RODAS, INCLUSIVE CILINDROS E MAÇARICOS - CHI DIURNO. AF_05/2023</t>
  </si>
  <si>
    <t>APARELHO PARA CORTE E SOLDA OXI-ACETILENO SOBRE RODAS, INCLUSIVE CILINDROS E MAÇARICOS - CHP DIURNO. AF_05/2023</t>
  </si>
  <si>
    <t>BATE ESTACA PARA INSTALAÇÃO DE DEFENSAS METÁLICAS (GUARD RAIL) FIXO, INCLUSIVE CAMINHÃO TOCO PBT 9.700 KG, POTÊNCIA DE 160 CV - CHI DIURNO. AF_05/2023</t>
  </si>
  <si>
    <t>BATE ESTACA PARA INSTALAÇÃO DE DEFENSAS METÁLICAS (GUARD RAIL) FIXO, INCLUSIVE CAMINHÃO TOCO PBT 9.700 KG, POTÊNCIA DE 160 CV - CHP DIURNO. AF_05/2023</t>
  </si>
  <si>
    <t>BATE-ESTACAS POR GRAVIDADE, POTÊNCIA DE 160 HP, PESO DO MARTELO ATÉ 3 TONELADAS - CHI DIURNO. AF_11/2014</t>
  </si>
  <si>
    <t>BATE-ESTACAS POR GRAVIDADE, POTÊNCIA DE 160 HP, PESO DO MARTELO ATÉ 3 TONELADAS - CHP DIURNO. AF_11/2014</t>
  </si>
  <si>
    <t>BETONEIRA CAPACIDADE NOMINAL 400 L, CAPACIDADE DE MISTURA 310 L, MOTOR A DIESEL POTÊNCIA 5,0 HP, SEM CARREGADOR - CHI DIURNO. AF_05/2023</t>
  </si>
  <si>
    <t>BETONEIRA CAPACIDADE NOMINAL 400 L, CAPACIDADE DE MISTURA 310 L, MOTOR A DIESEL POTÊNCIA 5,0 HP, SEM CARREGADOR - CHP DIURNO. AF_05/2023</t>
  </si>
  <si>
    <t>BETONEIRA CAPACIDADE NOMINAL 400 L, CAPACIDADE DE MISTURA 310 L, MOTOR A GASOLINA POTÊNCIA 5,5 HP, SEM CARREGADOR - CHI DIURNO. AF_02/2016</t>
  </si>
  <si>
    <t>BETONEIRA CAPACIDADE NOMINAL 400 L, CAPACIDADE DE MISTURA 310 L, MOTOR A GASOLINA POTÊNCIA 5,5 HP, SEM CARREGADOR - CHP DIURNO. AF_02/2016</t>
  </si>
  <si>
    <t>BETONEIRA CAPACIDADE NOMINAL DE 250 L, CAPACIDADE DE MISTURA DE 175 L, MOTOR ELÉTRICO MONOFÁSICO POTÊNCIA 1CV - CHI DIURNO. AF_05/2023</t>
  </si>
  <si>
    <t>BETONEIRA CAPACIDADE NOMINAL DE 250 L, CAPACIDADE DE MISTURA DE 175 L, MOTOR ELÉTRICO MONOFÁSICO POTÊNCIA 1CV - CHP DIURNO. AF_05/2023</t>
  </si>
  <si>
    <t>BETONEIRA CAPACIDADE NOMINAL DE 400 L, CAPACIDADE DE MISTURA 280 L, MOTOR ELÉTRICO TRIFÁSICO POTÊNCIA DE 2 CV, SEM CARREGADOR - CHI DIURNO. AF_05/2023</t>
  </si>
  <si>
    <t>BETONEIRA CAPACIDADE NOMINAL DE 400 L, CAPACIDADE DE MISTURA 280 L, MOTOR ELÉTRICO TRIFÁSICO POTÊNCIA DE 2 CV, SEM CARREGADOR - CHP DIURNO. AF_05/2023</t>
  </si>
  <si>
    <t>BETONEIRA CAPACIDADE NOMINAL DE 600 L, CAPACIDADE DE MISTURA 360 L, MOTOR ELÉTRICO TRIFÁSICO POTÊNCIA DE 4 CV, SEM CARREGADOR - CHI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</si>
  <si>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</si>
  <si>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CHI DIURNO. AF_05/2023</t>
  </si>
  <si>
    <t>BETONEIRA CAPACIDADE NOMINAL DE 600 L, CAPACIDADE DE MISTURA 440 L, MOTOR A DIESEL POTÊNCIA 10 HP, COM CARREGADOR - CHP DIURNO. AF_05/2023</t>
  </si>
  <si>
    <t>BOMBA CENTRÍFUGA MONOESTÁGIO COM MOTOR ELÉTRICO MONOFÁSICO, POTÊNCIA 15 HP, DIÂMETRO DO ROTOR 173 MM, HM/Q = 30 MCA / 90 M3/H A 45 MCA / 55 M3/H - CHI DIURNO. AF_06/2015</t>
  </si>
  <si>
    <t>BOMBA CENTRÍFUGA MONOESTÁGIO COM MOTOR ELÉTRICO MONOFÁSICO, POTÊNCIA 15 HP, DIÂMETRO DO ROTOR 173 MM, HM/Q = 30 MCA / 90 M3/H A 45 MCA / 55 M3/H - CHP DIURNO. AF_06/2015</t>
  </si>
  <si>
    <t>BOMBA DE PROJEÇÃO DE CONCRETO SECO, POTÊNCIA 10 CV, VAZÃO 3 M3/H - CHI DIURNO. AF_06/2015</t>
  </si>
  <si>
    <t>BOMBA DE PROJEÇÃO DE CONCRETO SECO, POTÊNCIA 10 CV, VAZÃO 3 M3/H - CHP DIURNO. AF_06/2015</t>
  </si>
  <si>
    <t>BOMBA DE PROJEÇÃO DE CONCRETO SECO, POTÊNCIA 10 CV, VAZÃO 6 M3/H - CHI DIURNO. AF_06/2015</t>
  </si>
  <si>
    <t>BOMBA DE PROJEÇÃO DE CONCRETO SECO, POTÊNCIA 10 CV, VAZÃO 6 M3/H - CHP DIURNO. AF_06/2015</t>
  </si>
  <si>
    <t>BOMBA SUBMERSÍVEL ELÉTRICA TRIFÁSICA, POTÊNCIA 2,96 HP, Ø ROTOR 144 MM SEMI-ABERTO, BOCAL DE SAÍDA Ø 2", HM/Q = 2 MCA / 38,8 M3/H A 28 MCA / 5 M3/H - CHI DIURNO. AF_06/2014</t>
  </si>
  <si>
    <t>BOMBA SUBMERSÍVEL ELÉTRICA TRIFÁSICA, POTÊNCIA 2,96 HP, Ø ROTOR 144 MM SEMI-ABERTO, BOCAL DE SAÍDA Ø 2", HM/Q = 2 MCA / 38,8 M3/H A 28 MCA / 5 M3/H - CHP DIURNO. AF_06/2014</t>
  </si>
  <si>
    <t>BOMBA TRIPLEX, PARA INJEÇÃO DE NATA DE CIMENTO, VAZÃO MÁXIMA DE 100 LITROS/MINUTO, PRESSÃO MÁXIMA DE 70 BAR - CHI DIURNO. AF_06/2015</t>
  </si>
  <si>
    <t>BOMBA TRIPLEX, PARA INJEÇÃO DE NATA DE CIMENTO, VAZÃO MÁXIMA DE 100 LITROS/MINUTO, PRESSÃO MÁXIMA DE 70 BAR - CHP DIURNO. AF_06/2015</t>
  </si>
  <si>
    <t>CALDEIRA A GÁS COM TERMOSTATO, CAPACIDADE 100 LITROS - CHI DIURNO. AF_05/2023</t>
  </si>
  <si>
    <t>CALDEIRA A GÁS COM TERMOSTATO, CAPACIDADE 100 LITROS - CHP DIURNO. AF_05/2023</t>
  </si>
  <si>
    <t>CAMINHONETE CABINE SIMPLES COM MOTOR 1.6 FLEX, CÂMBIO MANUAL, POTÊNCIA 101/104 CV, 2 PORTAS - CHI DIURNO. AF_11/2015</t>
  </si>
  <si>
    <t>CAMINHONETE CABINE SIMPLES COM MOTOR 1.6 FLEX, CÂMBIO MANUAL, POTÊNCIA 101/104 CV, 2 PORTAS - CHP DIURNO. AF_11/2015</t>
  </si>
  <si>
    <t>CAMINHONETE COM MOTOR A DIESEL, POTÊNCIA 180 CV, CABINE DUPLA, 4X4 - CHI DIURNO. AF_11/2015</t>
  </si>
  <si>
    <t>CAMINHONETE COM MOTOR A DIESEL, POTÊNCIA 180 CV, CABINE DUPLA, 4X4 - CHP DIURNO. AF_11/2015</t>
  </si>
  <si>
    <t>CAMINHÃO BASCULANTE 10 M3, TRUCADO CABINE SIMPLES, PESO BRUTO TOTAL 23.000 KG, CARGA ÚTIL MÁXIMA 15.935 KG, DISTÂNCIA ENTRE EIXOS 4,80 M, POTÊNCIA 230 CV INCLUSIVE CAÇAMBA METÁLICA - CHI DIURNO. AF_06/2014</t>
  </si>
  <si>
    <t>CAMINHÃO BASCULANTE 10 M3, TRUCADO CABINE SIMPLES, PESO BRUTO TOTAL 23.000 KG, CARGA ÚTIL MÁXIMA 15.935 KG, DISTÂNCIA ENTRE EIXOS 4,80 M, POTÊNCIA 230 CV INCLUSIVE CAÇAMBA METÁLICA - CHP DIURNO. AF_06/2014</t>
  </si>
  <si>
    <t>CAMINHÃO BASCULANTE 10 M3, TRUCADO, POTÊNCIA 230 CV, INCLUSIVE CAÇAMBA METÁLICA, COM DISTRIBUIDOR DE AGREGADOS ACOPLADO - CHI DIURNO. AF_02/2017</t>
  </si>
  <si>
    <t>CAMINHÃO BASCULANTE 10 M3, TRUCADO, POTÊNCIA 230 CV, INCLUSIVE CAÇAMBA METÁLICA, COM DISTRIBUIDOR DE AGREGADOS ACOPLADO - CHP DIURNO. AF_02/2017</t>
  </si>
  <si>
    <t>CAMINHÃO BASCULANTE 14 M3, COM CAVALO MECÂNICO DE CAPACIDADE MÁXIMA DE TRAÇÃO COMBINADO DE 36000 KG, POTÊNCIA 286 CV, INCLUSIVE SEMIREBOQUE COM CAÇAMBA METÁLICA - CHI DIURNO. AF_12/2014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</si>
  <si>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</si>
  <si>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CHI DIURNO. AF_12/2014</t>
  </si>
  <si>
    <t>CAMINHÃO BASCULANTE 18 M3, COM CAVALO MECÂNICO DE CAPACIDADE MÁXIMA DE TRAÇÃO COMBINADO DE 45000 KG, POTÊNCIA 330 CV, INCLUSIVE SEMIREBOQUE COM CAÇAMBA METÁLICA - CHP DIURNO. AF_12/2014</t>
  </si>
  <si>
    <t>CAMINHÃO BASCULANTE 6 M3 TOCO, PESO BRUTO TOTAL 16.000 KG, CARGA ÚTIL MÁXIMA 11.130 KG, DISTÂNCIA ENTRE EIXOS 5,36 M, POTÊNCIA 185 CV, INCLUSIVE CAÇAMBA METÁLICA - CHI DIURNO. AF_06/2014</t>
  </si>
  <si>
    <t>CAMINHÃO BASCULANTE 6 M3 TOCO, PESO BRUTO TOTAL 16.000 KG, CARGA ÚTIL MÁXIMA 11.130 KG, DISTÂNCIA ENTRE EIXOS 5,36 M, POTÊNCIA 185 CV, INCLUSIVE CAÇAMBA METÁLICA - CHP DIURNO. AF_06/2014</t>
  </si>
  <si>
    <t>CAMINHÃO BASCULANTE 6 M3, PESO BRUTO TOTAL 16.000 KG, CARGA ÚTIL MÁXIMA 13.071 KG, DISTÂNCIA ENTRE EIXOS 4,80 M, POTÊNCIA 230 CV INCLUSIVE CAÇAMBA METÁLICA - CHI DIURNO. AF_06/2014</t>
  </si>
  <si>
    <t>CAMINHÃO BASCULANTE 6 M3, PESO BRUTO TOTAL 16.000 KG, CARGA ÚTIL MÁXIMA 13.071 KG, DISTÂNCIA ENTRE EIXOS 4,80 M, POTÊNCIA 230 CV INCLUSIVE CAÇAMBA METÁLICA - CHP DIURNO. AF_06/2014</t>
  </si>
  <si>
    <t>CAMINHÃO DE TRANSPORTE DE MATERIAL ASFÁLTICO 20.000 L, COM CAVALO MECÂNICO DE CAPACIDADE MÁXIMA DE TRAÇÃO COMBINADO DE 45.000 KG, POTÊNCIA 330 CV, INCLUSIVE TANQUE DE ASFALTO COM MAÇARICO - CHI DIURNO. AF_12/2015</t>
  </si>
  <si>
    <t>CAMINHÃO DE TRANSPORTE DE MATERIAL ASFÁLTICO 20.000 L, COM CAVALO MECÂNICO DE CAPACIDADE MÁXIMA DE TRAÇÃO COMBINADO DE 45.000 KG, POTÊNCIA 330 CV, INCLUSIVE TANQUE DE ASFALTO COM MAÇARICO - CHP DIURNO. AF_12/2015</t>
  </si>
  <si>
    <t>CAMINHÃO DE TRANSPORTE DE MATERIAL ASFÁLTICO 30.000 L, COM CAVALO MECÂNICO DE CAPACIDADE MÁXIMA DE TRAÇÃO COMBINADO DE 66.000 KG, POTÊNCIA 360 CV, INCLUSIVE TANQUE DE ASFALTO COM SERPENTINA - CHI DIURNO. AF_08/2015</t>
  </si>
  <si>
    <t>CAMINHÃO DE TRANSPORTE DE MATERIAL ASFÁLTICO 30.000 L, COM CAVALO MECÂNICO DE CAPACIDADE MÁXIMA DE TRAÇÃO COMBINADO DE 66.000 KG, POTÊNCIA 360 CV, INCLUSIVE TANQUE DE ASFALTO COM SERPENTINA - CHP DIURNO. AF_08/2015</t>
  </si>
  <si>
    <t>CAMINHÃO PARA EQUIPAMENTO DE LIMPEZA A SUCÇÃO COM CAMINHÃO TRUCADO DE PESO BRUTO TOTAL 23000 KG, CARGA ÚTIL MÁXIMA 15935 KG, DISTÂNCIA ENTRE EIXOS 4,80 M, POTÊNCIA 230 CV, INCLUSIVE LIMPADORA A SUCÇÃO, TANQUE 12000 L - CHI DIURNO. AF_05/2023</t>
  </si>
  <si>
    <t>CAMINHÃO PARA EQUIPAMENTO DE LIMPEZA A SUCÇÃO, COM CAMINHÃO TRUCADO DE PESO BRUTO TOTAL 23000 KG, CARGA ÚTIL MÁXIMA 15935 KG, DISTÂNCIA ENTRE EIXOS 4,80 M, POTÊNCIA 230 CV, INCLUSIVE LIMPADORA A SUCÇÃO, TANQUE 12000 L - CHP DIURNO. AF_05/2023</t>
  </si>
  <si>
    <t>CAMINHÃO PIPA 10.000 L TRUCADO, PESO BRUTO TOTAL 23.000 KG, CARGA ÚTIL MÁXIMA 15.935 KG, DISTÂNCIA ENTRE EIXOS 4,8 M, POTÊNCIA 230 CV, INCLUSIVE TANQUE DE AÇO PARA TRANSPORTE DE ÁGUA - CHI DIURNO. AF_06/2014</t>
  </si>
  <si>
    <t>CAMINHÃO PIPA 10.000 L TRUCADO, PESO BRUTO TOTAL 23.000 KG, CARGA ÚTIL MÁXIMA 15.935 KG, DISTÂNCIA ENTRE EIXOS 4,8 M, POTÊNCIA 230 CV, INCLUSIVE TANQUE DE AÇO PARA TRANSPORTE DE ÁGUA - CHP DIURNO. AF_06/2014</t>
  </si>
  <si>
    <t>CAMINHÃO PIPA 6.000 L, PESO BRUTO TOTAL 13.000 KG, DISTÂNCIA ENTRE EIXOS 4,80 M, POTÊNCIA 189 CV INCLUSIVE TANQUE DE AÇO PARA TRANSPORTE DE ÁGUA, CAPACIDADE 6 M3 - CHI DIURNO. AF_06/2014</t>
  </si>
  <si>
    <t>CAMINHÃO PIPA 6.000 L, PESO BRUTO TOTAL 13.000 KG, DISTÂNCIA ENTRE EIXOS 4,80 M, POTÊNCIA 189 CV INCLUSIVE TANQUE DE AÇO PARA TRANSPORTE DE ÁGUA, CAPACIDADE 6 M3 - CHP DIURNO. AF_06/2014</t>
  </si>
  <si>
    <t>CAMINHÃO TANQUE PARA HIDROSSEMEADURA, COM CAPACIDADE DE 8.000 LITROS, INCLUINDO BOMBA PARA LANÇAMENTO COM MOTOR DIESEL COM POTÊNCIA DE 105 CV - CHI DIURNO. AF_06/2023</t>
  </si>
  <si>
    <t>CAMINHÃO TANQUE PARA HIDROSSEMEADURA, COM CAPACIDADE DE 8.000 LITROS, INCLUINDO BOMBA PARA LANÇAMENTO COM MOTOR DIESEL COM POTÊNCIA DE 105 CV - CHP DIURNO. AF_06/2023</t>
  </si>
  <si>
    <t>CAMINHÃO TOCO, PBT 14.300 KG, CARGA ÚTIL MÁX. 9.710 KG, DIST. ENTRE EIXOS 3,56 M, POTÊNCIA 185 CV, INCLUSIVE CARROCERIA FIXA ABERTA DE MADEIRA P/ TRANSPORTE GERAL DE CARGA SECA, DIMEN. APROX. 2,50 X 6,50 X 0,50 M - CHI DIURNO. AF_06/2014</t>
  </si>
  <si>
    <t>CAMINHÃO TOCO, PBT 14.300 KG, CARGA ÚTIL MÁX. 9.710 KG, DIST. ENTRE EIXOS 3,56 M, POTÊNCIA 185 CV, INCLUSIVE CARROCERIA FIXA ABERTA DE MADEIRA P/ TRANSPORTE GERAL DE CARGA SECA, DIMEN. APROX. 2,50 X 6,50 X 0,50 M - CHP DIURNO. AF_06/2014</t>
  </si>
  <si>
    <t>CAMINHÃO TOCO, PBT 16.000 KG, CARGA ÚTIL MÁX. 10.685 KG, DIST. ENTRE EIXOS 4,8 M, POTÊNCIA 189 CV, INCLUSIVE CARROCERIA FIXA ABERTA DE MADEIRA P/ TRANSPORTE GERAL DE CARGA SECA, DIMEN. APROX. 2,5 X 7,00 X 0,50 M - CHI DIURNO. AF_06/2014</t>
  </si>
  <si>
    <t>CAMINHÃO TOCO, PBT 16.000 KG, CARGA ÚTIL MÁX. 10.685 KG, DIST. ENTRE EIXOS 4,8 M, POTÊNCIA 189 CV, INCLUSIVE CARROCERIA FIXA ABERTA DE MADEIRA P/ TRANSPORTE GERAL DE CARGA SECA, DIMEN. APROX. 2,5 X 7,00 X 0,50 M - CHP DIURNO. AF_06/2014</t>
  </si>
  <si>
    <t>CAMINHÃO TOCO, PESO BRUTO TOTAL 14.300 KG, CARGA ÚTIL MÁXIMA 9590 KG, DISTÂNCIA ENTRE EIXOS 4,76 M, POTÊNCIA 185 CV (NÃO INCLUI CARROCERIA) - CHI DIURNO. AF_06/2014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</si>
  <si>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</si>
  <si>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CHI DIURNO. AF_06/2014</t>
  </si>
  <si>
    <t>CAMINHÃO TOCO, PESO BRUTO TOTAL 16.000 KG, CARGA ÚTIL MÁXIMA DE 10.685 KG, DISTÂNCIA ENTRE EIXOS 4,80 M, POTÊNCIA 189 CV EXCLUSIVE CARROCERIA - CHP DIURNO. AF_06/2014</t>
  </si>
  <si>
    <t>CAMINHÃO TRUCADO (C/ TERCEIRO EIXO) ELETRÔNICO - POTÊNCIA 231CV - PBT = 22000KG - DIST. ENTRE EIXOS 5170 MM - INCLUI CARROCERIA FIXA ABERTA DE MADEIRA - CHI DIURNO. AF_06/2015</t>
  </si>
  <si>
    <t>CAMINHÃO TRUCADO (C/ TERCEIRO EIXO) ELETRÔNICO - POTÊNCIA 231CV - PBT = 22000KG - DIST. ENTRE EIXOS 5170 MM - INCLUI CARROCERIA FIXA ABERTA DE MADEIRA - CHP DIURNO. AF_06/2015</t>
  </si>
  <si>
    <t>CENTRAL DE LAMA BENTONÍTICA (DEPÓSITO DE BENTONITA, MISTURADOR DE ALTA TURBULÊNCIA, SILOS DE ARMAZENAMENTO DE LAMA E ÁGUA, LABORATÓRIO DE CONTROLE DE QUALIDADE DA LAMA) - CHI DIURNO. AF_04/2019</t>
  </si>
  <si>
    <t>CENTRAL DE LAMA BENTONÍTICA (DEPÓSITO DE BENTONITA, MISTURADOR DE ALTA TURBULÊNCIA, SILOS DE ARMAZENAMENTO DE LAMA E ÁGUA, LABORATÓRIO DE CONTROLE DE QUALIDADE DA LAMA) - CHP DIURNO. AF_04/2019</t>
  </si>
  <si>
    <t>COMPACTADOR DE SOLOS DE PERCUSSÃO (SOQUETE) COM MOTOR A GASOLINA 4 TEMPOS, POTÊNCIA 4 CV - CHI DIURNO. AF_08/2015</t>
  </si>
  <si>
    <t>COMPACTADOR DE SOLOS DE PERCUSSÃO (SOQUETE) COM MOTOR A GASOLINA 4 TEMPOS, POTÊNCIA 4 CV - CHP DIURNO. AF_08/2015</t>
  </si>
  <si>
    <t>COMPACTADOR DE SOLOS DE PERCUSÃO (SOQUETE) COM MOTOR A GASOLINA, POTÊNCIA 3 CV - CHI DIURNO. AF_09/2016</t>
  </si>
  <si>
    <t>COMPACTADOR DE SOLOS DE PERCUSÃO (SOQUETE) COM MOTOR A GASOLINA, POTÊNCIA 3 CV - CHP DIURNO. AF_09/2016</t>
  </si>
  <si>
    <t>COMPRESSOR DE AR REBOCAVEL, VAZÃO 250 PCM, PRESSAO DE TRABALHO 102 PSI, MOTOR A DIESEL POTÊNCIA 81 CV - CHI DIURNO. AF_06/2015</t>
  </si>
  <si>
    <t>COMPRESSOR DE AR REBOCAVEL, VAZÃO 250 PCM, PRESSAO DE TRABALHO 102 PSI, MOTOR A DIESEL POTÊNCIA 81 CV - CHP DIURNO. AF_06/2015</t>
  </si>
  <si>
    <t>COMPRESSOR DE AR REBOCAVEL, VAZÃO 400 PCM, PRESSAO DE TRABALHO 102 PSI, MOTOR A DIESEL POTÊNCIA 110 CV - CHI DIURNO. AF_06/2015</t>
  </si>
  <si>
    <t>COMPRESSOR DE AR REBOCAVEL, VAZÃO 400 PCM, PRESSAO DE TRABALHO 102 PSI, MOTOR A DIESEL POTÊNCIA 110 CV - CHP DIURNO. AF_06/2015</t>
  </si>
  <si>
    <t>COMPRESSOR DE AR REBOCÁVEL, VAZÃO 189 PCM, PRESSÃO EFETIVA DE TRABALHO 102 PSI, MOTOR DIESEL, POTÊNCIA 63 CV - CHI DIURNO. AF_06/2015</t>
  </si>
  <si>
    <t>COMPRESSOR DE AR REBOCÁVEL, VAZÃO 189 PCM, PRESSÃO EFETIVA DE TRABALHO 102 PSI, MOTOR DIESEL, POTÊNCIA 63 CV - CHP DIURNO. AF_06/2015</t>
  </si>
  <si>
    <t>COMPRESSOR DE AR REBOCÁVEL, VAZÃO 748 PCM, PRESSÃO EFETIVA DE TRABALHO 102 PSI, MOTOR DIESEL, POTÊNCIA 210 CV - CHI DIURNO. AF_06/2015</t>
  </si>
  <si>
    <t>COMPRESSOR DE AR REBOCÁVEL, VAZÃO 748 PCM, PRESSÃO EFETIVA DE TRABALHO 102 PSI, MOTOR DIESEL, POTÊNCIA 210 CV - CHP DIURNO. AF_06/2015</t>
  </si>
  <si>
    <t>COMPRESSOR DE AR REBOCÁVEL, VAZÃO 89 PCM, PRESSÃO EFETIVA DE TRABALHO 102 PSI, MOTOR DIESEL, POTÊNCIA 20 CV - CHI DIURNO. AF_06/2015</t>
  </si>
  <si>
    <t>COMPRESSOR DE AR REBOCÁVEL, VAZÃO 89 PCM, PRESSÃO EFETIVA DE TRABALHO 102 PSI, MOTOR DIESEL, POTÊNCIA 20 CV - CHP DIURNO. AF_06/2015</t>
  </si>
  <si>
    <t>COMPRESSOR DE AR, VAZAO DE 10 PCM, RESERVATORIO 100 L, PRESSAO DE TRABALHO ENTRE 6,9 E 9,7 BAR POTENCIA 2 HP, TENSAO 110/220 V - CHI DIURNO. AF_05/2023</t>
  </si>
  <si>
    <t>COMPRESSOR DE AR, VAZAO DE 10 PCM, RESERVATORIO 100 L, PRESSAO DE TRABALHO ENTRE 6,9 E 9,7 BAR, POTENCIA 2 HP, TENSAO 110/220 V - CHP DIURNO. AF_05/2023</t>
  </si>
  <si>
    <t>CONJUNTO CILINDRO E BOMBA HIDRÁULICA PARA PROTENSÃO DE MONOBARRAS PARA TIRANTES, ESFORÇO MÁXIMO DE 30 TONELADAS - CHI DIURNO. AF_05/2023</t>
  </si>
  <si>
    <t>CONJUNTO CILINDRO E BOMBA HIDRÁULICA PARA PROTENSÃO DE MONOBARRAS PARA TIRANTES, ESFORÇO MÁXIMO DE 30 TONELADAS - CHP DIURNO. AF_05/2023</t>
  </si>
  <si>
    <t>CONJUNTO MACACO E BOMBA HIDRÁULICA PARA PROTENSAO DE CORDOALHAS, ESFORÇO MAXIMO DE 115 TONELADAS - CHI DIURNO. AF_05/2023</t>
  </si>
  <si>
    <t>CONJUNTO MACACO E BOMBA HIDRÁULICA PARA PROTENSAO DE CORDOALHAS, ESFORÇO MAXIMO DE 115 TONELADAS - CHP DIURNO. AF_05/2023</t>
  </si>
  <si>
    <t>CONJUNTO MACACO HIDRÁULICO E CENTRAL DE BOMBEAMENTO MOTORIZADO 1,8 KW PARA PROTENSÃO DE MONOCABOS PARA CONCRETO PROTENDIDO, ESFORÇO MÁXIMO DE 20 TONELADAS - CHI DIURNO. AF_05/2022</t>
  </si>
  <si>
    <t>CONJUNTO MACACO HIDRÁULICO E CENTRAL DE BOMBEAMENTO MOTORIZADO 1,8 KW PARA PROTENSÃO DE MONOCABOS PARA CONCRETO PROTENDIDO, ESFORÇO MÁXIMO DE 20 TONELADAS - CHP DIURNO. AF_05/2022</t>
  </si>
  <si>
    <t>CONJUNTO MACACO HIDRÁULICO E CENTRAL DE BOMBEAMENTO MOTORIZADO 1,8 KW PARA PROTENSÃO DE MONOCABOS PARA CONCRETO PROTENDIDO, ESFORÇO MÁXIMO DE 30 TONELADAS - CHI DIURNO. AF_05/2022</t>
  </si>
  <si>
    <t>CONJUNTO MACACO HIDRÁULICO E CENTRAL DE BOMBEAMENTO MOTORIZADO 1,8 KW PARA PROTENSÃO DE MONOCABOS PARA CONCRETO PROTENDIDO, ESFORÇO MÁXIMO DE 30 TONELADAS - CHP DIURNO. AF_05/2022</t>
  </si>
  <si>
    <t>CORTADORA DE PISO COM MOTOR 4 TEMPOS A GASOLINA, POTÊNCIA DE 13 HP, COM DISCO DE CORTE DIAMANTADO SEGMENTADO PARA CONCRETO, DIÂMETRO DE 350 MM, FURO DE 1" (14 X 1") - CHI DIURNO. AF_08/2015</t>
  </si>
  <si>
    <t>CORTADORA DE PISO COM MOTOR 4 TEMPOS A GASOLINA, POTÊNCIA DE 13 HP, COM DISCO DE CORTE DIAMANTADO SEGMENTADO PARA CONCRETO, DIÂMETRO DE 350 MM, FURO DE 1" (14 X 1") - CHP DIURNO. AF_08/2015</t>
  </si>
  <si>
    <t>DESEMPENADEIRA DE CONCRETO, PESO DE 78 KG, 4 PÁS, MOTOR A GASOLINA, POTÊNCIA 5,5 HP - CHI DIURNO. AF_05/2023</t>
  </si>
  <si>
    <t>DESEMPENADEIRA DE CONCRETO, PESO DE 78 KG, 4 PÁS, MOTOR A GASOLINA, POTÊNCIA 5,5 HP - CHP DIURNO. AF_05/2023</t>
  </si>
  <si>
    <t>DISTRIBUIDOR DE AGREGADOS AUTOPROPELIDO, CAP 3 M3, A DIESEL, POTÊNCIA 176CV - CHI DIURNO. AF_07/2016</t>
  </si>
  <si>
    <t>DISTRIBUIDOR DE AGREGADOS AUTOPROPELIDO, CAP 3 M3, A DIESEL, POTÊNCIA 176CV - CHP DIURNO. AF_07/2016</t>
  </si>
  <si>
    <t>DISTRIBUIDOR DE AGREGADOS REBOCAVEL, CAPACIDADE 1,9 M³, LARGURA DE TRABALHO 3,66 M - CHI DIURNO. AF_11/2015</t>
  </si>
  <si>
    <t>DISTRIBUIDOR DE AGREGADOS REBOCAVEL, CAPACIDADE 1,9 M³, LARGURA DE TRABALHO 3,66 M - CHP DIURNO. AF_11/2015</t>
  </si>
  <si>
    <t>DOBRADEIRA TDC, ESPESSURA 1,5MM - CHI DIURNO. AF_05/2023</t>
  </si>
  <si>
    <t>DOBRADEIRA TDC, ESPESSURA 1,5MM - CHP DIURNO. AF_05/2023</t>
  </si>
  <si>
    <t>DOSADOR DE AREIA, CAPACIDADE DE 26 LITROS - CHI DIURNO. AF_05/2023</t>
  </si>
  <si>
    <t>DOSADOR DE AREIA, CAPACIDADE DE 26 LITROS - CHP DIURNO. AF_05/2023</t>
  </si>
  <si>
    <t>ENCERADEIRA INDUSTRIAL, 400 MM, 220V, 1 HP - CHI DIURNO. AF_05/2023</t>
  </si>
  <si>
    <t>ENCERADEIRA INDUSTRIAL, 400 MM, 220V, 1 HP - CHP DIURNO. AF_05/2023</t>
  </si>
  <si>
    <t>ESCAVADEIRA HIDRAULICA SOBRE ESTEIRA, EQUIPADA COM CLAMSHELL, COM CAPACIDADE DA CAÇAMBA ENTRE 1,20 E 1,50 M3, PESO OPERACIONAL ENTRE 20,00 E 22,00 TON, POTENCIA LIQUIDA ENTRE 150 E 160 HP - CHI DIURNO. AF_11/2016</t>
  </si>
  <si>
    <t>ESCAVADEIRA HIDRAULICA SOBRE ESTEIRA, EQUIPADA COM CLAMSHELL, COM CAPACIDADE DA CAÇAMBA ENTRE 1,20 E 1,50 M3, PESO OPERACIONAL ENTRE 20,00 E 22,00 TON, POTENCIA LIQUIDA ENTRE 150 E 160 HP - CHP DIURNO. AF_11/2016</t>
  </si>
  <si>
    <t>ESCAVADEIRA HIDRÁULICA DE BRAÇO LONGO (LONGO ALCANCE) SOBRE ESTEIRAS, CAÇAMBA 0,52 M3, PESO OPERACIONAL 24 T, POTÊNCIA LÍQUIDA 155 HP - CHI DIURNO. AF_06/2023</t>
  </si>
  <si>
    <t>ESCAVADEIRA HIDRÁULICA DE BRAÇO LONGO (LONGO ALCANCE) SOBRE ESTEIRAS, CAÇAMBA 0,52 M3, PESO OPERACIONAL 24 T, POTÊNCIA LÍQUIDA 155 HP - CHP DIURNO. AF_06/2023</t>
  </si>
  <si>
    <t>ESCAVADEIRA HIDRÁULICA SOBRE ESTEIRA, PESO OPERACIONAL ENTRE 22,00 E 23,50 T, POTÊNCIA NOMINAL 139 HP, COM MARTELO ROMPEDOR HIDRÁULICO 1700 KG - CHI DIURNO. AF_04/2019</t>
  </si>
  <si>
    <t>ESCAVADEIRA HIDRÁULICA SOBRE ESTEIRA, PESO OPERACIONAL ENTRE 22,00 E 23,50 T, POTÊNCIA NOMINAL 139 HP, COM MARTELO ROMPEDOR HIDRÁULICO 1700 KG - CHP DIURNO. AF_04/2019</t>
  </si>
  <si>
    <t>ESCAVADEIRA HIDRÁULICA SOBRE ESTEIRAS, CAÇAMBA 0,80 M3, PESO OPERACIONAL 17 T, POTENCIA BRUTA 111 HP - CHI DIURNO. AF_06/2014</t>
  </si>
  <si>
    <t>ESCAVADEIRA HIDRÁULICA SOBRE ESTEIRAS, CAÇAMBA 0,80 M3, PESO OPERACIONAL 17 T, POTENCIA BRUTA 111 HP - CHP DIURNO. AF_06/2014</t>
  </si>
  <si>
    <t>ESCAVADEIRA HIDRÁULICA SOBRE ESTEIRAS, CAÇAMBA 1,20 M3, PESO OPERACIONAL 21 T, POTÊNCIA BRUTA 155 HP - CHI DIURNO. AF_06/2014</t>
  </si>
  <si>
    <t>ESCAVADEIRA HIDRÁULICA SOBRE ESTEIRAS, CAÇAMBA 1,20 M3, PESO OPERACIONAL 21 T, POTÊNCIA BRUTA 155 HP - CHP DIURNO. AF_06/2014</t>
  </si>
  <si>
    <t>ESPARGIDOR DE ASFALTO PRESSURIZADO COM TANQUE DE 2500 L, REBOCÁVEL COM MOTOR A GASOLINA POTÊNCIA 3,4 HP - CHI DIURNO. AF_07/2014</t>
  </si>
  <si>
    <t>ESPARGIDOR DE ASFALTO PRESSURIZADO COM TANQUE DE 2500 L, REBOCÁVEL COM MOTOR A GASOLINA POTÊNCIA 3,4 HP - CHP DIURNO. AF_07/2014</t>
  </si>
  <si>
    <t>ESPARGIDOR DE ASFALTO PRESSURIZADO, TANQUE 6 M3 COM ISOLAÇÃO TÉRMICA, AQUECIDO COM 2 MAÇARICOS, COM BARRA ESPARGIDORA 3,60 M, MONTADO SOBRE CAMINHÃO TOCO, PBT 14.300 KG, POTÊNCIA 185 CV - CHI DIURNO. AF_05/2023</t>
  </si>
  <si>
    <t>ESPARGIDOR DE ASFALTO PRESSURIZADO, TANQUE 6 M3 COM ISOLAÇÃO TÉRMICA, AQUECIDO COM 2 MAÇARICOS, COM BARRA ESPARGIDORA 3,60 M, MONTADO SOBRE CAMINHÃO TOCO, PBT 14.300 KG, POTÊNCIA 185 CV - CHP DIURNO. AF_05/2023</t>
  </si>
  <si>
    <t>ESTABILIZADOR DE LINHA E PRESSÃO, CAPACIDADE DE 120 BAR, COM MANÔMETRO DE LEITURA, REGISTRO DE 1 COM RETORNO E LINHA - CHI DIURNO. AF_05/2023</t>
  </si>
  <si>
    <t>ESTABILIZADOR DE LINHA E PRESSÃO, CAPACIDADE DE 120 BAR, COM MANÔMETRO DE LEITURA, REGISTRO DE 1 COM RETORNO E LINHA - CHP DIURNO. AF_05/2023</t>
  </si>
  <si>
    <t>FRESADORA DE ASFALTO A FRIO SOBRE RODAS, LARGURA FRESAGEM DE 1,0 M, POTÊNCIA 208 HP - CHI DIURNO. AF_11/2014</t>
  </si>
  <si>
    <t>FRESADORA DE ASFALTO A FRIO SOBRE RODAS, LARGURA FRESAGEM DE 1,0 M, POTÊNCIA 208 HP - CHP DIURNO. AF_11/2014</t>
  </si>
  <si>
    <t>FRESADORA DE ASFALTO A FRIO SOBRE RODAS, LARGURA FRESAGEM DE 2,0 M, POTÊNCIA 550 HP - CHI DIURNO. AF_11/2014</t>
  </si>
  <si>
    <t>FRESADORA DE ASFALTO A FRIO SOBRE RODAS, LARGURA FRESAGEM DE 2,0 M, POTÊNCIA 550 HP - CHP DIURNO. AF_11/2014</t>
  </si>
  <si>
    <t>FURADEIRA ELETROMAGNÉTICA, VELOCIDADE (SEM CARGA/ COM CARGA) 450/ 270 RPM, ESPESSURA MÁXIMA DA CHAPA A SER FURADA 50 MM, PORÇA DE ADESÃO MAGNÉTICA 17000 N, POTÊNCIA 1100 W, ALIMENTÇÃO 220 - 60 HZ, MONOFÁSICA - CHI DIURNO. AF_08/2019</t>
  </si>
  <si>
    <t>FURADEIRA ELETROMAGNÉTICA, VELOCIDADE (SEM CARGA/ COM CARGA) 450/ 270 RPM, ESPESSURA MÁXIMA DA CHAPA A SER FURADA 50 MM, PORÇA DE ADESÃO MAGNÉTICA 17000 N, POTÊNCIA 1100 W, ALIMENTÇÃO 220 - 60 HZ, MONOFÁSICA - CHP DIURNO. AF_08/2019</t>
  </si>
  <si>
    <t>GERADOR PORTÁTIL MONOFÁSICO, POTÊNCIA 5500 VA, MOTOR A GASOLINA, POTÊNCIA DO MOTOR 13 CV - CHI DIURNO. AF_03/2016</t>
  </si>
  <si>
    <t>GERADOR PORTÁTIL MONOFÁSICO, POTÊNCIA 5500 VA, MOTOR A GASOLINA, POTÊNCIA DO MOTOR 13 CV - CHP DIURNO. AF_03/2016</t>
  </si>
  <si>
    <t>GRADE DE DISCO CONTROLE REMOTO REBOCÁVEL, COM 24 DISCOS 24 X 6 MM COM PNEUS PARA TRANSPORTE - CHP DIURNO. AF_06/2014</t>
  </si>
  <si>
    <t>GRADE DE DISCO CONTROLE REMOTO REBOCÁVEL, COM 24 DISCOS 24" X 6 MM COM PNEUS PARA TRANSPORTE - CHI DIURNO. AF_06/2014</t>
  </si>
  <si>
    <t>GRADE DE DISCO REBOCÁVEL COM 20 DISCOS 24" X 6 MM COM PNEUS PARA TRANSPORTE - CHI DIURNO. AF_06/2014</t>
  </si>
  <si>
    <t>GRADE DE DISCO REBOCÁVEL COM 20 DISCOS 24" X 6 MM COM PNEUS PARA TRANSPORTE - CHP DIURNO. AF_06/2014</t>
  </si>
  <si>
    <t>GRUA ASCENCIONAL, LANCA DE 42 M, CAPACIDADE DE 1,5 T A 30 M, ALTURA ATE 39 M - CHP DIURNO. AF_05/2023</t>
  </si>
  <si>
    <t>GRUA ASCENCIONAL, LANÇA DE 42 M, CAPACIDADE DE 1,5 T A 30 M, ALTURA ATÉ 39 M - CHI DIURNO. AF_05/2023</t>
  </si>
  <si>
    <t>GRUA ASCENSIONAL, LANCA DE 30 M, CAPACIDADE DE 1,0 T A 30 M, ALTURA ATE 39 M - CHP DIURNO. AF_05/2023</t>
  </si>
  <si>
    <t>GRUA ASCENSIONAL, LANÇA DE 30 M, CAPACIDADE DE 1,0 T A 30 M, ALTURA ATÉ 39 M - CHI DIURNO. AF_05/2023</t>
  </si>
  <si>
    <t>GRUPO DE SOLDAGEM COM GERADOR A DIESEL 60 CV PARA SOLDA ELÉTRICA, SOBRE 04 RODAS, COM MOTOR 4 CILINDROS 600 A - CHI DIURNO. AF_02/2016</t>
  </si>
  <si>
    <t>GRUPO DE SOLDAGEM COM GERADOR A DIESEL 60 CV PARA SOLDA ELÉTRICA, SOBRE 04 RODAS, COM MOTOR 4 CILINDROS 600 A - CHP DIURNO. AF_02/2016</t>
  </si>
  <si>
    <t>GRUPO GERADOR COM CARENAGEM, MOTOR DIESEL POTÊNCIA STANDART ENTRE 250 E 260 KVA - CHI DIURNO. AF_12/2016</t>
  </si>
  <si>
    <t>GRUPO GERADOR COM CARENAGEM, MOTOR DIESEL POTÊNCIA STANDART ENTRE 250 E 260 KVA - CHP DIURNO. AF_12/2016</t>
  </si>
  <si>
    <t>GRUPO GERADOR DIESEL, COM CARENAGEM, POTÊNCIA STANDART ENTRE 400 E 460 KVA, VELOCIDADE DE 1800 RPM, FREQUÊNCIA DE 60 HZ - CHI DIURNO. AF_05/2023</t>
  </si>
  <si>
    <t>GRUPO GERADOR DIESEL, COM CARENAGEM, POTÊNCIA STANDART ENTRE 400 E 460 KVA, VELOCIDADE DE 1800 RPM, FREQUÊNCIA DE 60 HZ - CHP DIURNO. AF_05/2023</t>
  </si>
  <si>
    <t>GRUPO GERADOR ESTACIONÁRIO, MOTOR DIESEL POTÊNCIA 170 KVA - CHI DIURNO. AF_02/2016</t>
  </si>
  <si>
    <t>GRUPO GERADOR ESTACIONÁRIO, MOTOR DIESEL POTÊNCIA 170 KVA - CHP DIURNO. AF_02/2016</t>
  </si>
  <si>
    <t>GRUPO GERADOR ESTACIONÁRIO, POTÊNCIA 150 KVA, MOTOR A DIESEL- CHI DIURNO. AF_03/2016</t>
  </si>
  <si>
    <t>GRUPO GERADOR ESTACIONÁRIO, POTÊNCIA 150 KVA, MOTOR A DIESEL- CHP DIURNO. AF_03/2016</t>
  </si>
  <si>
    <t>GRUPO GERADOR REBOCÁVEL, POTÊNCIA 66 KVA, MOTOR A DIESEL - CHI DIURNO. AF_03/2016</t>
  </si>
  <si>
    <t>GRUPO GERADOR REBOCÁVEL, POTÊNCIA 66 KVA, MOTOR A DIESEL - CHP DIURNO. AF_03/2016</t>
  </si>
  <si>
    <t>GUINCHO ELÉTRICO DE COLUNA, CAPACIDADE 400 KG, COM MOTO FREIO, MOTOR TRIFÁSICO DE 1,25 CV - CHI DIURNO. AF_03/2016</t>
  </si>
  <si>
    <t>GUINCHO ELÉTRICO DE COLUNA, CAPACIDADE 400 KG, COM MOTO FREIO, MOTOR TRIFÁSICO DE 1,25 CV - CHP DIURNO. AF_03/2016</t>
  </si>
  <si>
    <t>GUINDASTE DERRICK, LANÇA DE *20* M, CARGA MÁXIMA 10T, POTÊNCIA 45 KW - CHI DIURNO. AF_01/2024</t>
  </si>
  <si>
    <t>GUINDASTE DERRICK, LANÇA DE *20* M, CARGA MÁXIMA 10T, POTÊNCIA 45 KW - CHP DIURNO. AF_01/2024</t>
  </si>
  <si>
    <t>GUINDASTE HIDRAULICO AUTOPROPELIDO, COM LANÇA TRELIÇADA 40 M, CAPACIDADE MÁXIMA 75 T, EQUIPADO COM CLAMSHELL - CHI DIURNO. AF_04/2019</t>
  </si>
  <si>
    <t>GUINDASTE HIDRAULICO AUTOPROPELIDO, COM LANÇA TRELIÇADA 40 M, CAPACIDADE MÁXIMA 75 T, EQUIPADO COM CLAMSHELL - CHP DIURNO. AF_04/2019</t>
  </si>
  <si>
    <t>GUINDASTE HIDRÁULICO AUTOPROPELIDO, COM LANÇA TELESCÓPICA 28,80 M, CAPACIDADE MÁXIMA 30 T, POTÊNCIA 97 KW, TRAÇÃO 4 X 4 - CHI DIURNO. AF_11/2014</t>
  </si>
  <si>
    <t>GUINDASTE HIDRÁULICO AUTOPROPELIDO, COM LANÇA TELESCÓPICA 28,80 M, CAPACIDADE MÁXIMA 30 T, POTÊNCIA 97 KW, TRAÇÃO 4 X 4 - CHP DIURNO. AF_11/2014</t>
  </si>
  <si>
    <t>GUINDASTE HIDRÁULICO AUTOPROPELIDO, COM LANÇA TRELICADA 41 M, CAPACIDADE MÁXIMA DE ELEVAÇÃO 43 T, POTÊNCIA 230 KW, EQUIPADO COM CAÇAMBA DE ARRASTO (DRAGLINE) DE 0,76 M3 - CHI DIURNO. AF_06/2023</t>
  </si>
  <si>
    <t>GUINDASTE HIDRÁULICO AUTOPROPELIDO, COM LANÇA TRELICADA 41 M, CAPACIDADE MÁXIMA DE ELEVAÇÃO 43 T, POTÊNCIA 230 KW, EQUIPADO COM CAÇAMBA DE ARRASTO (DRAGLINE) DE 0,76 M3 - CHP DIURNO. AF_06/2023</t>
  </si>
  <si>
    <t>GUINDASTE HIDRÁULICO RODOVIÁRIO, LANCA TELESCÓPICA DE *50+20* M, CAPACIDADE MÁXIMA DE 90T, 4 EIXOS, POTÊNCIA 330 KW, MOTOR DIESEL - CHI DIURNO. AF_01/2024</t>
  </si>
  <si>
    <t>GUINDASTE HIDRÁULICO RODOVIÁRIO, LANCA TELESCÓPICA DE *50+20* M, CAPACIDADE MÁXIMA DE 90T, 4 EIXOS, POTÊNCIA 330 KW, MOTOR DIESEL - CHP DIURNO. AF_01/2024</t>
  </si>
  <si>
    <t>GUINDASTE SOBRE ESTEIRAS, COM LANÇA TRELIÇADA 40 M, CAPACIDADE MÁXIMA 75 T - CHI DIURNO. AF_04/2019</t>
  </si>
  <si>
    <t>GUINDASTE SOBRE ESTEIRAS, COM LANÇA TRELIÇADA 40 M, CAPACIDADE MÁXIMA 75 T - CHP DIURNO. AF_04/2019</t>
  </si>
  <si>
    <t>GUINDASTE SOBRE ESTEIRAS, COM LANÇA TRELIÇADA 40 M, CAPACIDADE MÁXIMA 75 T, EQUIPADO COM CLAMSHELL - CHI DIURNO. AF_04/2019</t>
  </si>
  <si>
    <t>GUINDASTE SOBRE ESTEIRAS, COM LANÇA TRELIÇADA 40 M, CAPACIDADE MÁXIMA 75 T, EQUIPADO COM CLAMSHELL - CHP DIURNO. AF_04/2019</t>
  </si>
  <si>
    <t>GUINDAUTO HIDRÁULICO, CAPACIDADE MÁXIMA DE CARGA 3300 KG, MOMENTO MÁXIMO DE CARGA 5,8 TM, ALCANCE MÁXIMO HORIZONTAL 7,60 M, INCLUSIVE CAMINHÃO TOCO PBT 16.000 KG, POTÊNCIA DE 189 CV - CHI DIURNO. AF_03/2016</t>
  </si>
  <si>
    <t>GUINDAUTO HIDRÁULICO, CAPACIDADE MÁXIMA DE CARGA 3300 KG, MOMENTO MÁXIMO DE CARGA 5,8 TM, ALCANCE MÁXIMO HORIZONTAL 7,60 M, INCLUSIVE CAMINHÃO TOCO PBT 16.000 KG, POTÊNCIA DE 189 CV - CHP DIURNO. AF_03/2016</t>
  </si>
  <si>
    <t>GUINDAUTO HIDRÁULICO, CAPACIDADE MÁXIMA DE CARGA 6200 KG, MOMENTO MÁXIMO DE CARGA 11,7 TM, ALCANCE MÁXIMO HORIZONTAL 9,70 M, INCLUSIVE CAMINHÃO TOCO PBT 16.000 KG, POTÊNCIA DE 189 CV - CHI DIURNO. AF_06/2014</t>
  </si>
  <si>
    <t>GUINDAUTO HIDRÁULICO, CAPACIDADE MÁXIMA DE CARGA 6200 KG, MOMENTO MÁXIMO DE CARGA 11,7 TM, ALCANCE MÁXIMO HORIZONTAL 9,70 M, INCLUSIVE CAMINHÃO TOCO PBT 16.000 KG, POTÊNCIA DE 189 CV - CHP DIURNO. AF_06/2014</t>
  </si>
  <si>
    <t>GUINDAUTO HIDRÁULICO, CAPACIDADE MÁXIMA DE CARGA 6200 KG, MOMENTO MÁXIMO DE CARGA 11,7 TM, ALCANCE MÁXIMO HORIZONTAL 9,70 M, INCLUSIVE CAMINHÃO TOCO PBT 16.000 KG, POTÊNCIA DE 189 CV E CESTA AÉREA COM ISOLAMENTO CLASSE C - CHI DIURNO. AF_01/2025</t>
  </si>
  <si>
    <t>GUINDAUTO HIDRÁULICO, CAPACIDADE MÁXIMA DE CARGA 6200 KG, MOMENTO MÁXIMO DE CARGA 11,7 TM, ALCANCE MÁXIMO HORIZONTAL 9,70 M, INCLUSIVE CAMINHÃO TOCO PBT 16.000 KG, POTÊNCIA DE 189 CV E CESTA AÉREA COM ISOLAMENTO CLASSE C - CHP DIURNO. AF_01/2025</t>
  </si>
  <si>
    <t>GUINDAUTO HIDRÁULICO, CAPACIDADE MÁXIMA DE CARGA 6500 KG, MOMENTO MÁXIMO DE CARGA 5,8 TM, ALCANCE MÁXIMO HORIZONTAL 7,60 M, INCLUSIVE CAMINHÃO TOCO PBT 9.700 KG, POTÊNCIA DE 160 CV - CHI DIURNO. AF_08/2015</t>
  </si>
  <si>
    <t>GUINDAUTO HIDRÁULICO, CAPACIDADE MÁXIMA DE CARGA 6500 KG, MOMENTO MÁXIMO DE CARGA 5,8 TM, ALCANCE MÁXIMO HORIZONTAL 7,60 M, INCLUSIVE CAMINHÃO TOCO PBT 9.700 KG, POTÊNCIA DE 160 CV - CHP DIURNO. AF_08/2015</t>
  </si>
  <si>
    <t>INVERSOR DE SOLDA MONOFÁSICO DE 160 A, POTÊNCIA DE 5400 W, TENSÃO DE 220 V, PARA SOLDA COM ELETRODOS DE 2,0 A 4,0 MM E PROCESSO TIG - CHI DIURNO. AF_06/2018</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</si>
  <si>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</si>
  <si>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CHI DIURNO. AF_05/2023</t>
  </si>
  <si>
    <t>LAVADORA DE ALTA PRESSAO (LAVA-JATO) PARA AGUA FRIA, PRESSAO DE OPERACAO ENTRE 1400 E 1900 LIB/POL2, VAZAO MAXIMA ENTRE 400 E 700 L/H - CHP DIURNO. AF_05/2023</t>
  </si>
  <si>
    <t>LIXADEIRA DE PAREDE, COM LED, POTÊNCIA 750 W, FREQUÊNCIA 60 HZ, VELOCIDADE 1000 A 2100 RPM, DIÂMETRO DA LIXA 225 MM - CHI DIURNO AF_12/2022</t>
  </si>
  <si>
    <t>LIXADEIRA DE PAREDE, COM LED, POTÊNCIA 750 W, FREQUÊNCIA 60 HZ, VELOCIDADE 1000 A 2100 RPM, DIÂMETRO DA LIXA 225 MM - CHP DIURNO. AF_12/2022</t>
  </si>
  <si>
    <t>MANIPULADOR TELESCÓPICO, POTÊNCIA DE 85 HP, CAPACIDADE DE CARGA DE 3.500 KG, ALTURA MÁXIMA DE ELEVAÇÃO DE 12,3 M - CHI DIURNO. AF_05/2023</t>
  </si>
  <si>
    <t>MANIPULADOR TELESCÓPICO, POTÊNCIA DE 85 HP, CAPACIDADE DE CARGA DE 3.500 KG, ALTURA MÁXIMA DE ELEVAÇÃO DE 12,3 M - CHP DIURNO. AF_05/2023</t>
  </si>
  <si>
    <t>MARTELETE OU ROMPEDOR PNEUMÁTICO MANUAL, 28 KG, COM SILENCIADOR - CHI DIURNO. AF_07/2016</t>
  </si>
  <si>
    <t>MARTELETE OU ROMPEDOR PNEUMÁTICO MANUAL, 28 KG, COM SILENCIADOR - CHP DIURNO. AF_07/2016</t>
  </si>
  <si>
    <t>MARTELETE PERFURADOR/ ROMPEDOR ELÉTRICO, POTÊNCIA 800 W, 220 V - CHI DIURNO. AF_05/2023</t>
  </si>
  <si>
    <t>MARTELETE PERFURADOR/ ROMPEDOR ELÉTRICO, POTÊNCIA 800 W, 220 V - CHP DIURNO. AF_05/2023</t>
  </si>
  <si>
    <t>MARTELO DEMOLIDOR ELÉTRICO, COM POTÊNCIA DE 2.000 W, 1.000 IMPACTOS POR MINUTO, PESO DE 30 KG - CHI DIURNO. AF_01/2021</t>
  </si>
  <si>
    <t>MARTELO DEMOLIDOR ELÉTRICO, COM POTÊNCIA DE 2.000 W, 1.000 IMPACTOS POR MINUTO, PESO DE 30 KG - CHP DIURNO. AF_01/2021</t>
  </si>
  <si>
    <t>MARTELO DEMOLIDOR PNEUMÁTICO MANUAL, 32 KG - CHI DIURNO. AF_09/2016</t>
  </si>
  <si>
    <t>MARTELO DEMOLIDOR PNEUMÁTICO MANUAL, 32 KG - CHP DIURNO. AF_09/2016</t>
  </si>
  <si>
    <t>MARTELO PERFURADOR PNEUMÁTICO MANUAL, HASTE 19 X 108 MM, *11* KG - CHI DIURNO. AF_02/2025</t>
  </si>
  <si>
    <t>MARTELO PERFURADOR PNEUMÁTICO MANUAL, HASTE 19 X 108 MM, *11* KG - CHP DIURNO. AF_02/2025</t>
  </si>
  <si>
    <t>MARTELO PERFURADOR PNEUMÁTICO MANUAL, HASTE 25 X 75 MM, 21 KG - CHI DIURNO. AF_12/2015</t>
  </si>
  <si>
    <t>MARTELO PERFURADOR PNEUMÁTICO MANUAL, HASTE 25 X 75 MM, 21 KG - CHP DIURNO. AF_12/2015</t>
  </si>
  <si>
    <t>MINI GUINDASTE ARANHA SOBRE ESTEIRAS E LANCA TELESCÓPICA, CAPACIDADE MÁXIMA DE CARGA 3,0 TON, RAIO MÁXIMO DE TRABALHO 8,25 M, ALTURA DE LANÇA DO SOLO 9,2 M, 55 M DE CABO DE AÇO 8 MM, MOTOR ELÉTRICO 220/380 VOLTS TRIFÁSICO - CHI DIURNO. AF_03/2022</t>
  </si>
  <si>
    <t>MINI GUINDASTE ARANHA SOBRE ESTEIRAS E LANCA TELESCÓPICA, CAPACIDADE MÁXIMA DE CARGA 3,0 TON, RAIO MÁXIMO DE TRABALHO 8,25 M, ALTURA DE LANÇA DO SOLO 9,2 M, 55 M DE CABO DE AÇO 8 MM, MOTOR ELÉTRICO 220/380 VOLTS TRIFÁSICO - CHP DIURNO. AF_03/2022</t>
  </si>
  <si>
    <t>MINICARREGADEIRA SOBRE RODAS POTENCIA 47HP CAPACIDADE OPERACAO 646 KG, COM VASSOURA MECÂNICA ACOPLADA - CHI DIURNO. AF_03/2017</t>
  </si>
  <si>
    <t>MINICARREGADEIRA SOBRE RODAS POTENCIA 47HP CAPACIDADE OPERACAO 646 KG, COM VASSOURA MECÂNICA ACOPLADA - CHP DIURNO. AF_03/2017</t>
  </si>
  <si>
    <t>MINICARREGADEIRA SOBRE RODAS, POTÊNCIA LÍQUIDA DE 47 HP, CAPACIDADE NOMINAL DE OPERAÇÃO DE 646 KG - CHI DIURNO. AF_06/2015</t>
  </si>
  <si>
    <t>MINICARREGADEIRA SOBRE RODAS, POTÊNCIA LÍQUIDA DE 47 HP, CAPACIDADE NOMINAL DE OPERAÇÃO DE 646 KG - CHP DIURNO. AF_06/2015</t>
  </si>
  <si>
    <t>MINIESCAVADEIRA SOBRE ESTEIRAS, POTÊNCIA LÍQUIDA DE *30* HP, PESO OPERACIONAL DE *3.500* KG - CHI DIURNO. AF_04/2017</t>
  </si>
  <si>
    <t>MINIESCAVADEIRA SOBRE ESTEIRAS, POTÊNCIA LÍQUIDA DE *30* HP, PESO OPERACIONAL DE *3.500* KG - CHP DIURNO. AF_04/2017</t>
  </si>
  <si>
    <t>MISTURADOR DE ARGAMASSA, EIXO HORIZONTAL, CAPACIDADE DE MISTURA 160 KG, MOTOR ELÉTRICO POTÊNCIA 3 CV - CHI DIURNO. AF_05/2023</t>
  </si>
  <si>
    <t>MISTURADOR DE ARGAMASSA, EIXO HORIZONTAL, CAPACIDADE DE MISTURA 160 KG, MOTOR ELÉTRICO POTÊNCIA 3 CV - CHP DIURNO. AF_05/2023</t>
  </si>
  <si>
    <t>MISTURADOR DE ARGAMASSA, EIXO HORIZONTAL, CAPACIDADE DE MISTURA 300 KG, MOTOR ELÉTRICO POTÊNCIA 5 CV - CHI DIURNO. AF_05/2023</t>
  </si>
  <si>
    <t>MISTURADOR DE ARGAMASSA, EIXO HORIZONTAL, CAPACIDADE DE MISTURA 300 KG, MOTOR ELÉTRICO POTÊNCIA 5 CV - CHP DIURNO. AF_05/2023</t>
  </si>
  <si>
    <t>MISTURADOR DE ARGAMASSA, EIXO HORIZONTAL, CAPACIDADE DE MISTURA 600 KG, MOTOR ELÉTRICO POTÊNCIA 7,5 CV - CHI DIURNO. AF_05/2023</t>
  </si>
  <si>
    <t>MISTURADOR DE ARGAMASSA, EIXO HORIZONTAL, CAPACIDADE DE MISTURA 600 KG, MOTOR ELÉTRICO POTÊNCIA 7,5 CV - CHP DIURNO. AF_05/2023</t>
  </si>
  <si>
    <t>MISTURADOR DUPLO HORIZONTAL DE ALTA TURBULÊNCIA, CAPACIDADE / VOLUME 2 X 500 LITROS, MOTORES ELÉTRICOS MÍNIMO 5 CV CADA, PARA NATA CIMENTO, ARGAMASSA E OUTROS - CHI DIURNO. AF_06/2015</t>
  </si>
  <si>
    <t>MISTURADOR DUPLO HORIZONTAL DE ALTA TURBULÊNCIA, CAPACIDADE / VOLUME 2 X 500 LITROS, MOTORES ELÉTRICOS MÍNIMO 5 CV CADA, PARA NATA CIMENTO, ARGAMASSA E OUTROS - CHP DIURNO. AF_06/2015</t>
  </si>
  <si>
    <t>MISTURADOR PARA PREPARO DE LAMA ESTABILIZANTE COM CAPACIDADE DE *4000* L, COM BOMBA CENTRÍFUGA 5,5 HP A 23,07 HP, PARA SISTEMA DE FURO DIRECIONAL - CHI DIURNO. AF_05/2023</t>
  </si>
  <si>
    <t>MISTURADOR PARA PREPARO DE LAMA ESTABILIZANTE COM CAPACIDADE DE *4000* L, COM BOMBA CENTRÍFUGA 5,5 HP A 23,07 HP, PARA SISTEMA DE FURO DIRECIONAL - CHP DIURNO. AF_05/2023</t>
  </si>
  <si>
    <t>MOTOBOMBA CENTRÍFUGA, MOTOR A GASOLINA, POTÊNCIA 5,42 HP, BOCAIS 1 1/2" X 1", DIÂMETRO ROTOR 143 MM HM/Q = 6 MCA / 16,8 M3/H A 38 MCA / 6,6 M3/H - CHI DIURNO. AF_06/2014</t>
  </si>
  <si>
    <t>MOTOBOMBA CENTRÍFUGA, MOTOR A GASOLINA, POTÊNCIA 5,42 HP, BOCAIS 1 1/2" X 1", DIÂMETRO ROTOR 143 MM HM/Q = 6 MCA / 16,8 M3/H A 38 MCA / 6,6 M3/H - CHP DIURNO. AF_06/2014</t>
  </si>
  <si>
    <t>MOTOBOMBA TRASH (PARA ÁGUA SUJA) AUTO ESCORVANTE, MOTOR GASOLINA DE 6,41 HP, DIÂMETROS DE SUCÇÃO X RECALQUE: 3" X 3", HM/Q = 10 MCA / 60 M3/H A 23 MCA / 0 M3/H - CHI DIURNO. AF_10/2014</t>
  </si>
  <si>
    <t>MOTOBOMBA TRASH (PARA ÁGUA SUJA) AUTO ESCORVANTE, MOTOR GASOLINA DE 6,41 HP, DIÂMETROS DE SUCÇÃO X RECALQUE: 3" X 3", HM/Q = 10 MCA / 60 M3/H A 23 MCA / 0 M3/H - CHP DIURNO. AF_10/2014</t>
  </si>
  <si>
    <t>MOTONIVELADORA POTÊNCIA BÁSICA LÍQUIDA (PRIMEIRA MARCHA) 125 HP, PESO BRUTO 13032 KG, LARGURA DA LÂMINA DE 3,7 M - CHI DIURNO. AF_06/2014</t>
  </si>
  <si>
    <t>MOTONIVELADORA POTÊNCIA BÁSICA LÍQUIDA (PRIMEIRA MARCHA) 125 HP, PESO BRUTO 13032 KG, LARGURA DA LÂMINA DE 3,7 M - CHP DIURNO. AF_06/2014</t>
  </si>
  <si>
    <t>MÁQUINA DEMARCADORA DE FAIXA DE TRÁFEGO À FRIO, AUTOPROPELIDA, POTÊNCIA 38 HP - CHI DIURNO. AF_07/2016</t>
  </si>
  <si>
    <t>MÁQUINA DEMARCADORA DE FAIXA DE TRÁFEGO À FRIO, AUTOPROPELIDA, POTÊNCIA 38 HP - CHP DIURNO. AF_07/2016</t>
  </si>
  <si>
    <t>MÁQUINA DEMARCADORA DE FAIXA DE TRÁFEGO À FRIO, TRAÇÃO MANUAL, 4 CV, PRESSÃO MAX 3300 PSI, TANQUE 20 L - CHI DIURNO. AF_06/2021</t>
  </si>
  <si>
    <t>MÁQUINA DEMARCADORA DE FAIXA DE TRÁFEGO À FRIO, TRAÇÃO MANUAL, 4 CV, PRESSÃO MAX 3300 PSI, TANQUE 20 L - CHP DIURNO. AF_06/2021</t>
  </si>
  <si>
    <t>MÁQUINA EXTRUSORA DE CONCRETO PARA GUIAS E SARJETAS, MOTOR A DIESEL, POTÊNCIA 14 CV - CHI DIURNO. AF_12/2015</t>
  </si>
  <si>
    <t>MÁQUINA EXTRUSORA DE CONCRETO PARA GUIAS E SARJETAS, MOTOR A DIESEL, POTÊNCIA 14 CV - CHP DIURNO. AF_12/2015</t>
  </si>
  <si>
    <t>MÁQUINA FORMER DOBRAS DIVERSAS: 220V/380V TRIFÁSICO OU MONOFÁSICO, CAPACIDADE 0,5-1,27MM, MOTOR 2CV - CHI DIURNO. AF_05/2023</t>
  </si>
  <si>
    <t>MÁQUINA FORMER DOBRAS DIVERSAS: 220V/380V TRIFÁSICO OU MONOFÁSICO, CAPACIDADE 0,5-1,27MM, MOTOR 2CV - CHP DIURNO. AF_05/2023</t>
  </si>
  <si>
    <t>MÁQUINA JATO DE PRESSAO PORTÁTIL, CAMARA DE 1 SAIDA, CAPACIDADE 280 L, DIAMETRO 670 MM, BICO DE JATO CURTO VENTURI DE 5/16", MANGUEIRA DE 1" COM COMPRESSOR DE AR REBOCÁVEL 189 PCM E MOTOR DIESEL 63 CV - CHI DIURNO. AF_05/2023</t>
  </si>
  <si>
    <t>MÁQUINA JATO DE PRESSAO PORTÁTIL, CAMARA DE 1 SAIDA, CAPACIDADE 280 L, DIAMETRO 670 MM, BICO DE JATO CURTO VENTURI DE 5/16", MANGUEIRA DE 1" COM COMPRESSOR DE AR REBOCÁVEL 189 PCM E MOTOR DIESEL 63 CV - CHP DIURNO. AF_05/2023</t>
  </si>
  <si>
    <t>MÁQUINA METALEIRA UNIVERSAL MODELO IW 110/180 BTD - CHI DIURNO. AF_05/2023</t>
  </si>
  <si>
    <t>MÁQUINA METALEIRA UNIVERSAL MODELO IW 110/180 BTD - CHP DIURNO. AF_05/2023</t>
  </si>
  <si>
    <t>MÁQUINA PARA SOLDA POR ELETROFUSÃO PARA TUBOS DE POLIETILENO DE ALTA DENSIDADE (PEAD) COM DIÂMETRO EXTERNO DE 20 A 1600 MM, POTÊNCIA DE 3500 W - CHI DIURNO. AF_05/2023</t>
  </si>
  <si>
    <t>MÁQUINA PARA SOLDA POR ELETROFUSÃO PARA TUBOS DE POLIETILENO DE ALTA DENSIDADE (PEAD) COM DIÂMETRO EXTERNO DE 20 A 1600 MM, POTÊNCIA DE 3500 W - CHP DIURNO. AF_05/2023</t>
  </si>
  <si>
    <t>MÁQUINA PARA SOLDA POR ELETROFUSÃO PARA TUBOS DE POLIETILENO DE ALTA DENSIDADE (PEAD) COM DIÂMETRO EXTERNO DE 20 A 800 MM, POTÊNCIA ENTRE 2750 E 3000 W - CHI DIURNO. AF_05/2023</t>
  </si>
  <si>
    <t>MÁQUINA PARA SOLDA POR ELETROFUSÃO PARA TUBOS DE POLIETILENO DE ALTA DENSIDADE (PEAD) COM DIÂMETRO EXTERNO DE 20 A 800 MM, POTÊNCIA ENTRE 2750 E 3000 W - CHP DIURNO. AF_05/2023</t>
  </si>
  <si>
    <t>MÁQUINA PARA SOLDA POR TERMOFUSÃO PARA TUBOS DE POLIETILENO DE ALTA DENSIDADE (PEAD) COM DIÂMETRO EXTERNO DE 315 A 630 MM, POTÊNCIA ENTRE 8000 E 12350 W - CHI DIURNO. AF_05/2023</t>
  </si>
  <si>
    <t>MÁQUINA PARA SOLDA POR TERMOFUSÃO PARA TUBOS DE POLIETILENO DE ALTA DENSIDADE (PEAD) COM DIÂMETRO EXTERNO DE 315 A 630 MM, POTÊNCIA ENTRE 8000 E 12350 W - CHP DIURNO. AF_05/2023</t>
  </si>
  <si>
    <t>MÁQUINA PARA SOLDA POR TERMOFUSÃO PARA TUBOS DE POLIETILENO DE ALTA DENSIDADE (PEAD) COM DIÂMETRO EXTERNO DE 710 A 1200 MM, POTÊNCIA ENTRE 16000 E 29500 W - CHI DIURNO. AF_05/2023</t>
  </si>
  <si>
    <t>MÁQUINA PARA SOLDA POR TERMOFUSÃO PARA TUBOS DE POLIETILENO DE ALTA DENSIDADE (PEAD) COM DIÂMETRO EXTERNO DE 710 A 1200 MM, POTÊNCIA ENTRE 16000 E 29500 W - CHP DIURNO. AF_05/2023</t>
  </si>
  <si>
    <t>MÁQUINA PARA SOLDA POR TERMOFUSÃO PARA TUBOS DE POLIETILENO DE ALTA DENSIDADE (PEAD) COM DIÂMETRO EXTERNO DE 90 A 315 MM, POTÊNCIA ENTRE 2500 E 5350 W - CHI DIURNO. AF_05/2023</t>
  </si>
  <si>
    <t>MÁQUINA PARA SOLDA POR TERMOFUSÃO PARA TUBOS DE POLIETILENO DE ALTA DENSIDADE (PEAD) COM DIÂMETRO EXTERNO DE 90 A 315 MM, POTÊNCIA ENTRE 2500 E 5350 W - CHP DIURNO. AF_05/2023</t>
  </si>
  <si>
    <t>MÁQUINA SOLDA ARCO COM PISTOLA DE SOLDAGEM PARA STUD BOLT DE 5 MM A 22 MM - CHI DIURNO. AF_05/2023</t>
  </si>
  <si>
    <t>MÁQUINA SOLDA ARCO COM PISTOLA DE SOLDAGEM PARA STUD BOLT DE 5 MM A 22 MM - CHP DIURNO. AF_05/2023</t>
  </si>
  <si>
    <t>PENEIRA ROTATIVA COM MOTOR ELÉTRICO TRIFÁSICO DE 2 CV, CILINDRO DE 1 M X 0,60 M, COM FUROS DE 3,17 MM - CHI DIURNO. AF_05/2023</t>
  </si>
  <si>
    <t>PENEIRA ROTATIVA COM MOTOR ELÉTRICO TRIFÁSICO DE 2 CV, CILINDRO DE 1 M X 0,60 M, COM FUROS DE 3,17 MM - CHP DIURNO. AF_05/2023</t>
  </si>
  <si>
    <t>PERFURATRIZ COM TORRE METÁLICA PARA EXECUÇÃO DE ESTACA HÉLICE CONTÍNUA, PROFUNDIDADE MÁXIMA DE 30 M, DIÂMETRO MÁXIMO DE 800 MM, POTÊNCIA INSTALADA DE 268 HP, MESA ROTATIVA COM TORQUE MÁXIMO DE 170 KNM - CHI DIURNO. AF_06/2015</t>
  </si>
  <si>
    <t>PERFURATRIZ COM TORRE METÁLICA PARA EXECUÇÃO DE ESTACA HÉLICE CONTÍNUA, PROFUNDIDADE MÁXIMA DE 30 M, DIÂMETRO MÁXIMO DE 800 MM, POTÊNCIA INSTALADA DE 268 HP, MESA ROTATIVA COM TORQUE MÁXIMO DE 170 KNM - CHP DIURNO. AF_06/2015</t>
  </si>
  <si>
    <t>PERFURATRIZ COM TORRE METÁLICA PARA EXECUÇÃO DE ESTACA HÉLICE CONTÍNUA, PROFUNDIDADE MÁXIMA DE 32 M, DIÂMETRO MÁXIMO DE 1000 MM, POTÊNCIA INSTALADA DE 350 HP, MESA ROTATIVA COM TORQUE MÁXIMO DE 263 KNM - CHI DIURNO. AF_01/2016</t>
  </si>
  <si>
    <t>PERFURATRIZ COM TORRE METÁLICA PARA EXECUÇÃO DE ESTACA HÉLICE CONTÍNUA, PROFUNDIDADE MÁXIMA DE 32 M, DIÂMETRO MÁXIMO DE 1000 MM, POTÊNCIA INSTALADA DE 350 HP, MESA ROTATIVA COM TORQUE MÁXIMO DE 263 KNM - CHP DIURNO. AF_01/2016</t>
  </si>
  <si>
    <t>PERFURATRIZ DE COROA DIAMANTADA PARA CONCRETO, DIÂMETRO ATÉ 250 MM, MOTOR ELÉTRICO 220 V, POTÊNCIA 2.500 W - CHI DIURNO. AF_05/2023</t>
  </si>
  <si>
    <t>PERFURATRIZ DE COROA DIAMANTADA PARA CONCRETO, DIÂMETRO ATÉ 250 MM, MOTOR ELÉTRICO 220 V, POTÊNCIA 2.500 W - CHP DIURNO. AF_05/2023</t>
  </si>
  <si>
    <t>PERFURATRIZ HIDRÁULICA SOBRE CAMINHÃO COM TRADO CURTO ACOPLADO, PROFUNDIDADE MÁXIMA DE 20 M, DIÂMETRO MÁXIMO DE 1500 MM, POTÊNCIA INSTALADA DE 137 HP, MESA ROTATIVA COM TORQUE MÁXIMO DE 30 KNM - CHI DIURNO. AF_06/2015</t>
  </si>
  <si>
    <t>PERFURATRIZ HIDRÁULICA SOBRE CAMINHÃO COM TRADO CURTO ACOPLADO, PROFUNDIDADE MÁXIMA DE 20 M, DIÂMETRO MÁXIMO DE 1500 MM, POTÊNCIA INSTALADA DE 137 HP, MESA ROTATIVA COM TORQUE MÁXIMO DE 30 KNM - CHP DIURNO. AF_06/2015</t>
  </si>
  <si>
    <t>PERFURATRIZ HIDRÁULICA SOBRE ESTEIRA, TORQUE MÁXIMO 161 KNM, PROFUNDIDADE MÁXIMA 54 M, DIÂMETRO MÁXIMO 1500 MM, POTÊNCIA MOTOR 268 HP - CHI DIURNO. AF_04/2019</t>
  </si>
  <si>
    <t>PERFURATRIZ HIDRÁULICA SOBRE ESTEIRA, TORQUE MÁXIMO 161 KNM, PROFUNDIDADE MÁXIMA 54 M, DIÂMETRO MÁXIMO 1500 MM, POTÊNCIA MOTOR 268 HP - CHP DIURNO. AF_04/2019</t>
  </si>
  <si>
    <t>PERFURATRIZ HIDRÁULICA SOBRE ESTEIRA, TORQUE MÁXIMO 98 KNM, PROFUNDIDADE MÁXIMA 25 M, DIÂMETRO MÁXIMO 115 MM, POTÊNCIA MOTOR 190 HP - CHI DIURNO. AF_02/2021</t>
  </si>
  <si>
    <t>PERFURATRIZ HIDRÁULICA SOBRE ESTEIRA, TORQUE MÁXIMO 98 KNM, PROFUNDIDADE MÁXIMA 25 M, DIÂMETRO MÁXIMO 115 MM, POTÊNCIA MOTOR 190 HP - CHP DIURNO. AF_02/2021</t>
  </si>
  <si>
    <t>PERFURATRIZ MANUAL, TORQUE MAXIMO 55 KGF.M, POTENCIA 5 CV, COM DIAMETRO MAXIMO 8 1/2" - CHI DIURNO. AF_11/2016</t>
  </si>
  <si>
    <t>PERFURATRIZ MANUAL, TORQUE MAXIMO 55 KGF.M, POTENCIA 5 CV, COM DIAMETRO MAXIMO 8 1/2" - CHP DIURNO. AF_11/2016</t>
  </si>
  <si>
    <t>PERFURATRIZ MANUAL, TORQUE MÁXIMO 83 N.M, POTÊNCIA 5 CV, COM DIÂMETRO MÁXIMO 4" - CHI DIURNO. AF_06/2015</t>
  </si>
  <si>
    <t>PERFURATRIZ MANUAL, TORQUE MÁXIMO 83 N.M, POTÊNCIA 5 CV, COM DIÂMETRO MÁXIMO 4" - CHP DIURNO. AF_06/2015</t>
  </si>
  <si>
    <t>PERFURATRIZ PARA EXECUÇÃO DE ESTACAS SECANTES, TIPO HÉLICE CONTÍNUA COM CABEÇOTE DUPLO E TUBO METÁLICO - CHI DIURNO. AF_04/2019</t>
  </si>
  <si>
    <t>PERFURATRIZ PARA EXECUÇÃO DE ESTACAS SECANTES, TIPO HÉLICE CONTÍNUA COM CABEÇOTE DUPLO E TUBO METÁLICO - CHP DIURNO. AF_04/2019</t>
  </si>
  <si>
    <t>PERFURATRIZ PARA FURO DIRECIONAL HORIZONTAL (HDD) COM CAPACIDADE ATÉ 89 KN, POTÊNCIA 24,8 HP A 80 HP (INCLUSO FERRAMENTAS E LOCALIZADOR) - CHI DIURNO. AF_05/2023</t>
  </si>
  <si>
    <t>PERFURATRIZ PARA FURO DIRECIONAL HORIZONTAL (HDD) COM CAPACIDADE ATÉ 89 KN, POTÊNCIA 24,8 HP A 80 HP (INCLUSO FERRAMENTAS E LOCALIZADOR) - CHP DIURNO. AF_05/2023</t>
  </si>
  <si>
    <t>PERFURATRIZ PARA FURO DIRECIONAL HORIZONTAL (HDD) COM CAPACIDADE DE 201 KN A 560 KN, POTÊNCIA 200 HP A 260 HP (INCLUSO FERRAMENTAS E LOCALIZADOR) - CHI DIURNO. AF_05/2023</t>
  </si>
  <si>
    <t>PERFURATRIZ PARA FURO DIRECIONAL HORIZONTAL (HDD) COM CAPACIDADE DE 201 KN A 560 KN, POTÊNCIA 200 HP A 260 HP (INCLUSO FERRAMENTAS E LOCALIZADOR) - CHP DIURNO. AF_05/2023</t>
  </si>
  <si>
    <t>PERFURATRIZ PARA FURO DIRECIONAL HORIZONTAL (HDD) COM CAPACIDADE DE 90 KN A 200 KN, POTÊNCIA 100 HP A 160 HP (INCLUSO FERRAMENTAS E LOCALIZADOR) - CHI DIURNO. AF_05/2023</t>
  </si>
  <si>
    <t>PERFURATRIZ PARA FURO DIRECIONAL HORIZONTAL (HDD) COM CAPACIDADE DE 90 KN A 200 KN, POTÊNCIA 100 HP A 160 HP (INCLUSO FERRAMENTAS E LOCALIZADOR) - CHP DIURNO. AF_05/2023</t>
  </si>
  <si>
    <t>PERFURATRIZ PNEUMATICA MANUAL DE PESO MEDIO, MARTELETE, 18KG, COMPRIMENTO MÁXIMO DE CURSO DE 6 M, DIAMETRO DO PISTAO DE 5,5 CM - CHI DIURNO. AF_11/2016</t>
  </si>
  <si>
    <t>PERFURATRIZ PNEUMATICA MANUAL DE PESO MEDIO, MARTELETE, 18KG, COMPRIMENTO MÁXIMO DE CURSO DE 6 M, DIAMETRO DO PISTAO DE 5,5 CM - CHP DIURNO. AF_11/2016</t>
  </si>
  <si>
    <t>PERFURATRIZ ROTATIVA SOBRE ESTEIRA, TORQUE MAXIMO 2500 KGM, POTENCIA 110 HP, MOTOR DIESEL - CHI DIURNO. AF_05/2017</t>
  </si>
  <si>
    <t>PERFURATRIZ ROTATIVA SOBRE ESTEIRA, TORQUE MAXIMO 2500 KGM, POTENCIA 110 HP, MOTOR DIESEL- CHP DIURNO. AF_05/2017</t>
  </si>
  <si>
    <t>PERFURATRIZ SOBRE ESTEIRA, TORQUE MÁXIMO 600 KGF, PESO MÉDIO 1000 KG, POTÊNCIA 20 HP, DIÂMETRO MÁXIMO 10" - CHI DIURNO. AF_06/2015</t>
  </si>
  <si>
    <t>PERFURATRIZ SOBRE ESTEIRA, TORQUE MÁXIMO 600 KGF, PESO MÉDIO 1000 KG, POTÊNCIA 20 HP, DIÂMETRO MÁXIMO 10" - CHP DIURNO. AF_06/2015</t>
  </si>
  <si>
    <t>PERFURATRIZ SOBRE ESTEIRA, TORQUE MÁXIMO 600 KGF, POTÊNCIA ENTRE 50 E 60 HP, DIÂMETRO MÁXIMO 10" - CHI DIURNO. AF_11/2016</t>
  </si>
  <si>
    <t>PERFURATRIZ SOBRE ESTEIRA, TORQUE MÁXIMO 600 KGF, POTÊNCIA ENTRE 50 E 60 HP, DIÂMETRO MÁXIMO 10" - CHP DIURNO. AF_11/2016</t>
  </si>
  <si>
    <t>PLACA VIBRATÓRIA REVERSÍVEL COM MOTOR 4 TEMPOS A GASOLINA, FORÇA CENTRÍFUGA DE 25 KN (2500 KGF), POTÊNCIA 5,5 CV - CHI DIURNO. AF_08/2015</t>
  </si>
  <si>
    <t>PLACA VIBRATÓRIA REVERSÍVEL COM MOTOR 4 TEMPOS A GASOLINA, FORÇA CENTRÍFUGA DE 25 KN (2500 KGF), POTÊNCIA 5,5 CV - CHP DIURNO. AF_08/2015</t>
  </si>
  <si>
    <t>PLATAFORMA ELEVATÓRIA - CHI DIURNO. AF_04/2019</t>
  </si>
  <si>
    <t>PLATAFORMA ELEVATÓRIA - CHP DIURNO. AF_04/2019</t>
  </si>
  <si>
    <t>POLIDORA DE PISO (POLITRIZ), PESO DE 100KG, DIÂMETRO 450 MM, MOTOR ELÉTRICO, POTÊNCIA 4 HP - CHI DIURNO. AF_05/2023</t>
  </si>
  <si>
    <t>POLIDORA DE PISO (POLITRIZ), PESO DE 100KG, DIÂMETRO 450 MM, MOTOR ELÉTRICO, POTÊNCIA 4 HP - CHP DIURNO. AF_05/2023</t>
  </si>
  <si>
    <t>PROJETOR DE ARGAMASSA, CAPACIDADE DE PROJEÇÃO 1,5 M3/H, ALCANCE DE 30 ATÉ 60 M, MOTOR ELÉTRICO POTÊNCIA 7,5 HP - CHI DIURNO. AF_06/2014</t>
  </si>
  <si>
    <t>PROJETOR DE ARGAMASSA, CAPACIDADE DE PROJEÇÃO 1,5 M3/H, ALCANCE DE 30 ATÉ 60 M, MOTOR ELÉTRICO POTÊNCIA 7,5 HP - CHP DIURNO. AF_06/2014</t>
  </si>
  <si>
    <t>PROJETOR DE ARGAMASSA, CAPACIDADE DE PROJEÇÃO 2 M3/H, ALCANCE ATÉ 50 M, MOTOR ELÉTRICO POTÊNCIA 7,5 HP - CHI DIURNO. AF_06/2014</t>
  </si>
  <si>
    <t>PROJETOR DE ARGAMASSA, CAPACIDADE DE PROJEÇÃO 2 M3/H, ALCANCE ATÉ 50 M, MOTOR ELÉTRICO POTÊNCIA 7,5 HP - CHP DIURNO. AF_06/2014</t>
  </si>
  <si>
    <t>PROJETOR PNEUMÁTICO DE ARGAMASSA PARA CHAPISCO E REBOCO COM RECIPIENTE ACOPLADO, TIPO CANEQUINHA, COM COMPRESSOR DE AR REBOCÁVEL VAZÃO 89 PCM E MOTOR DIESEL DE 20 CV - CHI DIURNO. AF_05/2023</t>
  </si>
  <si>
    <t>PROJETOR PNEUMÁTICO DE ARGAMASSA PARA CHAPISCO E REBOCO COM RECIPIENTE ACOPLADO, TIPO CANEQUINHA, COM COMPRESSOR DE AR REBOCÁVEL VAZÃO 89 PCM E MOTOR DIESEL DE 20 CV - CHP DIURNO. AF_05/2023</t>
  </si>
  <si>
    <t>PULVERIZADOR DE TINTA ELÉTRICO/MÁQUINA DE PINTURA AIRLESS, VAZÃO 2 L/MIN - CHI DIURNO. AF_05/2023</t>
  </si>
  <si>
    <t>PULVERIZADOR DE TINTA ELÉTRICO/MÁQUINA DE PINTURA AIRLESS, VAZÃO 2 L/MIN - CHP DIURNO. AF_05/2023</t>
  </si>
  <si>
    <t>PÁ CARREGADEIRA SOBRE RODAS, POTÊNCIA 197 HP, CAPACIDADE DA CAÇAMBA 2,5 A 3,5 M3, PESO OPERACIONAL 18338 KG - CHI DIURNO. AF_06/2014</t>
  </si>
  <si>
    <t>PÁ CARREGADEIRA SOBRE RODAS, POTÊNCIA 197 HP, CAPACIDADE DA CAÇAMBA 2,5 A 3,5 M3, PESO OPERACIONAL 18338 KG - CHP DIURNO. AF_06/2014</t>
  </si>
  <si>
    <t>PÁ CARREGADEIRA SOBRE RODAS, POTÊNCIA LÍQUIDA 128 HP, CAPACIDADE DA CAÇAMBA 1,7 A 2,8 M3, PESO OPERACIONAL 11632 KG - CHI DIURNO. AF_06/2014</t>
  </si>
  <si>
    <t>PÁ CARREGADEIRA SOBRE RODAS, POTÊNCIA LÍQUIDA 128 HP, CAPACIDADE DA CAÇAMBA 1,7 A 2,8 M3, PESO OPERACIONAL 11632 KG - CHP DIURNO. AF_06/2014</t>
  </si>
  <si>
    <t>PÓRTICO ROLANTE MONOVIGA, PERFIL I, 4 PERNAS, CAPACIDADE 5 T - CHI DIURNO. AF_04/2019</t>
  </si>
  <si>
    <t>PÓRTICO ROLANTE MONOVIGA, PERFIL I, 4 PERNAS, CAPACIDADE 5 T - CHP DIURNO. AF_04/2019</t>
  </si>
  <si>
    <t>RECICLADORA DE ASFALTO A FRIO SOBRE RODAS, LARGURA FRESAGEM DE 2,0 M, POTÊNCIA 422 HP - CHI DIURNO. AF_11/2014</t>
  </si>
  <si>
    <t>RECICLADORA DE ASFALTO A FRIO SOBRE RODAS, LARGURA FRESAGEM DE 2,0 M, POTÊNCIA 422 HP - CHP DIURNO. AF_11/2014</t>
  </si>
  <si>
    <t>RETROESCAVADEIRA SOBRE RODAS COM CARREGADEIRA, PESO OPERACIONAL MÍN. 6,674, POTÊNCIA LÍQ 88 HP, COM MARTELO ROMPEDOR HIDRÁULICO ENTRE 275 A 362 KG - CHI DIURNO. AF_02/2021</t>
  </si>
  <si>
    <t>RETROESCAVADEIRA SOBRE RODAS COM CARREGADEIRA, PESO OPERACIONAL MÍN. 6,674, POTÊNCIA LÍQ 88 HP, COM MARTELO ROMPEDOR HIDRÁULICO ENTRE 275 A 362 KG - CHP DIURNO. AF_02/2021</t>
  </si>
  <si>
    <t>RETROESCAVADEIRA SOBRE RODAS COM CARREGADEIRA, TRAÇÃO 4X2, POTÊNCIA LÍQ. 79 HP, CAÇAMBA CARREG. CAP. MÍN. 1 M3, CAÇAMBA RETRO CAP. 0,20 M3, PESO OPERACIONAL MÍN. 6.570 KG, PROFUNDIDADE ESCAVAÇÃO MÁX. 4,37 M - CHI DIURNO. AF_06/2014</t>
  </si>
  <si>
    <t>RETROESCAVADEIRA SOBRE RODAS COM CARREGADEIRA, TRAÇÃO 4X2, POTÊNCIA LÍQ. 79 HP, CAÇAMBA CARREG. CAP. MÍN. 1 M3, CAÇAMBA RETRO CAP. 0,20 M3, PESO OPERACIONAL MÍN. 6.570 KG, PROFUNDIDADE ESCAVAÇÃO MÁX. 4,37 M - CHP DIURNO. AF_06/2014</t>
  </si>
  <si>
    <t>RETROESCAVADEIRA SOBRE RODAS COM CARREGADEIRA, TRAÇÃO 4X4, POTÊNCIA LÍQ. 72 HP, CAÇAMBA CARREG. CAP. MÍN. 0,79 M3, CAÇAMBA RETRO CAP. 0,18 M3, PESO OPERACIONAL MÍN. 7.140 KG, PROFUNDIDADE ESCAVAÇÃO MÁX. 4,50 M - CHI DIURNO. AF_06/2014</t>
  </si>
  <si>
    <t>RETROESCAVADEIRA SOBRE RODAS COM CARREGADEIRA, TRAÇÃO 4X4, POTÊNCIA LÍQ. 72 HP, CAÇAMBA CARREG. CAP. MÍN. 0,79 M3, CAÇAMBA RETRO CAP. 0,18 M3, PESO OPERACIONAL MÍN. 7.140 KG, PROFUNDIDADE ESCAVAÇÃO MÁX. 4,50 M - CHP DIURNO. AF_06/2014</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</si>
  <si>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</si>
  <si>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4X4, POTÊNCIA LÍQ. 88 HP, CAÇAMBA CARREG. CAP. MÍN. 1 M3, CAÇAMBA RETRO CAP. 0,26 M3, PESO OPERACIONAL MÍN. 6.674 KG, PROFUNDIDADE ESCAVAÇÃO MÁX. 4,37 M - CHP DIURNO. AF_06/2014</t>
  </si>
  <si>
    <t>ROLO COMPACTADOR DE PNEUS ESTÁTICO, PRESSÃO VARIÁVEL, POTÊNCIA 111 HP, PESO SEM/COM LASTRO 9,5 / 26 T, LARGURA DE TRABALHO 1,90 M - CHI DIURNO. AF_07/2014</t>
  </si>
  <si>
    <t>ROLO COMPACTADOR DE PNEUS ESTÁTICO, PRESSÃO VARIÁVEL, POTÊNCIA 111 HP, PESO SEM/COM LASTRO 9,5 / 26 T, LARGURA DE TRABALHO 1,90 M - CHP DIURNO. AF_07/2014</t>
  </si>
  <si>
    <t>ROLO COMPACTADOR DE PNEUS, ESTÁTICO, PRESSÃO VARIÁVEL, POTÊNCIA 110 HP, PESO SEM/COM LASTRO 10,8/27 T, LARGURA DE ROLAGEM 2,30 M - CHI DIURNO. AF_06/2017</t>
  </si>
  <si>
    <t>ROLO COMPACTADOR DE PNEUS, ESTÁTICO, PRESSÃO VARIÁVEL, POTÊNCIA 110 HP, PESO SEM/COM LASTRO 10,8/27 T, LARGURA DE ROLAGEM 2,30 M - CHP DIURNO. AF_06/2017</t>
  </si>
  <si>
    <t>ROLO COMPACTADOR PE DE CARNEIRO VIBRATORIO, POTENCIA 125 HP, PESO OPERACIONAL SEM/COM LASTRO 11,95 / 13,30 T, IMPACTO DINAMICO 38,5 / 22,5 T, LARGURA DE TRABALHO 2,15 M - CHI DIURNO. AF_06/2014</t>
  </si>
  <si>
    <t>ROLO COMPACTADOR PE DE CARNEIRO VIBRATORIO, POTENCIA 125 HP, PESO OPERACIONAL SEM/COM LASTRO 11,95 / 13,30 T, IMPACTO DINAMICO 38,5 / 22,5 T, LARGURA DE TRABALHO 2,15 M - CHP DIURNO. AF_06/2014</t>
  </si>
  <si>
    <t>ROLO COMPACTADOR VIBRATORIO TANDEM, ACO LISO, POTENCIA 125 HP, PESO SEM/COM LASTRO 10,20/11,65 T, LARGURA DE TRABALHO 1,73 M - CHI DIURNO. AF_11/2016</t>
  </si>
  <si>
    <t>ROLO COMPACTADOR VIBRATORIO TANDEM, ACO LISO, POTENCIA 125 HP, PESO SEM/COM LASTRO 10,20/11,65 T, LARGURA DE TRABALHO 1,73 M - CHP DIURNO. AF_11/2016</t>
  </si>
  <si>
    <t>ROLO COMPACTADOR VIBRATÓRIO DE UM CILINDRO AÇO LISO, POTÊNCIA 80 HP, PESO OPERACIONAL MÁXIMO 8,1 T, IMPACTO DINÂMICO 16,15 / 9,5 T, LARGURA DE TRABALHO 1,68 M - CHI DIURNO. AF_06/2014</t>
  </si>
  <si>
    <t>ROLO COMPACTADOR VIBRATÓRIO DE UM CILINDRO AÇO LISO, POTÊNCIA 80 HP, PESO OPERACIONAL MÁXIMO 8,1 T, IMPACTO DINÂMICO 16,15 / 9,5 T, LARGURA DE TRABALHO 1,68 M - CHP DIURNO. AF_06/2014</t>
  </si>
  <si>
    <t>ROLO COMPACTADOR VIBRATÓRIO PÉ DE CARNEIRO PARA SOLOS, POTÊNCIA 80 HP, PESO OPERACIONAL SEM/COM LASTRO 7,4 / 8,8 T, LARGURA DE TRABALHO 1,68 M - CHI DIURNO. AF_02/2016</t>
  </si>
  <si>
    <t>ROLO COMPACTADOR VIBRATÓRIO PÉ DE CARNEIRO PARA SOLOS, POTÊNCIA 80 HP, PESO OPERACIONAL SEM/COM LASTRO 7,4 / 8,8 T, LARGURA DE TRABALHO 1,68 M - CHP DIURNO. AF_02/2016</t>
  </si>
  <si>
    <t>ROLO COMPACTADOR VIBRATÓRIO PÉ DE CARNEIRO, OPERADO POR CONTROLE REMOTO, POTÊNCIA 12,5 KW, PESO OPERACIONAL 1,675 T, LARGURA DE TRABALHO 0,85 M - CHI DIURNO. AF_02/2016</t>
  </si>
  <si>
    <t>ROLO COMPACTADOR VIBRATÓRIO PÉ DE CARNEIRO, OPERADO POR CONTROLE REMOTO, POTÊNCIA 12,5 KW, PESO OPERACIONAL 1,675 T, LARGURA DE TRABALHO 0,85 M - CHP DIURNO. AF_02/2016</t>
  </si>
  <si>
    <t>ROLO COMPACTADOR VIBRATÓRIO REBOCÁVEL, CILINDRO DE AÇO LISO, POTÊNCIA DE TRAÇÃO DE 65 CV, PESO 4,7 T, IMPACTO DINÂMICO 18,3 T, LARGURA DE TRABALHO 1,67 M - CHI DIURNO. AF_02/2016</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</si>
  <si>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</si>
  <si>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CHI DIURNO. AF_06/2014</t>
  </si>
  <si>
    <t>ROLO COMPACTADOR VIBRATÓRIO TANDEM AÇO LISO, POTÊNCIA 58 HP, PESO SEM/COM LASTRO 6,5 / 9,4 T, LARGURA DE TRABALHO 1,2 M - CHP DIURNO. AF_06/2014</t>
  </si>
  <si>
    <t>RÉGUA VIBRATÓRIA DUPLA PARA CONCRETO, PESO DE 60KG, COMPRIMENTO 4 M, COM MOTOR A GASOLINA, POTÊNCIA 5,5 HP - CHI DIURNO. AF_09/2016</t>
  </si>
  <si>
    <t>RÉGUA VIBRATÓRIA DUPLA PARA CONCRETO, PESO DE 60KG, COMPRIMENTO 4 M, COM MOTOR A GASOLINA, POTÊNCIA 5,5 HP - CHP DIURNO. AF_09/2016</t>
  </si>
  <si>
    <t>SERRA CIRCULAR DE BANCADA COM MOTOR ELÉTRICO POTÊNCIA DE 5HP, COM COIFA PARA DISCO 10" - CHI DIURNO. AF_08/2015</t>
  </si>
  <si>
    <t>SERRA CIRCULAR DE BANCADA COM MOTOR ELÉTRICO POTÊNCIA DE 5HP, COM COIFA PARA DISCO 10" - CHP DIURNO. AF_08/2015</t>
  </si>
  <si>
    <t>SERRA FITA HORIZONTAL, ELÉTRICA, COM CONTROLE HIDRÁULICO, PAINEL DE COMANDO EM 24 V, MOTOR ELÉTRICO 1,5 CV, DIMENSÕES DA FITA 3880 X 27 X 0,9 MM, TRIFÁSICA - CHI DIURNO. AF_05/2023</t>
  </si>
  <si>
    <t>SERRA FITA HORIZONTAL, ELÉTRICA, COM CONTROLE HIDRÁULICO, PAINEL DE COMANDO EM 24 V, MOTOR ELÉTRICO 1,5 CV, DIMENSÕES DA FITA 3880 X 27 X 0,9 MM, TRIFÁSICA - CHP DIURNO. AF_05/2023</t>
  </si>
  <si>
    <t>TALHA MANUAL DE CORRENTE, CAPACIDADE DE 2 TON. COM ELEVAÇÃO DE 3 M - CHI DIURNO. AF_07/2016</t>
  </si>
  <si>
    <t>TALHA MANUAL DE CORRENTE, CAPACIDADE DE 2 TON. COM ELEVAÇÃO DE 3 M - CHP DIURNO. AF_07/2016</t>
  </si>
  <si>
    <t>TANQUE DE ASFALTO ESTACIONÁRIO COM MAÇARICO, CAPACIDADE 20.000 L - CHI DIURNO. AF_05/2023</t>
  </si>
  <si>
    <t>TANQUE DE ASFALTO ESTACIONÁRIO COM MAÇARICO, CAPACIDADE 20.000 L - CHP DIURNO. AF_05/2023</t>
  </si>
  <si>
    <t>TANQUE DE ASFALTO ESTACIONÁRIO COM SERPENTINA, CAPACIDADE 30.000 L - CHI DIURNO. AF_05/2023</t>
  </si>
  <si>
    <t>TANQUE DE ASFALTO ESTACIONÁRIO COM SERPENTINA, CAPACIDADE 30.000 L - CHP DIURNO. AF_05/2023</t>
  </si>
  <si>
    <t>TARTARUGA DE OXICORTE CG1, MONOFÁSICA, 220 V, FREQUÊNCIA 50 HZ, VELOCIDADE DE CORTE (MM/MIN) 50 A 750, DIÂMETRO MÍNIMO DO COMPASSO MM 200 - CHI DIURNO. AF_05/2023</t>
  </si>
  <si>
    <t>TARTARUGA DE OXICORTE CG1, MONOFÁSICA, 220 V, FREQUÊNCIA 50 HZ, VELOCIDADE DE CORTE (MM/MIN) 50 A 750, DIÂMETRO MÍNIMO DO COMPASSO MM 200 - CHP DIURNO. AF_05/2023</t>
  </si>
  <si>
    <t>TERMOFUSORA PARA TUBOS E CONEXÕES EM PPR COM DIÂMETROS DE 20 A 63 MM, POTÊNCIA DE 800 W, TENSAO 220 V - CHI DIURNO. AF_05/2022</t>
  </si>
  <si>
    <t>TERMOFUSORA PARA TUBOS E CONEXÕES EM PPR COM DIÂMETROS DE 20 A 63 MM, POTÊNCIA DE 800 W, TENSAO 220 V - CHP DIURNO. AF_05/2022</t>
  </si>
  <si>
    <t>TERMOFUSORA PARA TUBOS E CONEXÕES EM PPR COM DIÂMETROS DE 75 A 110 MM, POTÊNCIA DE *1100* W, TENSÃO 220 V - CHI DIURNO. AF_05/2022</t>
  </si>
  <si>
    <t>TERMOFUSORA PARA TUBOS E CONEXÕES EM PPR COM DIÂMETROS DE 75 A 110 MM, POTÊNCIA DE *1100* W, TENSÃO 220 V - CHP DIURNO. AF_05/2022</t>
  </si>
  <si>
    <t>TORRE, COMPOSTA POR GUINCHO MECÂNICO, GUINCHO MANUAL, CABOS DE AÇO, PITEIRA E SOQUETE - CHI DIURNO. AF_05/2023</t>
  </si>
  <si>
    <t>TORRE, COMPOSTA POR GUINCHO MECÂNICO, GUINCHO MANUAL, CABOS DE AÇO, PITEIRA E SOQUETE - CHP DIURNO. AF_05/2023</t>
  </si>
  <si>
    <t>TRATOR DE ESTEIRAS, POTÊNCIA 100 HP, PESO OPERACIONAL 9,4 T, COM LÂMINA 2,19 M3 - CHI DIURNO. AF_06/2014</t>
  </si>
  <si>
    <t>TRATOR DE ESTEIRAS, POTÊNCIA 100 HP, PESO OPERACIONAL 9,4 T, COM LÂMINA 2,19 M3 - CHP DIURNO. AF_06/2014</t>
  </si>
  <si>
    <t>TRATOR DE ESTEIRAS, POTÊNCIA 125 HP, PESO OPERACIONAL 12,9 T, COM LÂMINA 2,7 M3 - CHI DIURNO. AF_10/2014</t>
  </si>
  <si>
    <t>TRATOR DE ESTEIRAS, POTÊNCIA 125 HP, PESO OPERACIONAL 12,9 T, COM LÂMINA 2,7 M3 - CHP DIURNO. AF_10/2014</t>
  </si>
  <si>
    <t>TRATOR DE ESTEIRAS, POTÊNCIA 150 HP, PESO OPERACIONAL 16,7 T, COM RODA MOTRIZ ELEVADA E LÂMINA 3,18 M3 - CHI DIURNO. AF_06/2014</t>
  </si>
  <si>
    <t>TRATOR DE ESTEIRAS, POTÊNCIA 150 HP, PESO OPERACIONAL 16,7 T, COM RODA MOTRIZ ELEVADA E LÂMINA 3,18 M3 - CHP DIURNO. AF_06/2014</t>
  </si>
  <si>
    <t>TRATOR DE ESTEIRAS, POTÊNCIA 170 HP, PESO OPERACIONAL 19 T, CAÇAMBA 5,2 M3 - CHI DIURNO. AF_06/2014</t>
  </si>
  <si>
    <t>TRATOR DE ESTEIRAS, POTÊNCIA 170 HP, PESO OPERACIONAL 19 T, CAÇAMBA 5,2 M3 - CHP DIURNO. AF_06/2014</t>
  </si>
  <si>
    <t>TRATOR DE ESTEIRAS, POTÊNCIA 347 HP, PESO OPERACIONAL 38,5 T, COM LÂMINA 8,70 M3 - CHI DIURNO. AF_06/2014</t>
  </si>
  <si>
    <t>TRATOR DE ESTEIRAS, POTÊNCIA 347 HP, PESO OPERACIONAL 38,5 T, COM LÂMINA 8,70 M3 - CHP DIURNO. AF_06/2014</t>
  </si>
  <si>
    <t>TRATOR DE PNEUS COM POTÊNCIA DE 122 CV, TRAÇÃO 4X4, COM GRADE DE DISCOS ACOPLADA - CHI DIURNO. AF_02/2017</t>
  </si>
  <si>
    <t>TRATOR DE PNEUS COM POTÊNCIA DE 122 CV, TRAÇÃO 4X4, COM GRADE DE DISCOS ACOPLADA - CHP DIURNO. AF_02/2017</t>
  </si>
  <si>
    <t>TRATOR DE PNEUS COM POTÊNCIA DE 122 CV, TRAÇÃO 4X4, COM VASSOURA MECÂNICA ACOPLADA - CHI DIURNO. AF_02/2017</t>
  </si>
  <si>
    <t>TRATOR DE PNEUS COM POTÊNCIA DE 122 CV, TRAÇÃO 4X4, COM VASSOURA MECÂNICA ACOPLADA - CHP DIURNO. AF_02/2017</t>
  </si>
  <si>
    <t>TRATOR DE PNEUS COM POTÊNCIA DE 85 CV, TRAÇÃO 4X4, COM GRADE DE DISCOS ACOPLADA - CHI DIURNO. AF_02/2017</t>
  </si>
  <si>
    <t>TRATOR DE PNEUS COM POTÊNCIA DE 85 CV, TRAÇÃO 4X4, COM GRADE DE DISCOS ACOPLADA - CHP DIURNO. AF_02/2017</t>
  </si>
  <si>
    <t>TRATOR DE PNEUS COM POTÊNCIA DE 85 CV, TRAÇÃO 4X4, COM VASSOURA MECÂNICA ACOPLADA - CHI DIURNO. AF_02/2017</t>
  </si>
  <si>
    <t>TRATOR DE PNEUS COM POTÊNCIA DE 85 CV, TRAÇÃO 4X4, COM VASSOURA MECÂNICA ACOPLADA - CHP DIURNO. AF_03/2017</t>
  </si>
  <si>
    <t>TRATOR DE PNEUS, POTÊNCIA 122 CV, TRAÇÃO 4X4, PESO COM LASTRO DE 4.510 KG - CHI DIURNO. AF_06/2014</t>
  </si>
  <si>
    <t>TRATOR DE PNEUS, POTÊNCIA 122 CV, TRAÇÃO 4X4, PESO COM LASTRO DE 4.510 KG - CHP DIURNO. AF_06/2014</t>
  </si>
  <si>
    <t>TRATOR DE PNEUS, POTÊNCIA 85 CV, TRAÇÃO 4X4, PESO COM LASTRO DE 4.675 KG - CHI DIURNO. AF_06/2014</t>
  </si>
  <si>
    <t>TRATOR DE PNEUS, POTÊNCIA 85 CV, TRAÇÃO 4X4, PESO COM LASTRO DE 4.675 KG - CHP DIURNO. AF_06/2014</t>
  </si>
  <si>
    <t>UNIDADE DOSADORA AIRLESS TIPO HOT SPRAY - CHI DIURNO. AF_05/2023</t>
  </si>
  <si>
    <t>UNIDADE DOSADORA AIRLESS TIPO HOT SPRAY - CHP DIURNO. AF_05/2023</t>
  </si>
  <si>
    <t>USINA DE ASFALTO À FRIO, CAPACIDADE DE 40 A 60 TON/HORA, ELÉTRICA POTÊNCIA 30 CV - CHI DIURNO. AF_05/2023</t>
  </si>
  <si>
    <t>USINA DE ASFALTO À FRIO, CAPACIDADE DE 40 A 60 TON/HORA, ELÉTRICA POTÊNCIA 30 CV - CHP DIURNO. AF_05/2023</t>
  </si>
  <si>
    <t>USINA DE ASFALTO, TIPO GRAVIMÉTRICA, PROD 150 TON/HORA - CHI DIURNO. AF_12/2019</t>
  </si>
  <si>
    <t>USINA DE ASFALTO, TIPO GRAVIMÉTRICA, PROD 150 TON/HORA - CHP DIURNO. AF_12/2019</t>
  </si>
  <si>
    <t>USINA DE CONCRETO FIXA, CAPACIDADE NOMINAL DE 90 A 120 M3/H, SEM SILO - CHI DIURNO. AF_07/2016</t>
  </si>
  <si>
    <t>USINA DE CONCRETO FIXA, CAPACIDADE NOMINAL DE 90 A 120 M3/H, SEM SILO - CHP DIURNO. AF_07/2016</t>
  </si>
  <si>
    <t>USINA DE LAMA ASFÁLTICA, PROD 30 A 50 T/H, SILO DE AGREGADO 7 M3, RESERVATÓRIOS PARA EMULSÃO E ÁGUA DE 2,3 M3 CADA, MISTURADOR TIPO PUG MILL A SER MONTADO SOBRE CAMINHÃO - CHI DIURNO. AF_10/2014</t>
  </si>
  <si>
    <t>USINA DE LAMA ASFÁLTICA, PROD 30 A 50 T/H, SILO DE AGREGADO 7 M3, RESERVATÓRIOS PARA EMULSÃO E ÁGUA DE 2,3 M3 CADA, MISTURADOR TIPO PUG MILL A SER MONTADO SOBRE CAMINHÃO - CHP DIURNO. AF_10/2014</t>
  </si>
  <si>
    <t>USINA DE MISTURA ASFÁLTICA À QUENTE, TIPO CONTRA FLUXO, PROD 100 A 140 TON/HORA - CHI DIURNO. AF_12/2019</t>
  </si>
  <si>
    <t>USINA DE MISTURA ASFÁLTICA À QUENTE, TIPO CONTRA FLUXO, PROD 100 A 140 TON/HORA - CHP DIURNO. AF_12/2019</t>
  </si>
  <si>
    <t>USINA DE MISTURA ASFÁLTICA À QUENTE, TIPO CONTRA FLUXO, PROD 40 A 80 TON/HORA - CHI DIURNO. AF_05/2023</t>
  </si>
  <si>
    <t>USINA DE MISTURA ASFÁLTICA À QUENTE, TIPO CONTRA FLUXO, PROD 40 A 80 TON/HORA - CHP DIURNO. AF_05/2023</t>
  </si>
  <si>
    <t>USINA MISTURADORA DE SOLOS, CAPACIDADE DE 200 A 500 TON/H, POTENCIA 75KW - CHI DIURNO. AF_07/2016</t>
  </si>
  <si>
    <t>USINA MISTURADORA DE SOLOS, CAPACIDADE DE 200 A 500 TON/H, POTENCIA 75KW - CHP DIURNO. AF_07/2016</t>
  </si>
  <si>
    <t>VARREDEIRA DE GRAMA SINTÉTICA A GASOLINA, 2,4 CV, 4 TEMPOS - CHI DIURNO. AF_05/2023</t>
  </si>
  <si>
    <t>VARREDEIRA DE GRAMA SINTÉTICA A GASOLINA, 2,4 CV, 4 TEMPOS - CHP DIURNO. AF_05/2023</t>
  </si>
  <si>
    <t>VASSOURA MECÂNICA REBOCÁVEL COM ESCOVA CILÍNDRICA, LARGURA ÚTIL DE VARRIMENTO DE 2,44 M - CHI DIURNO. AF_06/2014</t>
  </si>
  <si>
    <t>VASSOURA MECÂNICA REBOCÁVEL COM ESCOVA CILÍNDRICA, LARGURA ÚTIL DE VARRIMENTO DE 2,44 M - CHP DIURNO. AF_06/2014</t>
  </si>
  <si>
    <t>VIBROACABADORA DE ASFALTO SOBRE ESTEIRAS, LARGURA DE PAVIMENTAÇÃO 1,90 M A 5,30 M, POTÊNCIA 105 HP CAPACIDADE 450 T/H - CHI DIURNO. AF_11/2014</t>
  </si>
  <si>
    <t>VIBROACABADORA DE ASFALTO SOBRE ESTEIRAS, LARGURA DE PAVIMENTAÇÃO 1,90 M A 5,30 M, POTÊNCIA 105 HP CAPACIDADE 450 T/H - CHP DIURNO. AF_11/2014</t>
  </si>
  <si>
    <t>VIBROACABADORA DE ASFALTO SOBRE ESTEIRAS, LARGURA DE PAVIMENTAÇÃO 2,13 M A 4,55 M, POTÊNCIA 100 HP CAPACIDADE 400 T/H - CHP DIURNO. AF_11/2014</t>
  </si>
  <si>
    <t>VIBROACABADORA DE ASFALTO SOBRE ESTEIRAS, LARGURA DE PAVIMENTAÇÃO 2,13 M A 4,55 M, POTÊNCIA 100 HP, CAPACIDADE 400 T/H - CHI DIURNO. AF_11/2014</t>
  </si>
  <si>
    <t>DEMOLIÇÃO DE ALVENARIA DE BLOCO FURADO, DE FORMA MANUAL, COM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</si>
  <si>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</si>
  <si>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</si>
  <si>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</si>
  <si>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ARGAMASSAS, DE FORMA DE FORMA MECANIZADA COM MARTELETE, SEM REAPROVEITAMENTO. AF_09/2023</t>
  </si>
  <si>
    <t>DEMOLIÇÃO DE ARGAMASSAS, DE FORMA MANUAL, SEM REAPROVEITAMENTO. AF_09/2023</t>
  </si>
  <si>
    <t>DEMOLIÇÃO DE ESTRUTURAS DE CONCRETO ARMADO EM GERAL, DE FORMA MECANIZADA COM ROMPEDOR ACOPLADO EM ESCAVADEIRA HIDRÁULICA, SEM REAPROVEITAMENTO. AF_09/2023</t>
  </si>
  <si>
    <t>DEMOLIÇÃO DE GUIAS, SARJETAS OU SARJETÕES, DE FORMA MECANIZADA, SEM REAPROVEITAMENTO. AF_09/2023</t>
  </si>
  <si>
    <t>DEMOLIÇÃO DE LAJES, EM CONCRETO ARMADO, DE FORMA MANUAL, SEM REAPROVEITAMENTO. AF_09/2023</t>
  </si>
  <si>
    <t>DEMOLIÇÃO DE LAJES, EM CONCRETO ARMADO, DE FORMA MECANIZADA COM MARTELETE,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</si>
  <si>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</si>
  <si>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</si>
  <si>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PISO DE CONCRETO SIMPLES, DE FORMA MANUAL, SEM REAPROVEITAMENTO. AF_09/2023</t>
  </si>
  <si>
    <t>DEMOLIÇÃO DE PISO DE CONCRETO SIMPLES, DE FORMA MECANIZADA COM MARTELETE, SEM REAPROVEITAMENTO. AF_09/2023</t>
  </si>
  <si>
    <t>DEMOLIÇÃO DE REVESTIMENTO CERÂMICO, DE FORMA MANUAL, SEM REAPROVEITAMENTO. AF_09/2023</t>
  </si>
  <si>
    <t>DEMOLIÇÃO DE RODAPÉ CERÂMICO, DE FORMA MANUAL, SEM REAPROVEITAMENTO. AF_09/2023</t>
  </si>
  <si>
    <t>DEMOLIÇÃO PARCIAL DE PAVIMENTO ASFÁLTICO, DE FORMA MECANIZADA, SEM REAPROVEITAMENTO. AF_09/2023</t>
  </si>
  <si>
    <t>REMOÇAO DE GUIAS PRÉ-FABRICADAS DE CONCRETO, DE FORMA MECANIZADA, COM REAPROVEITAMENTO. AF_09/2023</t>
  </si>
  <si>
    <t>REMOÇÃO CALHAS E RUFOS, DE FORMA MANUAL, SEM REAPROVEITAMENTO. AF_09/2023</t>
  </si>
  <si>
    <t>REMOÇÃO DE ACESSÓRIOS, DE FORMA MANUAL, SEM REAPROVEITAMENTO. AF_09/2023</t>
  </si>
  <si>
    <t>REMOÇÃO DE ALAMBRADOS PARA QUADRAS POLIESPORTIVAS, ESTRUTURADO POR TUBOS DE AÇO GALVANIZADO, COM TELA DE ARAME GALVANIZADO, DE FORMA MANUAL, SEM REAPROVEITAMENTO. AF_09/2023</t>
  </si>
  <si>
    <t>REMOÇÃO DE CABOS ELÉTRICOS, COM SEÇÃO DE 10 MM², FORMA MANUAL, SEM REAPROVEITAMENTO. AF_09/2023</t>
  </si>
  <si>
    <t>REMOÇÃO DE CABOS ELÉTRICOS, COM SEÇÃO DE 16 MM², FORMA MANUAL, SEM REAPROVEITAMENTO. AF_09/2023</t>
  </si>
  <si>
    <t>REMOÇÃO DE CABOS ELÉTRICOS, COM SEÇÃO DE 25 MM², FORMA MANUAL,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</si>
  <si>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</si>
  <si>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</si>
  <si>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CERCAS E MOURÕES, DE FORMA MANUAL, SEM REAPROVEITAMENTO. AF_09/2023</t>
  </si>
  <si>
    <t>REMOÇÃO DE CHAPAS E PERFIS DE DRYWALL, DE FORMA MANUAL, SEM REAPROVEITAMENTO. AF_09/2023</t>
  </si>
  <si>
    <t>REMOÇÃO DE FORRO DE GESSO, DE FORMA MANUAL, SEM REAPROVEITAMENTO. AF_09/2023</t>
  </si>
  <si>
    <t>REMOÇÃO DE FORROS DE DRYWALL, PVC E FIBROMINERAL, DE FORMA MANUAL, SEM REAPROVEITAMENTO. AF_09/2023</t>
  </si>
  <si>
    <t>REMOÇÃO DE INTERRUPTORES/TOMADAS ELÉTRICAS, DE FORMA MANUAL, SEM REAPROVEITAMENTO. AF_09/2023</t>
  </si>
  <si>
    <t>REMOÇÃO DE LUMINÁRIAS, DE FORMA MANUAL, SEM REAPROVEITAMENTO. AF_09/2023</t>
  </si>
  <si>
    <t>REMOÇÃO DE PISO DE BLOCO INTERTRAVADO OU DE PEDRA PORTUGUESA, DE FORMA MANUAL, COM REAPROVEITAMENTO. AF_09/2023</t>
  </si>
  <si>
    <t>REMOÇÃO DE PISO DE MADEIRA (ASSOALHO E BARROTE), DE FORMA MANUAL, SEM REAPROVEITAMENTO. AF_09/2023</t>
  </si>
  <si>
    <t>REMOÇÃO DE PLACAS DE SINALIZAÇÃO VIÁRIA, DE FORMA MANUAL, SEM REAPROVEITAMENTO. AF_09/2023</t>
  </si>
  <si>
    <t>REMOÇÃO DE PLACAS E PILARETES DE CONCRETO, DE FORMA MANUAL, SEM REAPROVEITAMENTO. AF_09/2023</t>
  </si>
  <si>
    <t>REMOÇÃO DE PROTEÇÃO TÉRMICA PARA COBERTURA EM EPS, DE FORMA MANUAL, SEM REAPROVEITAMENTO. AF_09/2023</t>
  </si>
  <si>
    <t>REMOÇÃO DE SUPORTE METÁLICO OU DE MADEIRA PARA PLACAS DE SINALIZAÇÃO VIÁRIA, DE FORMA MANUAL, SEM REAPROVEITAMENTO. AF_09/2023</t>
  </si>
  <si>
    <t>REMOÇÃO DE TAPUME/ CHAPAS METÁLICAS E DE MADEIRA, DE FORMA MANUAL, SEM REAPROVEITAMENTO. AF_09/2023</t>
  </si>
  <si>
    <t>REMOÇÃO DE TELA DE ARAME GALVANIZADO DE ALAMBRADOS PARA QUADRAS POLIESPORTIVAS, DE FORMA MANUAL, SEM REMOÇÃO DA ESTRUTURA DE SUSTENTAÇÃO, SEM REAPROVEITAMENTO. AF_09/2023</t>
  </si>
  <si>
    <t>REMOÇÃO DE TELHAS DE FIBROCIMENTO METÁLICA E CERÂMICA, DE FORMA MANUAL, SEM REAPROVEITAMENTO. AF_09/2023</t>
  </si>
  <si>
    <t>REMOÇÃO DE TELHAS DE FIBROCIMENTO, METÁLICA E CERÂMICA, DE FORMA MECANIZADA, COM USO DE GUINDASTE, SEM REAPROVEITAMENTO. AF_09/2023</t>
  </si>
  <si>
    <t>REMOÇÃO DE TESOURAS DE MADEIRA, COM VÃO MAIOR OU IGUAL A 8M, DE FORMA MANUAL, SEM REAPROVEITAMENTO. AF_09/2023</t>
  </si>
  <si>
    <t>REMOÇÃO DE TESOURAS DE MADEIRA, COM VÃO MAIOR OU IGUAL A 8M, DE FORMA MECANIZADA, COM REAPROVEITAMENTO. AF_09/2023</t>
  </si>
  <si>
    <t>REMOÇÃO DE TESOURAS DE MADEIRA, COM VÃO MENOR QUE 8M, DE FORMA MANUAL, SEM REAPROVEITAMENTO. AF_09/2023</t>
  </si>
  <si>
    <t>REMOÇÃO DE TESOURAS DE MADEIRA, COM VÃO MENOR QUE 8M, DE FORMA MECANIZADA, COM REAPROVEITAMENTO. AF_09/2023</t>
  </si>
  <si>
    <t>REMOÇÃO DE TESOURAS METÁLICAS, COM VÃO MAIOR OU IGUAL A 8M, DE FORMA MANUAL, SEM REAPROVEITAMENTO. AF_09/2023</t>
  </si>
  <si>
    <t>REMOÇÃO DE TESOURAS METÁLICAS, COM VÃO MAIOR OU IGUAL A 8M, DE FORMA MECANIZADA, COM REAPROVEITAMENTO. AF_09/2023</t>
  </si>
  <si>
    <t>REMOÇÃO DE TESOURAS METÁLICAS, COM VÃO MENOR QUE 8M, DE FORMA MANUAL, SEM REAPROVEITAMENTO. AF_09/2023</t>
  </si>
  <si>
    <t>REMOÇÃO DE TESOURAS METÁLICAS, COM VÃO MENOR QUE 8M, DE FORMA MECANIZADA, COM REAPROVEITAMENTO. AF_09/2023</t>
  </si>
  <si>
    <t>REMOÇÃO DE TRAMA DE MADEIRA PARA COBERTURA, DE FORMA MANUAL, SEM REAPROVEITAMENTO. AF_09/2023</t>
  </si>
  <si>
    <t>REMOÇÃO DE TRAMA METÁLICA OU DE MADEIRA PARA FORRO, DE FORMA MANUAL, SEM REAPROVEITAMENTO. AF_09/2023</t>
  </si>
  <si>
    <t>REMOÇÃO DE TRAMA METÁLICA PARA COBERTURA, DE FORMA MANUAL, SEM REAPROVEITAMENTO. AF_09/2023</t>
  </si>
  <si>
    <t>REMOÇÃO DE TUBULAÇÕES (TUBOS E CONEXÕES) DE ÁGUA FRIA, DE FORMA MANUAL, SEM REAPROVEITAMENTO. AF_09/2023</t>
  </si>
  <si>
    <t>REMOÇÃO DE VIDRO, EM FACHADAS DE VIDRO, DE FORMA MECANIZADA, COM USO DE PLATAFORMA ELEVATÓRIA, SEM REAPROVEITAMENTO. AF_09/2023</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</si>
  <si>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</si>
  <si>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</si>
  <si>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</si>
  <si>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</si>
  <si>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BATE ESTACA PARA INSTALAÇÃO DE DEFENSAS METÁLICAS (GUARD RAIL) FIXO, INCLUSIVE CAMINHÃO TOCO PBT 9.700 KG, POTÊNCIA DE 160 CV - DEPRECIAÇÃO. AF_05/2023</t>
  </si>
  <si>
    <t>BATE ESTACA PARA INSTALAÇÃO DE DEFENSAS METÁLICAS (GUARD RAIL) FIXO, INCLUSIVE CAMINHÃO TOCO PBT 9.700 KG, POTÊNCIA DE 160 CV - IMPOSTOS E SEGUROS. AF_05/2023</t>
  </si>
  <si>
    <t>BATE ESTACA PARA INSTALAÇÃO DE DEFENSAS METÁLICAS (GUARD RAIL) FIXO, INCLUSIVE CAMINHÃO TOCO PBT 9.700 KG, POTÊNCIA DE 160 CV - JUROS. AF_05/2023</t>
  </si>
  <si>
    <t>BATE ESTACA PARA INSTALAÇÃO DE DEFENSAS METÁLICAS (GUARD RAIL) FIXO, INCLUSIVE CAMINHÃO TOCO PBT 9.700 KG, POTÊNCIA DE 160 CV - MANUTENÇÃO. AF_05/2023</t>
  </si>
  <si>
    <t>BATE ESTACA PARA INSTALAÇÃO DE DEFENSAS METÁLICAS (GUARD RAIL) FIXO, INCLUSIVE CAMINHÃO TOCO PBT 9.700 KG, POTÊNCIA DE 160 CV - MATERIAIS NA OPERAÇÃO. AF_05/2023</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</si>
  <si>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</si>
  <si>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</si>
  <si>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</si>
  <si>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</si>
  <si>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</si>
  <si>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</si>
  <si>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</si>
  <si>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</si>
  <si>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</si>
  <si>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</si>
  <si>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</si>
  <si>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</si>
  <si>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BETONEIRA CAPACIDADE NOMINAL DE 250 L, CAPACIDADE DE MISTURA DE 175 L, MOTOR ELÉTRICO MONOFÁSICO POTÊNCIA 1CV - DEPRECIAÇÃO. AF_05/2023</t>
  </si>
  <si>
    <t>BETONEIRA CAPACIDADE NOMINAL DE 250 L, CAPACIDADE DE MISTURA DE 175 L, MOTOR ELÉTRICO MONOFÁSICO POTÊNCIA 1CV - JUROS. AF_05/2023</t>
  </si>
  <si>
    <t>BETONEIRA CAPACIDADE NOMINAL DE 250 L, CAPACIDADE DE MISTURA DE 175 L, MOTOR ELÉTRICO MONOFÁSICO POTÊNCIA 1CV - MANUTENÇÃO. AF_05/2023</t>
  </si>
  <si>
    <t>BETONEIRA CAPACIDADE NOMINAL DE 250 L, CAPACIDADE DE MISTURA DE 175 L, MOTOR ELÉTRICO MONOFÁSICO POTÊNCIA 1CV - MATERIAIS NA OPERAÇÃO. AF_05/2023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</si>
  <si>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</si>
  <si>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</si>
  <si>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</si>
  <si>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</si>
  <si>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</si>
  <si>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</si>
  <si>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</si>
  <si>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</si>
  <si>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</si>
  <si>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</si>
  <si>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</si>
  <si>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</si>
  <si>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</si>
  <si>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</si>
  <si>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</si>
  <si>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</si>
  <si>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</si>
  <si>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</si>
  <si>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</si>
  <si>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</si>
  <si>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</si>
  <si>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</si>
  <si>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</si>
  <si>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</si>
  <si>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</si>
  <si>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</si>
  <si>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BOMBA SUBMERSÍVEL ELÉTRICA TRIFÁSICA, POTÊNCIA 2,96 HP, Ø ROTOR 144 MM SEMI-ABERTO, BOCAL DE SAÍDA Ø 2", HM/Q = 2 MCA / 38,8 M3/H A 28 MCA / 5 M3/H - MANUTENÇÃO. AF_06/2014</t>
  </si>
  <si>
    <t>BOMBA SUBMERSÍVEL ELÉTRICA TRIFÁSICA, POTÊNCIA 2,96 HP, Ø ROTOR 144 MM SEMI-ABERTO, BOCAL DE SAÍDA Ø 2", HM/Q = 2 MCA / 38,8 M3/H A 28 MCA / 5 M3/H - MATERIAIS NA OPERAÇÃO. AF_06/2014</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</si>
  <si>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</si>
  <si>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</si>
  <si>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</si>
  <si>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</si>
  <si>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CALDEIRA A GÁS COM TERMOSTATO, CAPACIDADE 100 LITROS - DEPRECIAÇÃO. AF_05/2023</t>
  </si>
  <si>
    <t>CALDEIRA A GÁS COM TERMOSTATO, CAPACIDADE 100 LITROS - JUROS. AF_05/2023</t>
  </si>
  <si>
    <t>CALDEIRA A GÁS COM TERMOSTATO, CAPACIDADE 100 LITROS - MANUTENÇÃO. AF_05/2023</t>
  </si>
  <si>
    <t>CALDEIRA A GÁS COM TERMOSTATO, CAPACIDADE 100 LITROS - MATERIAIS NA OPERAÇÃO. AF_05/2023</t>
  </si>
  <si>
    <t>CAMINHONETE CABINE SIMPLES COM MOTOR 1.6 FLEX, CÂMBIO MANUAL, POTÊNCIA 101/104 CV, 2 PORTAS - DEPRECIAÇÃO. AF_11/2015</t>
  </si>
  <si>
    <t>CAMINHONETE CABINE SIMPLES COM MOTOR 1.6 FLEX, CÂMBIO MANUAL, POTÊNCIA 101/104 CV, 2 PORTAS - IMPOSTOS E SEGUROS. AF_11/2015</t>
  </si>
  <si>
    <t>CAMINHONETE CABINE SIMPLES COM MOTOR 1.6 FLEX, CÂMBIO MANUAL, POTÊNCIA 101/104 CV, 2 PORTAS - JUROS.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</si>
  <si>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</si>
  <si>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</si>
  <si>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CAMINHONETE COM MOTOR A DIESEL, POTÊNCIA 180 CV, CABINE DUPLA, 4X4 - DEPRECIAÇÃO. AF_11/2015</t>
  </si>
  <si>
    <t>CAMINHONETE COM MOTOR A DIESEL, POTÊNCIA 180 CV, CABINE DUPLA, 4X4 - IMPOSTOS E SEGUROS. AF_11/2015</t>
  </si>
  <si>
    <t>CAMINHONETE COM MOTOR A DIESEL, POTÊNCIA 180 CV, CABINE DUPLA, 4X4 - JUROS. AF_11/2015</t>
  </si>
  <si>
    <t>CAMINHONETE COM MOTOR A DIESEL, POTÊNCIA 180 CV, CABINE DUPLA, 4X4 - MANUTENÇÃO. AF_11/2015</t>
  </si>
  <si>
    <t>CAMINHONETE COM MOTOR A DIESEL, POTÊNCIA 180 CV, CABINE DUPLA, 4X4 - MATERIAIS NA OPERAÇÃO. AF_11/2015</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</si>
  <si>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</si>
  <si>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</si>
  <si>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</si>
  <si>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</si>
  <si>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</si>
  <si>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</si>
  <si>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</si>
  <si>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</si>
  <si>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</si>
  <si>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</si>
  <si>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</si>
  <si>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</si>
  <si>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</si>
  <si>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</si>
  <si>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</si>
  <si>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</si>
  <si>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</si>
  <si>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</si>
  <si>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</si>
  <si>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</si>
  <si>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</si>
  <si>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IMPOSTOS E SEGUROS.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</si>
  <si>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</si>
  <si>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</si>
  <si>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</si>
  <si>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</si>
  <si>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IMPOSTOS E SEGUROS.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</si>
  <si>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</si>
  <si>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MANUTENÇÃO. AF_06/2014</t>
  </si>
  <si>
    <t>CAMINHÃO BASCULANTE 6 M3, PESO BRUTO TOTAL 16.000 KG, CARGA ÚTIL MÁXIMA 13.071 KG, DISTÂNCIA ENTRE EIXOS 4,80 M, POTÊNCIA 230 CV INCLUSIVE CAÇAMBA METÁLICA - MATERIAIS NA OPERAÇÃO. AF_06/2014</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</si>
  <si>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</si>
  <si>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</si>
  <si>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</si>
  <si>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</si>
  <si>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</si>
  <si>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</si>
  <si>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</si>
  <si>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</si>
  <si>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</si>
  <si>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</si>
  <si>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CAMINHÃO PARA EQUIPAMENTO DE LIMPEZA A SUCÇÃO COM CAMINHÃO TRUCADO DE PESO BRUTO TOTAL 23000 KG, CARGA ÚTIL MÁX. 15935 KG, DISTÂNCIA ENTRE EIXOS 4,80 M, POTÊNCIA 230 CV, INCLUSIVE LIMPADORA A SUCÇÃO, TANQUE 12000 L - MATERIAIS NA OPERAÇÃO. AF_05/2023</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</si>
  <si>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</si>
  <si>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</si>
  <si>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</si>
  <si>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</si>
  <si>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</si>
  <si>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IMPOSTOS E SEGUROS.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</si>
  <si>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</si>
  <si>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MANUTENÇÃO. AF_06/2014</t>
  </si>
  <si>
    <t>CAMINHÃO PIPA 10.000 L TRUCADO, PESO BRUTO TOTAL 23.000 KG, CARGA ÚTIL MÁXIMA 15.935 KG, DISTÂNCIA ENTRE EIXOS 4,8 M, POTÊNCIA 230 CV, INCLUSIVE TANQUE DE AÇO PARA TRANSPORTE DE ÁGUA - MATERIAIS NA OPERAÇÃO.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</si>
  <si>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</si>
  <si>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IMPOSTOS E SEGUROS.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</si>
  <si>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</si>
  <si>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MANUTENÇÃO. AF_06/2014</t>
  </si>
  <si>
    <t>CAMINHÃO PIPA 6.000 L, PESO BRUTO TOTAL 13.000 KG, DISTÂNCIA ENTRE EIXOS 4,80 M, POTÊNCIA 189 CV INCLUSIVE TANQUE DE AÇO PARA TRANSPORTE DE ÁGUA, CAPACIDADE 6 M3 - MATERIAIS NA OPERAÇÃO. AF_06/2014</t>
  </si>
  <si>
    <t>CAMINHÃO TANQUE PARA HIDROSSEMEADURA, COM CAPACIDADE DE 8.000 LITROS, INCLUINDO BOMBA PARA LANÇAMENTO COM MOTOR DIESEL COM POTÊNCIA DE 105 CV - DEPRECIAÇÃO. AF_06/2023</t>
  </si>
  <si>
    <t>CAMINHÃO TANQUE PARA HIDROSSEMEADURA, COM CAPACIDADE DE 8.000 LITROS, INCLUINDO BOMBA PARA LANÇAMENTO COM MOTOR DIESEL COM POTÊNCIA DE 105 CV - IMPOSTOS E SEGUROS. AF_06/2023</t>
  </si>
  <si>
    <t>CAMINHÃO TANQUE PARA HIDROSSEMEADURA, COM CAPACIDADE DE 8.000 LITROS, INCLUINDO BOMBA PARA LANÇAMENTO COM MOTOR DIESEL COM POTÊNCIA DE 105 CV - JUROS. AF_06/2023</t>
  </si>
  <si>
    <t>CAMINHÃO TANQUE PARA HIDROSSEMEADURA, COM CAPACIDADE DE 8.000 LITROS, INCLUINDO BOMBA PARA LANÇAMENTO COM MOTOR DIESEL COM POTÊNCIA DE 105 CV - MANUTENÇÃO. AF_06/2023</t>
  </si>
  <si>
    <t>CAMINHÃO TANQUE PARA HIDROSSEMEADURA, COM CAPACIDADE DE 8.000 LITROS, INCLUINDO BOMBA PARA LANÇAMENTO COM MOTOR DIESEL COM POTÊNCIA DE 105 CV - MATERIAIS NA OPERAÇÃO. AF_06/2023</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</si>
  <si>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</si>
  <si>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IMPOSTOS E SEGUROS.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</si>
  <si>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</si>
  <si>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</si>
  <si>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</si>
  <si>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</si>
  <si>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IMPOSTOS E SEGUROS.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</si>
  <si>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</si>
  <si>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MANUTENÇÃO. AF_06/2014</t>
  </si>
  <si>
    <t>CAMINHÃO TOCO, PBT 16.000 KG, CARGA ÚTIL MÁX. 10.685 KG, DIST. ENTRE EIXOS 4,8 M, POTÊNCIA 189 CV, INCLUSIVE CARROCERIA FIXA ABERTA DE MADEIRA P/ TRANSPORTE GERAL DE CARGA SECA, DIMEN. APROX. 2,5 X 7,00 X 0,50 M - MATERIAIS NA OPERAÇÃO. AF_06/2014</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</si>
  <si>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</si>
  <si>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IMPOSTOS E SEGUROS.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</si>
  <si>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</si>
  <si>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MANUTENÇÃO. AF_06/2014</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</si>
  <si>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</si>
  <si>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</si>
  <si>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IMPOSTOS E SEGUROS.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</si>
  <si>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</si>
  <si>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MANUTENÇÃO. AF_06/2014</t>
  </si>
  <si>
    <t>CAMINHÃO TOCO, PESO BRUTO TOTAL 16.000 KG, CARGA ÚTIL MÁXIMA DE 10.685 KG, DISTÂNCIA ENTRE EIXOS 4,80 M, POTÊNCIA 189 CV EXCLUSIVE CARROCERIA - MATERIAIS NA OPERAÇÃO. AF_06/2014</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</si>
  <si>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</si>
  <si>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</si>
  <si>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</si>
  <si>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</si>
  <si>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</si>
  <si>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CENTRAL DE LAMA BENTONÍTICA (DEPÓSITO DE BENTONITA, MISTURADOR DE ALTA TURBULÊNCIA, SILOS DE ARMAZENAMENTO DE LAMA E ÁGUA, LABORATÓRIO DE CONTROLE DE QUALIDADE DA LAMA) - DEPRECIAÇÃO. AF_04/2019</t>
  </si>
  <si>
    <t>CENTRAL DE LAMA BENTONÍTICA (DEPÓSITO DE BENTONITA, MISTURADOR DE ALTA TURBULÊNCIA, SILOS DE ARMAZENAMENTO DE LAMA E ÁGUA, LABORATÓRIO DE CONTROLE DE QUALIDADE DA LAMA) - JUROS. AF_04/2019</t>
  </si>
  <si>
    <t>CENTRAL DE LAMA BENTONÍTICA (DEPÓSITO DE BENTONITA, MISTURADOR DE ALTA TURBULÊNCIA, SILOS DE ARMAZENAMENTO DE LAMA E ÁGUA, LABORATÓRIO DE CONTROLE DE QUALIDADE DA LAMA) - MANUTENÇÃO. AF_04/2019</t>
  </si>
  <si>
    <t>CENTRAL DE LAMA BENTONÍTICA (DEPÓSITO DE BENTONITA, MISTURADOR DE ALTA TURBULÊNCIA, SILOS DE ARMAZENAMENTO DE LAMA E ÁGUA, LABORATÓRIO DE CONTROLE DE QUALIDADE DA LAMA) - MATERIAIS NA OPERAÇÃO. AF_04/2019</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</si>
  <si>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</si>
  <si>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</si>
  <si>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</si>
  <si>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</si>
  <si>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</si>
  <si>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</si>
  <si>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</si>
  <si>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</si>
  <si>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</si>
  <si>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</si>
  <si>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</si>
  <si>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</si>
  <si>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</si>
  <si>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</si>
  <si>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</si>
  <si>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</si>
  <si>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</si>
  <si>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</si>
  <si>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189 PCM, PRESSÃO EFETIVA DE TRABALHO 102 PSI, MOTOR DIESEL, POTÊNCIA 63 CV - MANUTENÇÃO. AF_06/2015</t>
  </si>
  <si>
    <t>COMPRESSOR DE AR REBOCÁVEL, VAZÃO 189 PCM, PRESSÃO EFETIVA DE TRABALHO 102 PSI, MOTOR DIESEL, POTÊNCIA 63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</si>
  <si>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</si>
  <si>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</si>
  <si>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</si>
  <si>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</si>
  <si>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</si>
  <si>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</si>
  <si>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</si>
  <si>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</si>
  <si>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VAZAO DE 10 PCM, RESERVATORIO 100 L, PRESSAO DE TRABALHO ENTRE 6,9 E 9,7 BAR, POTENCIA 2 HP, TENSAO 110/220 V - DEPRECIAÇÃO. AF_05/2023</t>
  </si>
  <si>
    <t>COMPRESSOR DE AR, VAZAO DE 10 PCM, RESERVATORIO 100 L, PRESSAO DE TRABALHO ENTRE 6,9 E 9,7 BAR, POTENCIA 2 HP, TENSAO 110/220 V - JUROS. AF_05/2023</t>
  </si>
  <si>
    <t>COMPRESSOR DE AR, VAZAO DE 10 PCM, RESERVATORIO 100 L, PRESSAO DE TRABALHO ENTRE 6,9 E 9,7 BAR, POTENCIA 2 HP, TENSAO 110/220 V - MANUTENÇÃO. AF_05/2023</t>
  </si>
  <si>
    <t>COMPRESSOR DE AR, VAZAO DE 10 PCM, RESERVATORIO 100 L, PRESSAO DE TRABALHO ENTRE 6,9 E 9,7 BAR, POTENCIA 2 HP, TENSAO 110/220 V - MATERIAIS NA OPERAÇÃO. AF_05/2023</t>
  </si>
  <si>
    <t>CONJUNTO CILINDRO E BOMBA HIDRÁULICA PARA PROTENSÃO DE MONOBARRAS PARA TIRANTES, ESFORÇO MÁXIMO DE 30 TONELADAS - DEPRECIAÇÃO. AF_05/2023</t>
  </si>
  <si>
    <t>CONJUNTO CILINDRO E BOMBA HIDRÁULICA PARA PROTENSÃO DE MONOBARRAS PARA TIRANTES, ESFORÇO MÁXIMO DE 30 TONELADAS - JUROS. AF_05/2023</t>
  </si>
  <si>
    <t>CONJUNTO CILINDRO E BOMBA HIDRÁULICA PARA PROTENSÃO DE MONOBARRAS PARA TIRANTES, ESFORÇO MÁXIMO DE 30 TONELADAS - MANUTENÇÃO. AF_05/2023</t>
  </si>
  <si>
    <t>CONJUNTO CILINDRO E BOMBA HIDRÁULICA PARA PROTENSÃO DE MONOBARRAS PARA TIRANTES, ESFORÇO MÁXIMO DE 30 TONELADAS - MATERIAIS NA OPERAÇÃO. AF_05/2023</t>
  </si>
  <si>
    <t>CONJUNTO MACACO E BOMBA HIDRÁULICA PARA PROTENSAO DE CORDOALHAS, ESFORÇO MAXIMO DE 115 TONELADAS - DEPRECIAÇÃO. AF_05/2023</t>
  </si>
  <si>
    <t>CONJUNTO MACACO E BOMBA HIDRÁULICA PARA PROTENSAO DE CORDOALHAS, ESFORÇO MAXIMO DE 115 TONELADAS - JUROS. AF_05/2023</t>
  </si>
  <si>
    <t>CONJUNTO MACACO E BOMBA HIDRÁULICA PARA PROTENSAO DE CORDOALHAS, ESFORÇO MAXIMO DE 115 TONELADAS - MANUTENÇÃO. AF_05/2023</t>
  </si>
  <si>
    <t>CONJUNTO MACACO E BOMBA HIDRÁULICA PARA PROTENSAO DE CORDOALHAS, ESFORÇO MAXIMO DE 115 TONELADAS - MATERIAIS NA OPERAÇÃO. AF_05/2023</t>
  </si>
  <si>
    <t>CONJUNTO MACACO HIDRÁULICO E CENTRAL DE BOMBEAMENTO MOTORIZADO 1,8 KW PARA PROTENSÃO DE MONOCABOS PARA CONCRETO PROTENDIDO, ESFORÇO MÁXIMO DE 20 TONELADAS - DEPRECIAÇÃO. AF_05/2022</t>
  </si>
  <si>
    <t>CONJUNTO MACACO HIDRÁULICO E CENTRAL DE BOMBEAMENTO MOTORIZADO 1,8 KW PARA PROTENSÃO DE MONOCABOS PARA CONCRETO PROTENDIDO, ESFORÇO MÁXIMO DE 20 TONELADAS - JUROS. AF_05/2022</t>
  </si>
  <si>
    <t>CONJUNTO MACACO HIDRÁULICO E CENTRAL DE BOMBEAMENTO MOTORIZADO 1,8 KW PARA PROTENSÃO DE MONOCABOS PARA CONCRETO PROTENDIDO, ESFORÇO MÁXIMO DE 20 TONELADAS - MANUTENÇÃO. AF_05/2022</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</si>
  <si>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</si>
  <si>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DEPRECIAÇÃO. AF_05/2022</t>
  </si>
  <si>
    <t>CONJUNTO MACACO HIDRÁULICO E CENTRAL DE BOMBEAMENTO MOTORIZADO 1,8 KW PARA PROTENSÃO DE MONOCABOS PARA CONCRETO PROTENDIDO, ESFORÇO MÁXIMO DE 30 TONELADAS - JUROS. AF_05/2022</t>
  </si>
  <si>
    <t>CONJUNTO MACACO HIDRÁULICO E CENTRAL DE BOMBEAMENTO MOTORIZADO 1,8 KW PARA PROTENSÃO DE MONOCABOS PARA CONCRETO PROTENDIDO, ESFORÇO MÁXIMO DE 30 TONELADAS - MANUTENÇÃO. AF_05/2022</t>
  </si>
  <si>
    <t>CONJUNTO MACACO HIDRÁULICO E CENTRAL DE BOMBEAMENTO MOTORIZADO 1,8 KW PARA PROTENSÃO DE MONOCABOS PARA CONCRETO PROTENDIDO, ESFORÇO MÁXIMO DE 30 TONELADAS - MATERIAIS NA OPERAÇÃO. AF_05/2022</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</si>
  <si>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</si>
  <si>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</si>
  <si>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</si>
  <si>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</si>
  <si>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</si>
  <si>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</si>
  <si>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</si>
  <si>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</si>
  <si>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DISTRIBUIDOR DE AGREGADOS AUTOPROPELIDO, C/AP 3 M3, A DIESEL, POTÊNCIA 176CV - JUROS. AF_07/2016</t>
  </si>
  <si>
    <t>DISTRIBUIDOR DE AGREGADOS AUTOPROPELIDO, CAP 3 M3, A DIESEL, POTÊNCIA 176CV - DEPRECIAÇÃO. AF_07/2016</t>
  </si>
  <si>
    <t>DISTRIBUIDOR DE AGREGADOS AUTOPROPELIDO, CAP 3 M3, A DIESEL, POTÊNCIA 176CV - MANUTENÇÃO. AF_07/2016</t>
  </si>
  <si>
    <t>DISTRIBUIDOR DE AGREGADOS AUTOPROPELIDO, CAP 3 M3, A DIESEL, POTÊNCIA 176CV - MATERIAIS NA OPERAÇÃO. AF_07/2016</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</si>
  <si>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</si>
  <si>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</si>
  <si>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</si>
  <si>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DOBRADEIRA TDC, ESPESSURA 1,5MM - DEPRECIAÇÃO. AF_05/2023</t>
  </si>
  <si>
    <t>DOBRADEIRA TDC, ESPESSURA 1,5MM - JUROS. AF_05/2023</t>
  </si>
  <si>
    <t>DOBRADEIRA TDC, ESPESSURA 1,5MM - MANUTENÇÃO. AF_05/2023</t>
  </si>
  <si>
    <t>DOSADOR DE AREIA, CAPACIDADE DE 26 LITROS - DEPRECIAÇÃO. AF_05/2023</t>
  </si>
  <si>
    <t>DOSADOR DE AREIA, CAPACIDADE DE 26 LITROS - JUROS. AF_05/2023</t>
  </si>
  <si>
    <t>DOSADOR DE AREIA, CAPACIDADE DE 26 LITROS - MANUTENÇÃO. AF_05/2023</t>
  </si>
  <si>
    <t>ENCERADEIRA INDUSTRIAL, 400 MM, 220V, 1 HP - DEPRECIAÇÃO. AF_05/2023</t>
  </si>
  <si>
    <t>ENCERADEIRA INDUSTRIAL, 400 MM, 220V, 1 HP - JUROS. AF_05/2023</t>
  </si>
  <si>
    <t>ENCERADEIRA INDUSTRIAL, 400 MM, 220V, 1 HP - MANUTENÇÃO. AF_05/2023</t>
  </si>
  <si>
    <t>ENCERADEIRA INDUSTRIAL, 400 MM, 220V, 1 HP - MATERIAIS NA OPERAÇÃO. AF_05/2023</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</si>
  <si>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</si>
  <si>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</si>
  <si>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</si>
  <si>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</si>
  <si>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ESCAVADEIRA HIDRÁULICA DE BRAÇO LONGO (LONGO ALCANCE) SOBRE ESTEIRAS, CAÇAMBA 0,52 M3, PESO OPERACIONAL 24 T, POTÊNCIA LÍQUIDA 155 HP - DEPRECIAÇÃO. AF_06/2023</t>
  </si>
  <si>
    <t>ESCAVADEIRA HIDRÁULICA DE BRAÇO LONGO (LONGO ALCANCE) SOBRE ESTEIRAS, CAÇAMBA 0,52 M3, PESO OPERACIONAL 24 T, POTÊNCIA LÍQUIDA 155 HP - JUROS. AF_06/2023</t>
  </si>
  <si>
    <t>ESCAVADEIRA HIDRÁULICA DE BRAÇO LONGO (LONGO ALCANCE) SOBRE ESTEIRAS, CAÇAMBA 0,52 M3, PESO OPERACIONAL 24 T, POTÊNCIA LÍQUIDA 155 HP - MANUTENÇÃO. AF_06/2023</t>
  </si>
  <si>
    <t>ESCAVADEIRA HIDRÁULICA DE BRAÇO LONGO (LONGO ALCANCE) SOBRE ESTEIRAS, CAÇAMBA 0,52 M3, PESO OPERACIONAL 24 T, POTÊNCIA LÍQUIDA 155 HP - MATERIAIS NA OPERAÇÃO. AF_06/2023</t>
  </si>
  <si>
    <t>ESCAVADEIRA HIDRÁULICA SOBRE ESTEIRA, PESO OPERACIONAL ENTRE 22,00 E 23,50 T, POTÊNCIA NOMINAL 139 HP, COM MARTELO ROMPEDOR HIDRÁULICO 1700 KG - DEPRECIAÇÃO. AF_04/2019</t>
  </si>
  <si>
    <t>ESCAVADEIRA HIDRÁULICA SOBRE ESTEIRA, PESO OPERACIONAL ENTRE 22,00 E 23,50 T, POTÊNCIA NOMINAL 139 HP, COM MARTELO ROMPEDOR HIDRÁULICO 1700 KG - JUROS. AF_04/2019</t>
  </si>
  <si>
    <t>ESCAVADEIRA HIDRÁULICA SOBRE ESTEIRA, PESO OPERACIONAL ENTRE 22,00 E 23,50 T, POTÊNCIA NOMINAL 139 HP, COM MARTELO ROMPEDOR HIDRÁULICO 1700 KG - MANUTENÇÃO. AF_04/2019</t>
  </si>
  <si>
    <t>ESCAVADEIRA HIDRÁULICA SOBRE ESTEIRA, PESO OPERACIONAL ENTRE 22,00 E 23,50 T, POTÊNCIA NOMINAL 139 HP, COM MARTELO ROMPEDOR HIDRÁULICO 1700 KG - MATERIAIS NA OPERAÇÃO. AF_04/2019</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</si>
  <si>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</si>
  <si>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</si>
  <si>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</si>
  <si>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</si>
  <si>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</si>
  <si>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</si>
  <si>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</si>
  <si>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</si>
  <si>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</si>
  <si>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</si>
  <si>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</si>
  <si>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</si>
  <si>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</si>
  <si>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</si>
  <si>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</si>
  <si>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MANUTENÇÃO. AF_08/2015</t>
  </si>
  <si>
    <t>ESPARGIDOR DE ASFALTO PRESSURIZADO, TANQUE 6 M3 COM ISOLAÇÃO TÉRMICA, AQUECIDO COM 2 MAÇARICOS, COM BARRA ESPARGIDORA 3,60 M, MONTADO SOBRE CAMINHÃO TOCO, PBT 14.300 KG, POTÊNCIA 185 CV - MATERIAIS NA OPERAÇÃO. AF_05/2023</t>
  </si>
  <si>
    <t>ESTABILIZADOR DE LINHA E PRESSÃO, CAPACIDADE DE 120 BAR, COM MANÔMETRO DE LEITURA, REGISTRO DE 1 COM RETORNO E LINHA - DEPRECIAÇÃO. AF_05/2023</t>
  </si>
  <si>
    <t>ESTABILIZADOR DE LINHA E PRESSÃO, CAPACIDADE DE 120 BAR, COM MANÔMETRO DE LEITURA, REGISTRO DE 1 COM RETORNO E LINHA - JUROS. AF_05/2023</t>
  </si>
  <si>
    <t>ESTABILIZADOR DE LINHA E PRESSÃO, CAPACIDADE DE 120 BAR, COM MANÔMETRO DE LEITURA, REGISTRO DE 1 COM RETORNO E LINHA - MANUTENÇÃO. AF_05/2023</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</si>
  <si>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</si>
  <si>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</si>
  <si>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</si>
  <si>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</si>
  <si>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</si>
  <si>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</si>
  <si>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</si>
  <si>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</si>
  <si>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FURADEIRA ELETROMAGNÉTICA, VELOCIDADE (SEM CARGA/ COM CARGA) 450/ 270 RPM, ESPESSURA MÁXIMA DA CHAPA A SER FURADA 50 MM, PORÇA DE ADESÃO MAGNÉTICA 17000 N, POTÊNCIA 1100 W, ALIMENTÇÃO 220 - 60 HZ, MONOFÁSICA - DEPRECIAÇÃO. AF_08/2019</t>
  </si>
  <si>
    <t>FURADEIRA ELETROMAGNÉTICA, VELOCIDADE (SEM CARGA/ COM CARGA) 450/ 270 RPM, ESPESSURA MÁXIMA DA CHAPA A SER FURADA 50 MM, PORÇA DE ADESÃO MAGNÉTICA 17000 N, POTÊNCIA 1100 W, ALIMENTÇÃO 220 - 60 HZ, MONOFÁSICA - JUROS. AF_08/2019</t>
  </si>
  <si>
    <t>FURADEIRA ELETROMAGNÉTICA, VELOCIDADE (SEM CARGA/ COM CARGA) 450/ 270 RPM, ESPESSURA MÁXIMA DA CHAPA A SER FURADA 50 MM, PORÇA DE ADESÃO MAGNÉTICA 17000 N, POTÊNCIA 1100 W, ALIMENTÇÃO 220 - 60 HZ, MONOFÁSICA - MANUTENÇÃO. AF_08/2019</t>
  </si>
  <si>
    <t>FURADEIRA ELETROMAGNÉTICA, VELOCIDADE (SEM CARGA/ COM CARGA) 450/ 270 RPM, ESPESSURA MÁXIMA DA CHAPA A SER FURADA 50 MM, PORÇA DE ADESÃO MAGNÉTICA 17000 N, POTÊNCIA 1100 W, ALIMENTÇÃO 220 - 60 HZ, MONOFÁSICA - MATERIAIS NA OPERAÇÃO. AF_08/2019</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</si>
  <si>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</si>
  <si>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</si>
  <si>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</si>
  <si>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</si>
  <si>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GRADE DE DISCO CONTROLE REMOTO REBOCÁVEL, COM 24 DISCOS 24" X 6 MM COM PNEUS PARA TRANSPORTE - DEPRECIAÇÃO. AF_06/2014</t>
  </si>
  <si>
    <t>GRADE DE DISCO CONTROLE REMOTO REBOCÁVEL, COM 24 DISCOS 24" X 6 MM COM PNEUS PARA TRANSPORTE - JUROS. AF_06/2014</t>
  </si>
  <si>
    <t>GRADE DE DISCO CONTROLE REMOTO REBOCÁVEL, COM 24 DISCOS 24" X 6 MM COM PNEUS PARA TRANSPORTE - MANUTENÇÃO. AF_06/2014</t>
  </si>
  <si>
    <t>GRADE DE DISCO REBOCÁVEL COM 20 DISCOS 24" X 6 MM COM PNEUS PARA TRANSPORTE - DEPRECIAÇÃO. AF_06/2014</t>
  </si>
  <si>
    <t>GRADE DE DISCO REBOCÁVEL COM 20 DISCOS 24" X 6 MM COM PNEUS PARA TRANSPORTE - JUROS. AF_06/2014</t>
  </si>
  <si>
    <t>GRADE DE DISCO REBOCÁVEL COM 20 DISCOS 24" X 6 MM COM PNEUS PARA TRANSPORTE - MANUTENÇÃO. AF_06/2014</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</si>
  <si>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</si>
  <si>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</si>
  <si>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</si>
  <si>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</si>
  <si>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</si>
  <si>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</si>
  <si>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</si>
  <si>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GRUA ASCENCIONAL, LANÇA DE 42 M, CAPACIDADE DE 1,5 T A 30 M, ALTURA ATÉ 39 M DEPRECIAÇÃO. AF_05/2023</t>
  </si>
  <si>
    <t>GRUPO DE SOLDAGEM COM GERADOR A DIESEL 60 CV PARA SOLDA ELÉTRICA, SOBRE 04 RODAS, COM MOTOR 4 CILINDROS 600 A - DEPRECIAÇÃO. AF_02/2016</t>
  </si>
  <si>
    <t>GRUPO DE SOLDAGEM COM GERADOR A DIESEL 60 CV PARA SOLDA ELÉTRICA, SOBRE 04 RODAS, COM MOTOR 4 CILINDROS 600 A - JUROS.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</si>
  <si>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</si>
  <si>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</si>
  <si>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GERADOR COM CARENAGEM, MOTOR DIESEL POTÊNCIA STANDART ENTRE 250 E 260 KVA - DEPRECIAÇÃO. AF_12/2016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</si>
  <si>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</si>
  <si>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</si>
  <si>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</si>
  <si>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DIESEL, COM CARENAGEM, POTÊNCIA STANDART ENTRE 400 E 460 KVA, VELOCIDADE DE 1800 RPM, FREQUÊNCIA DE 60 HZ - DEPRECIAÇÃO. AF_05/2023</t>
  </si>
  <si>
    <t>GRUPO GERADOR DIESEL, COM CARENAGEM, POTÊNCIA STANDART ENTRE 400 E 460 KVA, VELOCIDADE DE 1800 RPM, FREQUÊNCIA DE 60 HZ - JUROS. AF_05/2023</t>
  </si>
  <si>
    <t>GRUPO GERADOR DIESEL, COM CARENAGEM, POTÊNCIA STANDART ENTRE 400 E 460 KVA, VELOCIDADE DE 1800 RPM, FREQUÊNCIA DE 60 HZ - MANUTENÇÃO. AF_05/2023</t>
  </si>
  <si>
    <t>GRUPO GERADOR DIESEL, COM CARENAGEM, POTÊNCIA STANDART ENTRE 400 E 460 KVA, VELOCIDADE DE 1800 RPM, FREQUÊNCIA DE 60 HZ - MATERIAIS NA OPERAÇÃO. AF_05/2023</t>
  </si>
  <si>
    <t>GRUPO GERADOR ESTACIONÁRIO, MOTOR DIESEL POTÊNCIA 170 KVA - DEPRECIAÇÃO. AF_02/2016</t>
  </si>
  <si>
    <t>GRUPO GERADOR ESTACIONÁRIO, MOTOR DIESEL POTÊNCIA 170 KVA - JUROS. AF_02/2016</t>
  </si>
  <si>
    <t>GRUPO GERADOR ESTACIONÁRIO, MOTOR DIESEL POTÊNCIA 170 KVA - MANUTENÇÃO. AF_02/2016</t>
  </si>
  <si>
    <t>GRUPO GERADOR ESTACIONÁRIO, MOTOR DIESEL POTÊNCIA 170 KVA - MATERIAIS NA OPERAÇÃO. AF_02/2016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</si>
  <si>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</si>
  <si>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</si>
  <si>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</si>
  <si>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</si>
  <si>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</si>
  <si>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</si>
  <si>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</si>
  <si>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</si>
  <si>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</si>
  <si>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</si>
  <si>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</si>
  <si>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</si>
  <si>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DERRICK, LANÇA DE *20* M, CARGA MÁXIMA 10T, POTÊNCIA 45 KW - DEPRECIAÇÃO. AF_01/2024</t>
  </si>
  <si>
    <t>GUINDASTE DERRICK, LANÇA DE *20* M, CARGA MÁXIMA 10T, POTÊNCIA 45 KW - JUROS. AF_01/2024</t>
  </si>
  <si>
    <t>GUINDASTE DERRICK, LANÇA DE *20* M, CARGA MÁXIMA 10T, POTÊNCIA 45 KW - MANUTENÇÃO. AF_01/2024</t>
  </si>
  <si>
    <t>GUINDASTE DERRICK, LANÇA DE *20* M, CARGA MÁXIMA 10T, POTÊNCIA 45 KW - MATERIAIS NA OPERAÇÃO. AF_01/2024</t>
  </si>
  <si>
    <t>GUINDASTE HIDRAULICO AUTOPROPELIDO, COM LANÇA TRELIÇADA 40 M, CAPACIDADE MÁXIMA 75 T, EQUIPADO COM CLAMSHELL - DEPRECIAÇÃO. AF_04/2019</t>
  </si>
  <si>
    <t>GUINDASTE HIDRAULICO AUTOPROPELIDO, COM LANÇA TRELIÇADA 40 M, CAPACIDADE MÁXIMA 75 T, EQUIPADO COM CLAMSHELL - JUROS. AF_04/2019</t>
  </si>
  <si>
    <t>GUINDASTE HIDRAULICO AUTOPROPELIDO, COM LANÇA TRELIÇADA 40 M, CAPACIDADE MÁXIMA 75 T, EQUIPADO COM CLAMSHELL - MANUTENÇÃO. AF_04/2019</t>
  </si>
  <si>
    <t>GUINDASTE HIDRAULICO AUTOPROPELIDO, COM LANÇA TRELIÇADA 40 M, CAPACIDADE MÁXIMA 75 T, EQUIPADO COM CLAMSHELL - MATERIAIS NA OPERAÇÃO. AF_04/2019</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</si>
  <si>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</si>
  <si>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</si>
  <si>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</si>
  <si>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</si>
  <si>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</si>
  <si>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GUINDASTE HIDRÁULICO AUTOPROPELIDO, COM LANÇA TELESCÓPICA 40 M, CAPACIDADE MÁXIMA 60 T, POTÊNCIA 260 KW - DEPRECIAÇÃO. AF_03/2016</t>
  </si>
  <si>
    <t>GUINDASTE HIDRÁULICO AUTOPROPELIDO, COM LANÇA TELESCÓPICA 40 M, CAPACIDADE MÁXIMA 60 T, POTÊNCIA 260 KW - IMPOSTOS E SEGUROS.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</si>
  <si>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</si>
  <si>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</si>
  <si>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</si>
  <si>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TRELICADA 41 M, CAPACIDADE MÁXIMA DE ELEVAÇÃO 43 T, POTÊNCIA 230 KW, EQUIPADO COM CAÇAMBA DE ARRASTO (DRAGLINE) DE 0,76 M3 - DEPRECIAÇÃO. AF_06/2023</t>
  </si>
  <si>
    <t>GUINDASTE HIDRÁULICO AUTOPROPELIDO, COM LANÇA TRELICADA 41 M, CAPACIDADE MÁXIMA DE ELEVAÇÃO 43 T, POTÊNCIA 230 KW, EQUIPADO COM CAÇAMBA DE ARRASTO (DRAGLINE) DE 0,76 M3 - JUROS. AF_06/2023</t>
  </si>
  <si>
    <t>GUINDASTE HIDRÁULICO AUTOPROPELIDO, COM LANÇA TRELICADA 41 M, CAPACIDADE MÁXIMA DE ELEVAÇÃO 43 T, POTÊNCIA 230 KW, EQUIPADO COM CAÇAMBA DE ARRASTO (DRAGLINE) DE 0,76 M3 - MANUTENÇÃO. AF_06/2023</t>
  </si>
  <si>
    <t>GUINDASTE HIDRÁULICO AUTOPROPELIDO, COM LANÇA TRELICADA 41 M, CAPACIDADE MÁXIMA DE ELEVAÇÃO 43 T, POTÊNCIA 230 KW, EQUIPADO COM CAÇAMBA DE ARRASTO (DRAGLINE) DE 0,76 M3 - MATERIAIS NA OPERAÇÃO. AF_06/2023</t>
  </si>
  <si>
    <t>GUINDASTE HIDRÁULICO RODOVIÁRIO, LANCA TELESCÓPICA DE *50+20* M, CAPACIDADE MÁXIMA DE 90T, 4 EIXOS, POTÊNCIA 330 KW, MOTOR DIESEL - DEPRECIAÇÃO. AF_01/2024</t>
  </si>
  <si>
    <t>GUINDASTE HIDRÁULICO RODOVIÁRIO, LANCA TELESCÓPICA DE *50+20* M, CAPACIDADE MÁXIMA DE 90T, 4 EIXOS, POTÊNCIA 330 KW, MOTOR DIESEL - JUROS. AF_01/2024</t>
  </si>
  <si>
    <t>GUINDASTE HIDRÁULICO RODOVIÁRIO, LANCA TELESCÓPICA DE *50+20* M, CAPACIDADE MÁXIMA DE 90T, 4 EIXOS, POTÊNCIA 330 KW, MOTOR DIESEL - MANUTENÇÃO. AF_01/2024</t>
  </si>
  <si>
    <t>GUINDASTE HIDRÁULICO RODOVIÁRIO, LANCA TELESCÓPICA DE *50+20* M, CAPACIDADE MÁXIMA DE 90T, 4 EIXOS, POTÊNCIA 330 KW, MOTOR DIESEL - MATERIAIS NA OPERAÇÃO. AF_01/2024</t>
  </si>
  <si>
    <t>GUINDASTE SOBRE ESTEIRAS, COM LANÇA TRELIÇADA 40 M, CAPACIDADE MÁXIMA 75 T - DEPRECIAÇÃO. AF_04/2019</t>
  </si>
  <si>
    <t>GUINDASTE SOBRE ESTEIRAS, COM LANÇA TRELIÇADA 40 M, CAPACIDADE MÁXIMA 75 T - JUROS. AF_04/2019</t>
  </si>
  <si>
    <t>GUINDASTE SOBRE ESTEIRAS, COM LANÇA TRELIÇADA 40 M, CAPACIDADE MÁXIMA 75 T - MANUTENÇÃO. AF_04/2019</t>
  </si>
  <si>
    <t>GUINDASTE SOBRE ESTEIRAS, COM LANÇA TRELIÇADA 40 M, CAPACIDADE MÁXIMA 75 T - MATERIAIS NA OPERAÇÃO. AF_04/2019</t>
  </si>
  <si>
    <t>GUINDASTE SOBRE ESTEIRAS, COM LANÇA TRELIÇADA 40 M, CAPACIDADE MÁXIMA 75 T, EQUIPADO COM CLAMSHELL - DEPRECIAÇÃO. AF_04/2019</t>
  </si>
  <si>
    <t>GUINDASTE SOBRE ESTEIRAS, COM LANÇA TRELIÇADA 40 M, CAPACIDADE MÁXIMA 75 T, EQUIPADO COM CLAMSHELL - JUROS. AF_04/2019</t>
  </si>
  <si>
    <t>GUINDASTE SOBRE ESTEIRAS, COM LANÇA TRELIÇADA 40 M, CAPACIDADE MÁXIMA 75 T, EQUIPADO COM CLAMSHELL - MANUTENÇÃO. AF_04/2019</t>
  </si>
  <si>
    <t>GUINDASTE SOBRE ESTEIRAS, COM LANÇA TRELIÇADA 40 M, CAPACIDADE MÁXIMA 75 T, EQUIPADO COM CLAMSHELL - MATERIAIS NA OPERAÇÃO. AF_04/2019</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</si>
  <si>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</si>
  <si>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</si>
  <si>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</si>
  <si>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</si>
  <si>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</si>
  <si>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</si>
  <si>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</si>
  <si>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</si>
  <si>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</si>
  <si>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GUINDAUTO HIDRÁULICO, CAPACIDADE MÁXIMA DE CARGA 6200 KG, MOMENTO MÁXIMO DE CARGA 11,7 TM, ALCANCE MÁXIMO HORIZONTAL 9,70 M, INCLUSIVE CAMINHÃO TOCO PBT 16.000 KG, POTÊNCIA DE 189 CV - MATERIAIS NA OPERAÇÃO. AF_08/2015</t>
  </si>
  <si>
    <t>GUINDAUTO HIDRÁULICO, CAPACIDADE MÁXIMA DE CARGA 6200 KG, MOMENTO MÁXIMO DE CARGA 11,7 TM, ALCANCE MÁXIMO HORIZONTAL 9,70 M, INCLUSIVE CAMINHÃO TOCO PBT 16.000 KG, POTÊNCIA DE 189 CV E CESTA AÉREA COM ISOLAMENTO CLASSE C - DEPRECIAÇÃO. AF_01/2025</t>
  </si>
  <si>
    <t>GUINDAUTO HIDRÁULICO, CAPACIDADE MÁXIMA DE CARGA 6200 KG, MOMENTO MÁXIMO DE CARGA 11,7 TM, ALCANCE MÁXIMO HORIZONTAL 9,70 M, INCLUSIVE CAMINHÃO TOCO PBT 16.000 KG, POTÊNCIA DE 189 CV E CESTA AÉREA COM ISOLAMENTO CLASSE C - IMPOSTOS E SEGUROS. AF_01/2025</t>
  </si>
  <si>
    <t>GUINDAUTO HIDRÁULICO, CAPACIDADE MÁXIMA DE CARGA 6200 KG, MOMENTO MÁXIMO DE CARGA 11,7 TM, ALCANCE MÁXIMO HORIZONTAL 9,70 M, INCLUSIVE CAMINHÃO TOCO PBT 16.000 KG, POTÊNCIA DE 189 CV E CESTA AÉREA COM ISOLAMENTO CLASSE C - JUROS. AF_01/2025</t>
  </si>
  <si>
    <t>GUINDAUTO HIDRÁULICO, CAPACIDADE MÁXIMA DE CARGA 6200 KG, MOMENTO MÁXIMO DE CARGA 11,7 TM, ALCANCE MÁXIMO HORIZONTAL 9,70 M, INCLUSIVE CAMINHÃO TOCO PBT 16.000 KG, POTÊNCIA DE 189 CV E CESTA AÉREA COM ISOLAMENTO CLASSE C - MANUTENÇÃO. AF_01/2025</t>
  </si>
  <si>
    <t>GUINDAUTO HIDRÁULICO, CAPACIDADE MÁXIMA DE CARGA 6200 KG, MOMENTO MÁXIMO DE CARGA 11,7 TM, ALCANCE MÁXIMO HORIZONTAL 9,70 M, INCLUSIVE CAMINHÃO TOCO PBT 16.000 KG, POTÊNCIA DE 189 CV E CESTA AÉREA COM ISOLAMENTO CLASSE C - MATERIAIS NA OPERAÇÃO. AF_01/2025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</si>
  <si>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</si>
  <si>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</si>
  <si>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</si>
  <si>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</si>
  <si>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</si>
  <si>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</si>
  <si>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</si>
  <si>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</si>
  <si>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</si>
  <si>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</si>
  <si>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</si>
  <si>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</si>
  <si>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</si>
  <si>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LIXADEIRA DE PAREDE, COM LED, POTÊNCIA 750 W, FREQUÊNCIA 60 HZ, VELOCIDADE 1000 A 2100 RPM, DIÂMETRO DA LIXA 225 MM - DEPRECIAÇÃO. AF_12/2022</t>
  </si>
  <si>
    <t>LIXADEIRA DE PAREDE, COM LED, POTÊNCIA 750 W, FREQUÊNCIA 60 HZ, VELOCIDADE 1000 A 2100 RPM, DIÂMETRO DA LIXA 225 MM - JUROS. AF_12/2022</t>
  </si>
  <si>
    <t>LIXADEIRA DE PAREDE, COM LED, POTÊNCIA 750 W, FREQUÊNCIA 60 HZ, VELOCIDADE 1000 A 2100 RPM, DIÂMETRO DA LIXA 225 MM - MANUTENÇÃO. AF_12/2022</t>
  </si>
  <si>
    <t>LIXADEIRA DE PAREDE, COM LED, POTÊNCIA 750 W, FREQUÊNCIA 60 HZ, VELOCIDADE 1000 A 2100 RPM, DIÂMETRO DA LIXA 225 MM - MATERIAIS NA OPERAÇÃO. AF_12/2022</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</si>
  <si>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</si>
  <si>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</si>
  <si>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</si>
  <si>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</si>
  <si>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MARTELETE OU ROMPEDOR PNEUMÁTICO MANUAL, 28 KG, COM SILENCIADOR - DEPRECIAÇÃO. AF_07/2016</t>
  </si>
  <si>
    <t>MARTELETE OU ROMPEDOR PNEUMÁTICO MANUAL, 28 KG, COM SILENCIADOR - JUROS. AF_07/2016</t>
  </si>
  <si>
    <t>MARTELETE OU ROMPEDOR PNEUMÁTICO MANUAL, 28 KG, COM SILENCIADOR - MANUTENÇÃO. AF_07/2016</t>
  </si>
  <si>
    <t>MARTELETE PERFURADOR/ ROMPEDOR ELÉTRICO, POTÊNCIA 800 W, 220 V - DEPRECIAÇÃO. AF_05/2023</t>
  </si>
  <si>
    <t>MARTELETE PERFURADOR/ ROMPEDOR ELÉTRICO, POTÊNCIA 800 W, 220 V - JUROS. AF_05/2023</t>
  </si>
  <si>
    <t>MARTELETE PERFURADOR/ ROMPEDOR ELÉTRICO, POTÊNCIA 800 W, 220 V - MANUTENÇÃO. AF_05/2023</t>
  </si>
  <si>
    <t>MARTELETE PERFURADOR/ ROMPEDOR ELÉTRICO, POTÊNCIA 800 W, 220 V - MATERIAIS NA OPERAÇÃO. AF_05/2023</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</si>
  <si>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</si>
  <si>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</si>
  <si>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</si>
  <si>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</si>
  <si>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MARTELO DEMOLIDOR PNEUMÁTICO MANUAL, 32 KG - DEPRECIAÇÃO. AF_09/2016</t>
  </si>
  <si>
    <t>MARTELO DEMOLIDOR PNEUMÁTICO MANUAL, 32 KG - JUROS. AF_09/2016</t>
  </si>
  <si>
    <t>MARTELO DEMOLIDOR PNEUMÁTICO MANUAL, 32 KG - MANUTENÇÃO. AF_09/2016</t>
  </si>
  <si>
    <t>MARTELO PERFURADOR PNEUMÁTICO MANUAL, HASTE 19 X 108 MM, *11* KG - DEPRECIAÇÃO. AF_02/2025</t>
  </si>
  <si>
    <t>MARTELO PERFURADOR PNEUMÁTICO MANUAL, HASTE 19 X 108 MM, *11* KG - JUROS. AF_02/2025</t>
  </si>
  <si>
    <t>MARTELO PERFURADOR PNEUMÁTICO MANUAL, HASTE 19 X 108 MM, *11* KG - MANUTENÇÃO. AF_02/2025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</si>
  <si>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</si>
  <si>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</si>
  <si>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</si>
  <si>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MINI GUINDASTE ARANHA SOBRE ESTEIRAS E LANCA TELESCÓPICA, CAPACIDADE MÁXIMA DE CARGA 3,0 TON, RAIO MÁXIMO DE TRABALHO 8,25 M, ALTURA DE LANÇA DO SOLO 9,2 M, 55 M DE CABO DE AÇO 8 MM, MOTOR ELÉTRICO 220/380 VOLTS - MATERIAIS NA OPERAÇÃO. AF_03/2022</t>
  </si>
  <si>
    <t>MINI GUINDASTE ARANHA SOBRE ESTEIRAS E LANCA TELESCÓPICA, CAPACIDADE MÁXIMA DE CARGA 3,0 TON, RAIO MÁXIMO DE TRABALHO 8,25 M, ALTURA DE LANÇA DO SOLO 9,2 M, 55 M DE CABO DE AÇO 8 MM, MOTOR ELÉTRICO 220/380 VOLTS TRIFÁSICO - DEPRECIAÇÃO. AF_03/2022</t>
  </si>
  <si>
    <t>MINI GUINDASTE ARANHA SOBRE ESTEIRAS E LANCA TELESCÓPICA, CAPACIDADE MÁXIMA DE CARGA 3,0 TON, RAIO MÁXIMO DE TRABALHO 8,25 M, ALTURA DE LANÇA DO SOLO 9,2 M, 55 M DE CABO DE AÇO 8 MM, MOTOR ELÉTRICO 220/380 VOLTS TRIFÁSICO - JUROS. AF_03/2022</t>
  </si>
  <si>
    <t>MINI GUINDASTE ARANHA SOBRE ESTEIRAS E LANCA TELESCÓPICA, CAPACIDADE MÁXIMA DE CARGA 3,0 TON, RAIO MÁXIMO DE TRABALHO 8,25 M, ALTURA DE LANÇA DO SOLO 9,2 M, 55 M DE CABO DE AÇO 8 MM, MOTOR ELÉTRICO 220/380 VOLTS TRIFÁSICO - MANUTENÇÃO. AF_03/2022</t>
  </si>
  <si>
    <t>MINICARREGADEIRA SOBRE RODAS POTENCIA 47HP CAPACIDADE OPERACAO 646 KG, COM VASSOURA MECÂNICA ACOPLADA - DEPRECIAÇÃO.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</si>
  <si>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</si>
  <si>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</si>
  <si>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</si>
  <si>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</si>
  <si>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</si>
  <si>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</si>
  <si>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</si>
  <si>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</si>
  <si>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</si>
  <si>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</si>
  <si>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</si>
  <si>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</si>
  <si>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</si>
  <si>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</si>
  <si>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</si>
  <si>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</si>
  <si>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</si>
  <si>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</si>
  <si>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</si>
  <si>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</si>
  <si>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</si>
  <si>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</si>
  <si>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</si>
  <si>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</si>
  <si>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</si>
  <si>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</si>
  <si>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</si>
  <si>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MISTURADOR PARA PREPARO DE LAMA ESTABILIZANTE COM CAPACIDADE DE *4000* L, COM BOMBA CENTRÍFUGA 5,5 HP A 23,07 HP, PARA SISTEMA DE FURO DIRECIONAL - DEPRECIAÇÃO. AF_05/2023</t>
  </si>
  <si>
    <t>MISTURADOR PARA PREPARO DE LAMA ESTABILIZANTE COM CAPACIDADE DE *4000* L, COM BOMBA CENTRÍFUGA 5,5 HP A 23,07 HP, PARA SISTEMA DE FURO DIRECIONAL - JUROS. AF_05/2023</t>
  </si>
  <si>
    <t>MISTURADOR PARA PREPARO DE LAMA ESTABILIZANTE COM CAPACIDADE DE *4000* L, COM BOMBA CENTRÍFUGA 5,5 HP A 23,07 HP, PARA SISTEMA DE FURO DIRECIONAL - MANUTENÇÃO. AF_05/2023</t>
  </si>
  <si>
    <t>MISTURADOR PARA PREPARO DE LAMA ESTABILIZANTE COM CAPACIDADE DE *4000* L, COM BOMBA CENTRÍFUGA 5,5 HP A 23,07 HP, PARA SISTEMA DE FURO DIRECIONAL - MATERIAIS NA OPERAÇÃO. AF_05/2023</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</si>
  <si>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</si>
  <si>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</si>
  <si>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</si>
  <si>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</si>
  <si>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</si>
  <si>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</si>
  <si>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</si>
  <si>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</si>
  <si>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</si>
  <si>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</si>
  <si>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MOTONIVELADORA POTÊNCIA BÁSICA LÍQUIDA (PRIMEIRA MARCHA) 125 HP, PESO BRUTO 13032 KG, LARGURA DA LÂMINA DE 3,7 M - MANUTENÇÃO. AF_06/2014</t>
  </si>
  <si>
    <t>MOTONIVELADORA POTÊNCIA BÁSICA LÍQUIDA (PRIMEIRA MARCHA) 125 HP, PESO BRUTO 13032 KG, LARGURA DA LÂMINA DE 3,7 M - MATERIAIS NA OPERAÇÃO. AF_06/2014</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</si>
  <si>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</si>
  <si>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</si>
  <si>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</si>
  <si>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</si>
  <si>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MÁQUINA DEMARCADORA DE FAIXA DE TRÁFEGO À FRIO, TRAÇÃO MANUAL, 4 CV, PRESSÃO MAX 3300 PSI, TANQUE 20 L - DEPRECIAÇÃO. AF_06/2021</t>
  </si>
  <si>
    <t>MÁQUINA DEMARCADORA DE FAIXA DE TRÁFEGO À FRIO, TRAÇÃO MANUAL, 4 CV, PRESSÃO MAX 3300 PSI, TANQUE 20 L - JUROS. AF_06/2021</t>
  </si>
  <si>
    <t>MÁQUINA DEMARCADORA DE FAIXA DE TRÁFEGO À FRIO, TRAÇÃO MANUAL, 4 CV, PRESSÃO MAX 3300 PSI, TANQUE 20 L - MANUTENÇÃO. AF_06/2021</t>
  </si>
  <si>
    <t>MÁQUINA DEMARCADORA DE FAIXA DE TRÁFEGO À FRIO, TRAÇÃO MANUAL, 4 CV, PRESSÃO MAX 3300 PSI, TANQUE 20 L - MATERIAIS NA OPERAÇÃO. AF_06/2021</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</si>
  <si>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</si>
  <si>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</si>
  <si>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</si>
  <si>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</si>
  <si>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MÁQUINA FORMER DOBRAS DIVERSAS: 220V/380V TRIFÁSICO OU MONOFÁSICO, CAPACIDADE 0,5-1,27MM, MOTOR 2CV - DEPRECIAÇÃO. AF_05/2023</t>
  </si>
  <si>
    <t>MÁQUINA FORMER DOBRAS DIVERSAS: 220V/380V TRIFÁSICO OU MONOFÁSICO, CAPACIDADE 0,5-1,27MM, MOTOR 2CV - JUROS. AF_05/2023</t>
  </si>
  <si>
    <t>MÁQUINA FORMER DOBRAS DIVERSAS: 220V/380V TRIFÁSICO OU MONOFÁSICO, CAPACIDADE 0,5-1,27MM, MOTOR 2CV - MANUTENÇÃO. AF_05/2023</t>
  </si>
  <si>
    <t>MÁQUINA FORMER DOBRAS DIVERSAS: 220V/380V TRIFÁSICO OU MONOFÁSICO, CAPACIDADE 0,5-1,27MM, MOTOR 2CV - MATERIAIS NA OPERAÇÃO. AF_05/2023</t>
  </si>
  <si>
    <t>MÁQUINA JATO DE PRESSAO PORTÁTIL, CAMARA DE 1 SAIDA, CAPACIDADE 280 L, DIAMETRO 670 MM, BICO DE JATO CURTO VENTURI DE 5/16", MANGUEIRA DE 1" COM COMPRESSOR DE AR REBOCÁVEL 189 PCM E MOTOR DIESEL 63 CV - DEPRECIAÇÃO. AF_05/2023</t>
  </si>
  <si>
    <t>MÁQUINA JATO DE PRESSAO PORTÁTIL, CAMARA DE 1 SAIDA, CAPACIDADE 280 L, DIAMETRO 670 MM, BICO DE JATO CURTO VENTURI DE 5/16", MANGUEIRA DE 1" COM COMPRESSOR DE AR REBOCÁVEL 189 PCM E MOTOR DIESEL 63 CV - JUROS. AF_05/2023</t>
  </si>
  <si>
    <t>MÁQUINA JATO DE PRESSAO PORTÁTIL, CAMARA DE 1 SAIDA, CAPACIDADE 280 L, DIAMETRO 670 MM, BICO DE JATO CURTO VENTURI DE 5/16", MANGUEIRA DE 1" COM COMPRESSOR DE AR REBOCÁVEL 189 PCM E MOTOR DIESEL 63 CV - MANUTENÇÃO. AF_05/2023</t>
  </si>
  <si>
    <t>MÁQUINA JATO DE PRESSAO PORTÁTIL, CAMARA DE 1 SAIDA, CAPACIDADE 280 L, DIAMETRO 670 MM, BICO DE JATO CURTO VENTURI DE 5/16", MANGUEIRA DE 1" COM COMPRESSOR DE AR REBOCÁVEL 189 PCM E MOTOR DIESEL 63 CV - MATERIAIS NA OPERAÇÃO. AF_05/2023</t>
  </si>
  <si>
    <t>MÁQUINA METALEIRA UNIVERSAL MODELO IW 110/180 BTD - DEPRECIAÇÃO. AF_05/2023</t>
  </si>
  <si>
    <t>MÁQUINA METALEIRA UNIVERSAL MODELO IW 110/180 BTD - JUROS. AF_05/2023</t>
  </si>
  <si>
    <t>MÁQUINA METALEIRA UNIVERSAL MODELO IW 110/180 BTD - MANUTENÇÃO. AF_05/2023</t>
  </si>
  <si>
    <t>MÁQUINA METALEIRA UNIVERSAL MODELO IW 110/180 BTD - MATERIAIS NA OPERAÇÃO. AF_05/2023</t>
  </si>
  <si>
    <t>MÁQUINA PARA SOLDA POR ELETROFUSÃO PARA TUBOS DE POLIETILENO DE ALTA DENSIDADE (PEAD) COM DIÂMETRO EXTERNO DE 20 A 1600 MM, POTÊNCIA DE 3500 W - DEPRECIAÇÃO. AF_05/2023</t>
  </si>
  <si>
    <t>MÁQUINA PARA SOLDA POR ELETROFUSÃO PARA TUBOS DE POLIETILENO DE ALTA DENSIDADE (PEAD) COM DIÂMETRO EXTERNO DE 20 A 1600 MM, POTÊNCIA DE 3500 W - JUROS. AF_05/2023</t>
  </si>
  <si>
    <t>MÁQUINA PARA SOLDA POR ELETROFUSÃO PARA TUBOS DE POLIETILENO DE ALTA DENSIDADE (PEAD) COM DIÂMETRO EXTERNO DE 20 A 1600 MM, POTÊNCIA DE 3500 W - MANUTENÇÃO. AF_05/2023</t>
  </si>
  <si>
    <t>MÁQUINA PARA SOLDA POR ELETROFUSÃO PARA TUBOS DE POLIETILENO DE ALTA DENSIDADE (PEAD) COM DIÂMETRO EXTERNO DE 20 A 1600 MM, POTÊNCIA DE 3500 W - MATERIAIS NA OPERAÇÃO. AF_05/2023</t>
  </si>
  <si>
    <t>MÁQUINA PARA SOLDA POR ELETROFUSÃO PARA TUBOS DE POLIETILENO DE ALTA DENSIDADE (PEAD) COM DIÂMETRO EXTERNO DE 20 A 800 MM, POTÊNCIA ENTRE 2750 E 3000 W - DEPRECIAÇÃO. AF_05/2023</t>
  </si>
  <si>
    <t>MÁQUINA PARA SOLDA POR ELETROFUSÃO PARA TUBOS DE POLIETILENO DE ALTA DENSIDADE (PEAD) COM DIÂMETRO EXTERNO DE 20 A 800 MM, POTÊNCIA ENTRE 2750 E 3000 W - JUROS. AF_05/2023</t>
  </si>
  <si>
    <t>MÁQUINA PARA SOLDA POR ELETROFUSÃO PARA TUBOS DE POLIETILENO DE ALTA DENSIDADE (PEAD) COM DIÂMETRO EXTERNO DE 20 A 800 MM, POTÊNCIA ENTRE 2750 E 3000 W - MANUTENÇÃO. AF_05/2023</t>
  </si>
  <si>
    <t>MÁQUINA PARA SOLDA POR ELETROFUSÃO PARA TUBOS DE POLIETILENO DE ALTA DENSIDADE (PEAD) COM DIÂMETRO EXTERNO DE 20 A 800 MM, POTÊNCIA ENTRE 2750 E 3000 W - MATERIAIS NA OPERAÇÃO. AF_05/2023</t>
  </si>
  <si>
    <t>MÁQUINA PARA SOLDA POR TERMOFUSÃO PARA TUBOS DE POLIETILENO DE ALTA DENSIDADE (PEAD) COM DIÂMETRO EXTERNO DE 315 A 630 MM, POTÊNCIA ENTRE 8000 E 12350 W - DEPRECIAÇÃO. AF_05/2023</t>
  </si>
  <si>
    <t>MÁQUINA PARA SOLDA POR TERMOFUSÃO PARA TUBOS DE POLIETILENO DE ALTA DENSIDADE (PEAD) COM DIÂMETRO EXTERNO DE 315 A 630 MM, POTÊNCIA ENTRE 8000 E 12350 W - JUROS. AF_05/2023</t>
  </si>
  <si>
    <t>MÁQUINA PARA SOLDA POR TERMOFUSÃO PARA TUBOS DE POLIETILENO DE ALTA DENSIDADE (PEAD) COM DIÂMETRO EXTERNO DE 315 A 630 MM, POTÊNCIA ENTRE 8000 E 12350 W - MANUTENÇÃO.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</si>
  <si>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</si>
  <si>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DEPRECIAÇÃO. AF_05/2023</t>
  </si>
  <si>
    <t>MÁQUINA PARA SOLDA POR TERMOFUSÃO PARA TUBOS DE POLIETILENO DE ALTA DENSIDADE (PEAD) COM DIÂMETRO EXTERNO DE 710 A 1200 MM, POTÊNCIA ENTRE 16000 E 29500 W - JUROS. AF_05/2023</t>
  </si>
  <si>
    <t>MÁQUINA PARA SOLDA POR TERMOFUSÃO PARA TUBOS DE POLIETILENO DE ALTA DENSIDADE (PEAD) COM DIÂMETRO EXTERNO DE 710 A 1200 MM, POTÊNCIA ENTRE 16000 E 29500 W - MANUTENÇÃO. AF_05/2023</t>
  </si>
  <si>
    <t>MÁQUINA PARA SOLDA POR TERMOFUSÃO PARA TUBOS DE POLIETILENO DE ALTA DENSIDADE (PEAD) COM DIÂMETRO EXTERNO DE 710 A 1200 MM, POTÊNCIA ENTRE 16000 E 29500 W - MATERIAIS NA OPERAÇÃO. AF_05/2023</t>
  </si>
  <si>
    <t>MÁQUINA PARA SOLDA POR TERMOFUSÃO PARA TUBOS DE POLIETILENO DE ALTA DENSIDADE (PEAD) COM DIÂMETRO EXTERNO DE 90 A 315 MM, POTÊNCIA ENTRE 2500 E 5350 W - DEPRECIAÇÃO. AF_05/2023</t>
  </si>
  <si>
    <t>MÁQUINA PARA SOLDA POR TERMOFUSÃO PARA TUBOS DE POLIETILENO DE ALTA DENSIDADE (PEAD) COM DIÂMETRO EXTERNO DE 90 A 315 MM, POTÊNCIA ENTRE 2500 E 5350 W - JUROS. AF_05/2023</t>
  </si>
  <si>
    <t>MÁQUINA PARA SOLDA POR TERMOFUSÃO PARA TUBOS DE POLIETILENO DE ALTA DENSIDADE (PEAD) COM DIÂMETRO EXTERNO DE 90 A 315 MM, POTÊNCIA ENTRE 2500 E 5350 W - MANUTENÇÃO. AF_05/2023</t>
  </si>
  <si>
    <t>MÁQUINA PARA SOLDA POR TERMOFUSÃO PARA TUBOS DE POLIETILENO DE ALTA DENSIDADE (PEAD) COM DIÂMETRO EXTERNO DE 90 A 315 MM, POTÊNCIA ENTRE 2500 E 5350 W - MATERIAIS NA OPERAÇÃO. AF_05/2023</t>
  </si>
  <si>
    <t>MÁQUINA SOLDA ARCO COM PISTOLA DE SOLDAGEM PARA STUD BOLT DE 5 MM A 22 MM - DEPRECIAÇÃO. AF_05/2023</t>
  </si>
  <si>
    <t>MÁQUINA SOLDA ARCO COM PISTOLA DE SOLDAGEM PARA STUD BOLT DE 5 MM A 22 MM - JUROS. AF_05/2023</t>
  </si>
  <si>
    <t>MÁQUINA SOLDA ARCO COM PISTOLA DE SOLDAGEM PARA STUD BOLT DE 5 MM A 22 MM - MANUTENÇÃO. AF_05/2023</t>
  </si>
  <si>
    <t>MÁQUINA SOLDA ARCO COM PISTOLA DE SOLDAGEM PARA STUD BOLT DE 5 MM A 22 MM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</si>
  <si>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</si>
  <si>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</si>
  <si>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</si>
  <si>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</si>
  <si>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</si>
  <si>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</si>
  <si>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</si>
  <si>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</si>
  <si>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</si>
  <si>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</si>
  <si>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</si>
  <si>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</si>
  <si>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PERFURATRIZ DE COROA DIAMANTADA PARA CONCRETO, DIÂMETRO ATÉ 250 MM, MOTOR ELÉTRICO 220 V, POTÊNCIA 2.500 W - DEPRECIAÇÃO. AF_05/2023</t>
  </si>
  <si>
    <t>PERFURATRIZ DE COROA DIAMANTADA PARA CONCRETO, DIÂMETRO ATÉ 250 MM, MOTOR ELÉTRICO 220 V, POTÊNCIA 2.500 W - JUROS. AF_05/2023</t>
  </si>
  <si>
    <t>PERFURATRIZ DE COROA DIAMANTADA PARA CONCRETO, DIÂMETRO ATÉ 250 MM, MOTOR ELÉTRICO 220 V, POTÊNCIA 2.500 W - MANUTENÇÃO. AF_05/2023</t>
  </si>
  <si>
    <t>PERFURATRIZ DE COROA DIAMANTADA PARA CONCRETO, DIÂMETRO ATÉ 250 MM, MOTOR ELÉTRICO 220 V, POTÊNCIA 2.500 W - MATERIAIS NA OPERAÇÃO. AF_05/2023</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</si>
  <si>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</si>
  <si>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IMPOSTOS E SEGUROS.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</si>
  <si>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</si>
  <si>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</si>
  <si>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</si>
  <si>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PERFURATRIZ HIDRÁULICA SOBRE ESTEIRA, TORQUE MÁXIMO 161 KNM, PROFUNDIDADE MÁXIMA 54 M, DIÂMETRO MÁXIMO 1500 MM, POTÊNCIA MOTOR 268 HP - DEPRECIAÇÃO. AF_04/2019</t>
  </si>
  <si>
    <t>PERFURATRIZ HIDRÁULICA SOBRE ESTEIRA, TORQUE MÁXIMO 161 KNM, PROFUNDIDADE MÁXIMA 54 M, DIÂMETRO MÁXIMO 1500 MM, POTÊNCIA MOTOR 268 HP - JUROS. AF_04/2019</t>
  </si>
  <si>
    <t>PERFURATRIZ HIDRÁULICA SOBRE ESTEIRA, TORQUE MÁXIMO 161 KNM, PROFUNDIDADE MÁXIMA 54 M, DIÂMETRO MÁXIMO 1500 MM, POTÊNCIA MOTOR 268 HP - MANUTENÇÃO. AF_04/2019</t>
  </si>
  <si>
    <t>PERFURATRIZ HIDRÁULICA SOBRE ESTEIRA, TORQUE MÁXIMO 161 KNM, PROFUNDIDADE MÁXIMA 54 M, DIÂMETRO MÁXIMO 1500 MM, POTÊNCIA MOTOR 268 HP - MATERIAIS NA OPERAÇÃO. AF_04/2019</t>
  </si>
  <si>
    <t>PERFURATRIZ HIDRÁULICA SOBRE ESTEIRA, TORQUE MÁXIMO 98 KNM, PROFUNDIDADE MÁXIMA 25 M, DIÂMETRO MÁXIMO 115 MM, POTÊNCIA MOTOR 190 HP - DEPRECIAÇÃO. AF_02/2021</t>
  </si>
  <si>
    <t>PERFURATRIZ HIDRÁULICA SOBRE ESTEIRA, TORQUE MÁXIMO 98 KNM, PROFUNDIDADE MÁXIMA 25 M, DIÂMETRO MÁXIMO 115 MM, POTÊNCIA MOTOR 190 HP - JUROS. AF_02/2021</t>
  </si>
  <si>
    <t>PERFURATRIZ HIDRÁULICA SOBRE ESTEIRA, TORQUE MÁXIMO 98 KNM, PROFUNDIDADE MÁXIMA 25 M, DIÂMETRO MÁXIMO 115 MM, POTÊNCIA MOTOR 190 HP - MANUTENÇÃO. AF_02/2021</t>
  </si>
  <si>
    <t>PERFURATRIZ HIDRÁULICA SOBRE ESTEIRA, TORQUE MÁXIMO 98 KNM, PROFUNDIDADE MÁXIMA 25 M, DIÂMETRO MÁXIMO 115 MM, POTÊNCIA MOTOR 190 HP - MATERIAIS NA OPERAÇÃO. AF_02/2021</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</si>
  <si>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</si>
  <si>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</si>
  <si>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</si>
  <si>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</si>
  <si>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</si>
  <si>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</si>
  <si>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</si>
  <si>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</si>
  <si>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PARA EXECUÇÃO DE ESTACAS SECANTES, TIPO HÉLICE CONTÍNUA COM CABEÇOTE DUPLO E TUBO METÁLICO - DEPRECIAÇÃO. AF_04/2019</t>
  </si>
  <si>
    <t>PERFURATRIZ PARA EXECUÇÃO DE ESTACAS SECANTES, TIPO HÉLICE CONTÍNUA COM CABEÇOTE DUPLO E TUBO METÁLICO - JUROS. AF_04/2019</t>
  </si>
  <si>
    <t>PERFURATRIZ PARA EXECUÇÃO DE ESTACAS SECANTES, TIPO HÉLICE CONTÍNUA COM CABEÇOTE DUPLO E TUBO METÁLICO - MANUTENÇÃO. AF_04/2019</t>
  </si>
  <si>
    <t>PERFURATRIZ PARA EXECUÇÃO DE ESTACAS SECANTES, TIPO HÉLICE CONTÍNUA COM CABEÇOTE DUPLO E TUBO METÁLICO - MATERIAIS NA OPERAÇÃO. AF_04/2019</t>
  </si>
  <si>
    <t>PERFURATRIZ PARA FURO DIRECIONAL HORIZONTAL (HDD) COM CAPACIDADE ATÉ 89 KN, POTÊNCIA 24,8 HP A 80 HP (INCLUSO FERRAMENTAS E LOCALIZADOR) - DEPRECIAÇÃO. AF_05/2023</t>
  </si>
  <si>
    <t>PERFURATRIZ PARA FURO DIRECIONAL HORIZONTAL (HDD) COM CAPACIDADE ATÉ 89 KN, POTÊNCIA 24,8 HP A 80 HP (INCLUSO FERRAMENTAS E LOCALIZADOR) - JUROS. AF_05/2023</t>
  </si>
  <si>
    <t>PERFURATRIZ PARA FURO DIRECIONAL HORIZONTAL (HDD) COM CAPACIDADE ATÉ 89 KN, POTÊNCIA 24,8 HP A 80 HP (INCLUSO FERRAMENTAS E LOCALIZADOR) - MANUTENÇÃO. AF_05/2023</t>
  </si>
  <si>
    <t>PERFURATRIZ PARA FURO DIRECIONAL HORIZONTAL (HDD) COM CAPACIDADE ATÉ 89 KN, POTÊNCIA 24,8 HP A 80 HP (INCLUSO FERRAMENTAS E LOCALIZADOR) - MATERIAIS NA OPERAÇÃO. AF_05/2023</t>
  </si>
  <si>
    <t>PERFURATRIZ PARA FURO DIRECIONAL HORIZONTAL (HDD) COM CAPACIDADE DE 201 KN A 560 KN, POTÊNCIA 200 HP A 260 HP (INCLUSO FERRAMENTAS E LOCALIZADOR) - DEPRECIAÇÃO. AF_05/2023</t>
  </si>
  <si>
    <t>PERFURATRIZ PARA FURO DIRECIONAL HORIZONTAL (HDD) COM CAPACIDADE DE 201 KN A 560 KN, POTÊNCIA 200 HP A 260 HP (INCLUSO FERRAMENTAS E LOCALIZADOR) - JUROS. AF_05/2023</t>
  </si>
  <si>
    <t>PERFURATRIZ PARA FURO DIRECIONAL HORIZONTAL (HDD) COM CAPACIDADE DE 201 KN A 560 KN, POTÊNCIA 200 HP A 260 HP (INCLUSO FERRAMENTAS E LOCALIZADOR) - MANUTENÇÃO. AF_05/2023</t>
  </si>
  <si>
    <t>PERFURATRIZ PARA FURO DIRECIONAL HORIZONTAL (HDD) COM CAPACIDADE DE 201 KN A 560 KN, POTÊNCIA 200 HP A 260 HP (INCLUSO FERRAMENTAS E LOCALIZADOR) - MATERIAIS NA OPERAÇÃO. AF_05/2023</t>
  </si>
  <si>
    <t>PERFURATRIZ PARA FURO DIRECIONAL HORIZONTAL (HDD) COM CAPACIDADE DE 90 KN A 200 KN, POTÊNCIA 100 HP A 160 HP (INCLUSO FERRAMENTAS E LOCALIZADOR - MANUTENÇÃO. AF_05/2023</t>
  </si>
  <si>
    <t>PERFURATRIZ PARA FURO DIRECIONAL HORIZONTAL (HDD) COM CAPACIDADE DE 90 KN A 200 KN, POTÊNCIA 100 HP A 160 HP (INCLUSO FERRAMENTAS E LOCALIZADOR) - DEPRECIAÇÃO. AF_05/2023</t>
  </si>
  <si>
    <t>PERFURATRIZ PARA FURO DIRECIONAL HORIZONTAL (HDD) COM CAPACIDADE DE 90 KN A 200 KN, POTÊNCIA 100 HP A 160 HP (INCLUSO FERRAMENTAS E LOCALIZADOR) - JUROS. AF_05/2023</t>
  </si>
  <si>
    <t>PERFURATRIZ PARA FURO DIRECIONAL HORIZONTAL (HDD) COM CAPACIDADE DE 90 KN A 200 KN, POTÊNCIA 100 HP A 160 HP (INCLUSO FERRAMENTAS E LOCALIZADOR) -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</si>
  <si>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</si>
  <si>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</si>
  <si>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</si>
  <si>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</si>
  <si>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</si>
  <si>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</si>
  <si>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ROTATIVA SOBRE ESTEIRA, TORQUE MAXIMO 2500 KGM, POTENCIA 110 HP, MOTOR DIESEL - MATERIAIS NA OPERAÇÃO. AF_05/2017</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</si>
  <si>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</si>
  <si>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</si>
  <si>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</si>
  <si>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</si>
  <si>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</si>
  <si>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</si>
  <si>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</si>
  <si>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</si>
  <si>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</si>
  <si>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</si>
  <si>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</si>
  <si>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</si>
  <si>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PLATAFORMA ELEVATÓRIA - DEPRECIAÇÃO. AF_04/2019</t>
  </si>
  <si>
    <t>PLATAFORMA ELEVATÓRIA - JUROS. AF_04/2019</t>
  </si>
  <si>
    <t>PLATAFORMA ELEVATÓRIA - MANUTENÇÃO. AF_04/2019</t>
  </si>
  <si>
    <t>PLATAFORMA ELEVATÓRIA - MATERIAIS NA OPERAÇÃO. AF_04/2019</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</si>
  <si>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</si>
  <si>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</si>
  <si>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</si>
  <si>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</si>
  <si>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</si>
  <si>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</si>
  <si>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</si>
  <si>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</si>
  <si>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</si>
  <si>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</si>
  <si>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</si>
  <si>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</si>
  <si>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</si>
  <si>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</si>
  <si>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</si>
  <si>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</si>
  <si>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PULVERIZADOR DE TINTA ELÉTRICO/MÁQUINA DE PINTURA AIRLESS, VAZÃO 2 L/MIN - DEPRECIAÇÃO. AF_05/2023</t>
  </si>
  <si>
    <t>PULVERIZADOR DE TINTA ELÉTRICO/MÁQUINA DE PINTURA AIRLESS, VAZÃO 2 L/MIN - JUROS. AF_05/2023</t>
  </si>
  <si>
    <t>PULVERIZADOR DE TINTA ELÉTRICO/MÁQUINA DE PINTURA AIRLESS, VAZÃO 2 L/MIN - MANUTENÇÃO. AF_05/2023</t>
  </si>
  <si>
    <t>PULVERIZADOR DE TINTA ELÉTRICO/MÁQUINA DE PINTURA AIRLESS, VAZÃO 2 L/MIN - MATERIAIS NA OPERAÇÃO. AF_05/2023</t>
  </si>
  <si>
    <t>PÁ CARREGADEIRA SOBRE RODAS, POTÊNCIA 197 HP, CAPACIDADE DA CAÇAMBA 2,5 A 3,5 M3, PESO OPERACIONAL 18338 KG - DEPRECIAÇÃO. AF_06/2014</t>
  </si>
  <si>
    <t>PÁ CARREGADEIRA SOBRE RODAS, POTÊNCIA 197 HP, CAPACIDADE DA CAÇAMBA 2,5 A 3,5 M3, PESO OPERACIONAL 18338 KG - JUROS. AF_06/2014</t>
  </si>
  <si>
    <t>PÁ CARREGADEIRA SOBRE RODAS, POTÊNCIA 197 HP, CAPACIDADE DA CAÇAMBA 2,5 A 3,5 M3, PESO OPERACIONAL 18338 KG - MANUTENÇÃO. AF_06/2014</t>
  </si>
  <si>
    <t>PÁ CARREGADEIRA SOBRE RODAS, POTÊNCIA 197 HP, CAPACIDADE DA CAÇAMBA 2,5 A 3,5 M3, PESO OPERACIONAL 18338 KG - MATERIAIS NA OPERAÇÃO.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</si>
  <si>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</si>
  <si>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</si>
  <si>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</si>
  <si>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</si>
  <si>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PÓRTICO ROLANTE MONOVIGA, PERFIL I, 4 PERNAS, CAPACIDADE 5 T - DEPRECIAÇÃO. AF_04/2019</t>
  </si>
  <si>
    <t>PÓRTICO ROLANTE MONOVIGA, PERFIL I, 4 PERNAS, CAPACIDADE 5 T - JUROS. AF_04/2019</t>
  </si>
  <si>
    <t>PÓRTICO ROLANTE MONOVIGA, PERFIL I, 4 PERNAS, CAPACIDADE 5 T - MANUTENÇÃO. AF_04/2019</t>
  </si>
  <si>
    <t>PÓRTICO ROLANTE MONOVIGA, PERFIL I, 4 PERNAS, CAPACIDADE 5 T - MATERIAIS NA OPERAÇÃO. AF_04/2019</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</si>
  <si>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</si>
  <si>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</si>
  <si>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</si>
  <si>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</si>
  <si>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RETROESCAVADEIRA SOBRE RODAS COM CARREGADEIRA, PESO OPERACIONAL MÍN. 6,674, POTÊNCIA LÍQ 88 HP, COM MARTELO ROMPEDOR HIDRÁULICO ENTRE 275 A 362 KG - DEPRECIAÇÃO. AF_02/2021</t>
  </si>
  <si>
    <t>RETROESCAVADEIRA SOBRE RODAS COM CARREGADEIRA, PESO OPERACIONAL MÍN. 6,674, POTÊNCIA LÍQ 88 HP, COM MARTELO ROMPEDOR HIDRÁULICO ENTRE 275 A 362 KG - JUROS. AF_02/2021</t>
  </si>
  <si>
    <t>RETROESCAVADEIRA SOBRE RODAS COM CARREGADEIRA, PESO OPERACIONAL MÍN. 6,674, POTÊNCIA LÍQ 88 HP, COM MARTELO ROMPEDOR HIDRÁULICO ENTRE 275 A 362 KG - MANUTENÇÃO. AF_02/2021</t>
  </si>
  <si>
    <t>RETROESCAVADEIRA SOBRE RODAS COM CARREGADEIRA, PESO OPERACIONAL MÍN. 6,674, POTÊNCIA LÍQ 88 HP, COM MARTELO ROMPEDOR HIDRÁULICO ENTRE 275 A 362 KG - MATERIAIS NA OPERAÇÃO. AF_02/2021</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</si>
  <si>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</si>
  <si>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</si>
  <si>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</si>
  <si>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</si>
  <si>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</si>
  <si>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</si>
  <si>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</si>
  <si>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</si>
  <si>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</si>
  <si>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</si>
  <si>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</si>
  <si>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</si>
  <si>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</si>
  <si>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</si>
  <si>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</si>
  <si>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ROLO COMPACTADOR DE PNEUS ESTÁTICO, PRESSÃO VARIÁVEL, POTÊNCIA 111 HP, PESO SEM/COM LASTRO 9,5 / 26 T, LARGURA DE TRABALHO 1,90 M - MATERIAIS NA OPERAÇÃO. AF_07/2014</t>
  </si>
  <si>
    <t>ROLO COMPACTADOR DE PNEUS, ESTÁTICO, PRESSÃO VARIÁVEL, POTÊNCIA 110 HP, PESO SEM/COM LASTRO 10,8/27 T, LARGURA DE ROLAGEM 2,30 M - DEPRECIAÇÃO.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</si>
  <si>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</si>
  <si>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</si>
  <si>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MATERIAIS NA OPERAÇÃO. AF_06/2017</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</si>
  <si>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</si>
  <si>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</si>
  <si>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</si>
  <si>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</si>
  <si>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</si>
  <si>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</si>
  <si>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</si>
  <si>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</si>
  <si>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</si>
  <si>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</si>
  <si>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ROLO COMPACTADOR VIBRATÓRIO DE UM CILINDRO AÇO LISO, POTÊNCIA 80 HP, PESO OPERACIONAL MÁXIMO 8,1 T, IMPACTO DINÂMICO 16,15 / 9,5 T, LARGURA DE TRABALHO 1,68 M - MANUTENÇÃO. AF_06/2014</t>
  </si>
  <si>
    <t>ROLO COMPACTADOR VIBRATÓRIO DE UM CILINDRO AÇO LISO, POTÊNCIA 80 HP, PESO OPERACIONAL MÁXIMO 8,1 T, IMPACTO DINÂMICO 16,15 / 9,5 T, LARGURA DE TRABALHO 1,68 M - MATERIAIS NA OPERAÇÃO. AF_06/2014</t>
  </si>
  <si>
    <t>ROLO COMPACTADOR VIBRATÓRIO PÉ DE CARNEIRO PARA SOLOS, POTÊNCIA 80 HP, PESO OPERACIONAL SEM/COM LASTRO 7,4 / 8,8 T, LARGURA DE TRABALHO 1,68 M - DEPRECIAÇÃO.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</si>
  <si>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</si>
  <si>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MANUTENÇÃO. AF_02/2016</t>
  </si>
  <si>
    <t>ROLO COMPACTADOR VIBRATÓRIO PÉ DE CARNEIRO PARA SOLOS, POTÊNCIA 80 HP, PESO OPERACIONAL SEM/COM LASTRO 7,4 / 8,8 T, LARGURA DE TRABALHO 1,68 M - MATERIAIS NA OPERAÇÃO. AF_02/2016</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</si>
  <si>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</si>
  <si>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</si>
  <si>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MANUTENÇÃO. AF_02/2016</t>
  </si>
  <si>
    <t>ROLO COMPACTADOR VIBRATÓRIO PÉ DE CARNEIRO, OPERADO POR CONTROLE REMOTO, POTÊNCIA 12,5 KW, PESO OPERACIONAL 1,675 T, LARGURA DE TRABALHO 0,85 M - MATERIAIS NA OPERAÇÃO. AF_02/2016</t>
  </si>
  <si>
    <t>ROLO COMPACTADOR VIBRATÓRIO REBOCÁVEL, CILINDRO DE AÇO LISO, POTÊNCIA DE TRAÇÃO DE 65 CV, PESO 4,7 T, IMPACTO DINÂMICO 18,3 T, LARGURA DE TRABALHO 1,67 M - DEPRECIAÇÃO. AF_02/2016</t>
  </si>
  <si>
    <t>ROLO COMPACTADOR VIBRATÓRIO REBOCÁVEL, CILINDRO DE AÇO LISO, POTÊNCIA DE TRAÇÃO DE 65 CV, PESO 4,7 T, IMPACTO DINÂMICO 18,3 T, LARGURA DE TRABALHO 1,67 M - JUROS. AF_02/2016</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</si>
  <si>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</si>
  <si>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</si>
  <si>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</si>
  <si>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</si>
  <si>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</si>
  <si>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</si>
  <si>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</si>
  <si>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</si>
  <si>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</si>
  <si>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</si>
  <si>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</si>
  <si>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</si>
  <si>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</si>
  <si>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SERRA FITA HORIZONTAL, ELÉTRICA, COM CONTROLE HIDRÁULICO, PAINEL DE COMANDO EM 24 V, MOTOR ELÉTRICO 1,5 CV, DIMENSÕES DA FITA 3880 X 27 X 0,9 MM, TRIFÁSICA - DEPRECIAÇÃO. AF_05/2023</t>
  </si>
  <si>
    <t>SERRA FITA HORIZONTAL, ELÉTRICA, COM CONTROLE HIDRÁULICO, PAINEL DE COMANDO EM 24 V, MOTOR ELÉTRICO 1,5 CV, DIMENSÕES DA FITA 3880 X 27 X 0,9 MM, TRIFÁSICA - JUROS. AF_05/2023</t>
  </si>
  <si>
    <t>SERRA FITA HORIZONTAL, ELÉTRICA, COM CONTROLE HIDRÁULICO, PAINEL DE COMANDO EM 24 V, MOTOR ELÉTRICO 1,5 CV, DIMENSÕES DA FITA 3880 X 27 X 0,9 MM, TRIFÁSICA - MANUTENÇÃO. AF_05/2023</t>
  </si>
  <si>
    <t>SERRA FITA HORIZONTAL, ELÉTRICA, COM CONTROLE HIDRÁULICO, PAINEL DE COMANDO EM 24 V, MOTOR ELÉTRICO 1,5 CV, DIMENSÕES DA FITA 3880 X 27 X 0,9 MM, TRIFÁSICA - MATERIAIS NA OPERAÇÃO. AF_05/2023</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</si>
  <si>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</si>
  <si>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</si>
  <si>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</si>
  <si>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</si>
  <si>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</si>
  <si>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</si>
  <si>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</si>
  <si>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</si>
  <si>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</si>
  <si>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</si>
  <si>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</si>
  <si>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TARTARUGA DE OXICORTE CG1, MONOFÁSICA, 220 V, FREQUÊNCIA 50 HZ, VELOCIDADE DE CORTE (MM/MIN) 50 A 750, DIÂMETRO MÍNIMO DO COMPASSO MM 200 - DEPRECIAÇÃO. AF_05/2023</t>
  </si>
  <si>
    <t>TARTARUGA DE OXICORTE CG1, MONOFÁSICA, 220 V, FREQUÊNCIA 50 HZ, VELOCIDADE DE CORTE (MM/MIN) 50 A 750, DIÂMETRO MÍNIMO DO COMPASSO MM 200 - JUROS. AF_05/2023</t>
  </si>
  <si>
    <t>TARTARUGA DE OXICORTE CG1, MONOFÁSICA, 220 V, FREQUÊNCIA 50 HZ, VELOCIDADE DE CORTE (MM/MIN) 50 A 750, DIÂMETRO MÍNIMO DO COMPASSO MM 200 - MANUTENÇÃO. AF_05/2023</t>
  </si>
  <si>
    <t>TARTARUGA DE OXICORTE CG1, MONOFÁSICA, 220 V, FREQUÊNCIA 50 HZ, VELOCIDADE DE CORTE (MM/MIN) 50 A 750, DIÂMETRO MÍNIMO DO COMPASSO MM 200 - MATERIAIS NA OPERAÇÃO. AF_05/2023</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</si>
  <si>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</si>
  <si>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</si>
  <si>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</si>
  <si>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</si>
  <si>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</si>
  <si>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</si>
  <si>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</si>
  <si>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</si>
  <si>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TORRE, COMPOSTA POR GUINCHO MECÂNICO, GUINCHO MANUAL, CABOS DE AÇO, PITEIRA E SOQUETE - DEPRECIAÇÃO. AF_05/2023</t>
  </si>
  <si>
    <t>TORRE, COMPOSTA POR GUINCHO MECÂNICO, GUINCHO MANUAL, CABOS DE AÇO, PITEIRA E SOQUETE - JUROS. AF_05/2023</t>
  </si>
  <si>
    <t>TORRE, COMPOSTA POR GUINCHO MECÂNICO, GUINCHO MANUAL, CABOS DE AÇO, PITEIRA E SOQUETE - MANUTENÇÃO. AF_05/2023</t>
  </si>
  <si>
    <t>TORRE, COMPOSTA POR GUINCHO MECÂNICO, GUINCHO MANUAL, CABOS DE AÇO, PITEIRA E SOQUETE - MATERIAIS NA OPERAÇÃO. AF_05/2023</t>
  </si>
  <si>
    <t>TRATOR DE ESTEIRAS, POTÊNCIA 100 HP, PESO OPERACIONAL 9,4 T, COM LÂMINA 2,19 M3 - DEPRECIAÇÃO. AF_06/2014</t>
  </si>
  <si>
    <t>TRATOR DE ESTEIRAS, POTÊNCIA 100 HP, PESO OPERACIONAL 9,4 T, COM LÂMINA 2,19 M3 - JUROS. AF_06/2014</t>
  </si>
  <si>
    <t>TRATOR DE ESTEIRAS, POTÊNCIA 100 HP, PESO OPERACIONAL 9,4 T, COM LÂMINA 2,19 M3 - MANUTENÇÃO. AF_06/2014</t>
  </si>
  <si>
    <t>TRATOR DE ESTEIRAS, POTÊNCIA 100 HP, PESO OPERACIONAL 9,4 T, COM LÂMINA 2,19 M3 - MATERIAIS NA OPERAÇÃO. AF_06/2014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</si>
  <si>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</si>
  <si>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</si>
  <si>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</si>
  <si>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</si>
  <si>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TRATOR DE ESTEIRAS, POTÊNCIA 150 HP, PESO OPERACIONAL 16,7 T, COM RODA MOTRIZ ELEVADA E LÂMINA 3,18 M3 - DEPRECIAÇÃO. AF_06/2014</t>
  </si>
  <si>
    <t>TRATOR DE ESTEIRAS, POTÊNCIA 150 HP, PESO OPERACIONAL 16,7 T, COM RODA MOTRIZ ELEVADA E LÂMINA 3,18 M3 - JUROS. AF_06/2014</t>
  </si>
  <si>
    <t>TRATOR DE ESTEIRAS, POTÊNCIA 150 HP, PESO OPERACIONAL 16,7 T, COM RODA MOTRIZ ELEVADA E LÂMINA 3,18 M3 - MANUTENÇÃO. AF_06/2014</t>
  </si>
  <si>
    <t>TRATOR DE ESTEIRAS, POTÊNCIA 150 HP, PESO OPERACIONAL 16,7 T, COM RODA MOTRIZ ELEVADA E LÂMINA 3,18 M3 - MATERIAIS NA OPERAÇÃO. AF_06/2014</t>
  </si>
  <si>
    <t>TRATOR DE ESTEIRAS, POTÊNCIA 170 HP, PESO OPERACIONAL 19 T, CAÇAMBA 5,2 M3 - DEPRECIAÇÃO. AF_06/2014</t>
  </si>
  <si>
    <t>TRATOR DE ESTEIRAS, POTÊNCIA 170 HP, PESO OPERACIONAL 19 T, CAÇAMBA 5,2 M3 - JUROS. AF_06/2014</t>
  </si>
  <si>
    <t>TRATOR DE ESTEIRAS, POTÊNCIA 170 HP, PESO OPERACIONAL 19 T, CAÇAMBA 5,2 M3 - MANUTENÇÃO. AF_06/2014</t>
  </si>
  <si>
    <t>TRATOR DE ESTEIRAS, POTÊNCIA 170 HP, PESO OPERACIONAL 19 T, CAÇAMBA 5,2 M3 - MATERIAIS NA OPERAÇÃO. AF_06/2014</t>
  </si>
  <si>
    <t>TRATOR DE ESTEIRAS, POTÊNCIA 347 HP, PESO OPERACIONAL 38,5 T, COM LÂMINA 8,70 M3 - DEPRECIAÇÃO. AF_06/2014</t>
  </si>
  <si>
    <t>TRATOR DE ESTEIRAS, POTÊNCIA 347 HP, PESO OPERACIONAL 38,5 T, COM LÂMINA 8,70 M3 - JUROS. AF_06/2014</t>
  </si>
  <si>
    <t>TRATOR DE ESTEIRAS, POTÊNCIA 347 HP, PESO OPERACIONAL 38,5 T, COM LÂMINA 8,70 M3 - MANUTENÇÃO. AF_06/2014</t>
  </si>
  <si>
    <t>TRATOR DE ESTEIRAS, POTÊNCIA 347 HP, PESO OPERACIONAL 38,5 T, COM LÂMINA 8,70 M3 - MATERIAIS NA OPERAÇÃO. AF_06/2014</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</si>
  <si>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</si>
  <si>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</si>
  <si>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</si>
  <si>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</si>
  <si>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</si>
  <si>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</si>
  <si>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</si>
  <si>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</si>
  <si>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</si>
  <si>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</si>
  <si>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</si>
  <si>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</si>
  <si>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TRATOR DE PNEUS COM POTÊNCIA DE 85 CV, TRAÇÃO 4X4,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</si>
  <si>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</si>
  <si>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</si>
  <si>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</si>
  <si>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</si>
  <si>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</si>
  <si>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</si>
  <si>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</si>
  <si>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TRATOR DE PNEUS, POTÊNCIA 85 CV, TRAÇÃO 4X4, PESO COM LASTRO DE 4.675 KG - DEPRECIAÇÃO. AF_06/2014</t>
  </si>
  <si>
    <t>TRATOR DE PNEUS, POTÊNCIA 85 CV, TRAÇÃO 4X4, PESO COM LASTRO DE 4.675 KG - JUROS. AF_06/2014</t>
  </si>
  <si>
    <t>TRATOR DE PNEUS, POTÊNCIA 85 CV, TRAÇÃO 4X4, PESO COM LASTRO DE 4.675 KG - MANUTENÇÃO. AF_06/2014</t>
  </si>
  <si>
    <t>TRATOR DE PNEUS, POTÊNCIA 85 CV, TRAÇÃO 4X4, PESO COM LASTRO DE 4.675 KG - MATERIAIS NA OPERAÇÃO. AF_06/2014</t>
  </si>
  <si>
    <t>UNIDADE DOSADORA AIRLESS TIPO HOT SPRAY - DEPRECIAÇÃO. AF_05/2023</t>
  </si>
  <si>
    <t>UNIDADE DOSADORA AIRLESS TIPO HOT SPRAY - JUROS. AF_05/2023</t>
  </si>
  <si>
    <t>UNIDADE DOSADORA AIRLESS TIPO HOT SPRAY - MANUTENÇÃO. AF_05/2023</t>
  </si>
  <si>
    <t>UNIDADE DOSADORA AIRLESS TIPO HOT SPRAY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</si>
  <si>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</si>
  <si>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</si>
  <si>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</si>
  <si>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</si>
  <si>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</si>
  <si>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</si>
  <si>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</si>
  <si>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</si>
  <si>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USINA DE CONCRETO FIXA, CAPACIDADE NOMINAL DE 90 A 120 M3/H, SEM SILO - DEPRECIAÇÃO. AF_07/2016</t>
  </si>
  <si>
    <t>USINA DE CONCRETO FIXA, CAPACIDADE NOMINAL DE 90 A 120 M3/H, SEM SILO - JUROS. AF_07/2016</t>
  </si>
  <si>
    <t>USINA DE CONCRETO FIXA, CAPACIDADE NOMINAL DE 90 A 120 M3/H, SEM SILO - MANUTENÇÃO. AF_07/2016</t>
  </si>
  <si>
    <t>USINA DE CONCRETO FIXA, CAPACIDADE NOMINAL DE 90 A 120 M3/H, SEM SILO - MATERIAIS NA OPERAÇÃO. AF_07/2016</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</si>
  <si>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</si>
  <si>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</si>
  <si>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</si>
  <si>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</si>
  <si>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</si>
  <si>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</si>
  <si>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</si>
  <si>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</si>
  <si>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</si>
  <si>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</si>
  <si>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</si>
  <si>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</si>
  <si>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</si>
  <si>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</si>
  <si>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MANUTENÇÃO. AF_07/2016</t>
  </si>
  <si>
    <t>USINA MISTURADORA DE SOLOS, CAPACIDADE DE 200 A 500 TON/H, POTENCIA 75KW - MATERIAIS NA OPERAÇÃO. AF_07/2016</t>
  </si>
  <si>
    <t>VARREDEIRA DE GRAMA SINTÉTICA A GASOLINA, 2,4 CV, 4 TEMPOS - DEPRECIAÇÃO. AF_05/2023</t>
  </si>
  <si>
    <t>VARREDEIRA DE GRAMA SINTÉTICA A GASOLINA, 2,4 CV, 4 TEMPOS - JUROS. AF_05/2023</t>
  </si>
  <si>
    <t>VARREDEIRA DE GRAMA SINTÉTICA A GASOLINA, 2,4 CV, 4 TEMPOS - MANUTENÇÃO. AF_05/2023</t>
  </si>
  <si>
    <t>VARREDEIRA DE GRAMA SINTÉTICA A GASOLINA, 2,4 CV, 4 TEMPOS - MATERIAIS NA OPERAÇÃO. AF_05/2023</t>
  </si>
  <si>
    <t>VASSOURA MECÂNICA REBOCÁVEL COM ESCOVA CILÍNDRICA, LARGURA ÚTIL DE VARRIMENTO DE 2,44 M - DEPRECIAÇÃO. AF_06/2014</t>
  </si>
  <si>
    <t>VASSOURA MECÂNICA REBOCÁVEL COM ESCOVA CILÍNDRICA, LARGURA ÚTIL DE VARRIMENTO DE 2,44 M - JUROS. AF_06/2014</t>
  </si>
  <si>
    <t>VASSOURA MECÂNICA REBOCÁVEL COM ESCOVA CILÍNDRICA, LARGURA ÚTIL DE VARRIMENTO DE 2,44 M - MANUTENÇÃO. AF_06/2014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</si>
  <si>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</si>
  <si>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</si>
  <si>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</si>
  <si>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</si>
  <si>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</si>
  <si>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</si>
  <si>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</si>
  <si>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</si>
  <si>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</si>
  <si>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</si>
  <si>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</si>
  <si>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</si>
  <si>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ARMAÇÃO DE DESCIDA D'ÁGUA UTILIZANDO AÇO CA-60 DE 5 MM - MONTAGEM.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</si>
  <si>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</si>
  <si>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</si>
  <si>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</si>
  <si>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</si>
  <si>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TIPO BACIA EM PEDRA DE MÃO ARGAMASSADA (DES 01, 02, 03, 04), LANÇADO MANUALMENTE, INCLUINDO MATERIAIS E FÔRMAS (2 UTILIZAÇÕES). AF_08/2022</t>
  </si>
  <si>
    <t>CONCRETAGEM DE DISSIPADOR DE ENERGIA, CONCRETO USINADO, FCK = 20 MPA, COM USO DE BOMBA - LANÇAMENTO, ADENSAMENTO E ACABAMENTO. AF_08/2022</t>
  </si>
  <si>
    <t>CONCRETAGEM DE DISSIPADOR DE ENERGIA, FCK = 20 MPA, COM USO DE JERICAS E PREPARO EM BETONEIRA DE 600 L - AREIA E BRITA COMERCIAIS - LANÇAMENTO, ADENSAMENTO E ACABAMENTO. AF_08/2022</t>
  </si>
  <si>
    <t>DESCIDA D'ÁGUA RÁPIDA (DAR 03), EM CONCRETO USINADO, FCK = 20 MPA, LANÇADO COM BOMBA, INCLUINDO ARMAÇÃO, MATERIAIS E FÔRMAS (2 UTILIZAÇÕES).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</si>
  <si>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</si>
  <si>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</si>
  <si>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FABRICAÇÃO, MONTAGEM E DESMONTAGEM DE FÔRMA PARA BACIA DE DISSIPAÇÃO, EM MADEIRA SERRADA, E = 25 MM, 2 UTILIZAÇÕES. AF_08/2022</t>
  </si>
  <si>
    <t>FABRICAÇÃO, MONTAGEM E DESMONTAGEM DE FÔRMA PARA ESCADA HIDRÁULICA, EM CHAPA DE MADEIRA COMPENSADA RESINADA, E = 17 MM, 3 UTILIZAÇÕES. AF_08/2022</t>
  </si>
  <si>
    <t>PEDRA ARGAMASSADA COM CIMENTO E AREIA 1:3, 40% DE ARGAMASSA EM VOLUME - AREIA E PEDRA DE MÃO COMERCIAIS - FORNECIMENTO E ASSENTAMENTO. AF_08/2022</t>
  </si>
  <si>
    <t>PEDRA DE MÃO FIXADA COM CONCRETO PARA BACIA DE DISSIPAÇÃO, 40% DE CONCRETO EM VOLUME, FCK = 20 MPA, COM USO DE JERICA E PREPARO EM BETONEIRA DE 600 L - AREIA, BRITA E PEDRA DE MÃO COMERCIAIS - LANÇAMENTO, ADENSAMENTO E ACABAMENTO. AF_08/2022</t>
  </si>
  <si>
    <t>DRAGAGEM DE MATERIAIS DE 1A CATEGORIA E COMPOSTOS ORGÂNICOS E INORGÂNICOS COM DRAGLINE (CAÇAMBA: 0,76 M3/ 43 T). AF_03/2024</t>
  </si>
  <si>
    <t>DRAGAGEM DE MATERIAIS DE 1A CATEGORIA E COMPOSTOS ORGÂNICOS E INORGÂNICOS COM ESCAVADEIRA HIDRÁULICA (CAÇAMBA: 0,80 M3/111 HP). AF_03/2024</t>
  </si>
  <si>
    <t>DRAGAGEM DE MATERIAIS DE 1A CATEGORIA E COMPOSTOS ORGÂNICOS E INORGÂNICOS COM ESCAVADEIRA HIDRÁULICA DE LONGO ALCANCE (CAÇAMBA: 0,52 M3/155 HP). AF_03/2024</t>
  </si>
  <si>
    <t>DRAGAGEM DE MATERIAIS DE 1A CATEGORIA E COMPOSTOS ORGÂNICOS E INORGÂNICOS COM RETROESCAVADEIRA (CAÇAMBA: 0,26 M3/88 HP). AF_03/2024</t>
  </si>
  <si>
    <t>CAIXA DE PASSAGEM PARA AR CONDICIONADO - FORNECIMENTO E INSTALAÇÃO. AF_08/2022</t>
  </si>
  <si>
    <t>JOELHO 45 GRAUS, PVC, SOLDÁVEL, DN 20 MM, INSTALADO EM DRENO DE AR CONDICIONADO - FORNECIMENTO E INSTALAÇÃO. AF_08/2022</t>
  </si>
  <si>
    <t>JOELHO 45 GRAUS, PVC, SOLDÁVEL, DN 25MM, INSTALADO EM DRENO DE AR-CONDICIONADO - FORNECIMENTO E INSTALAÇÃO. AF_08/2022</t>
  </si>
  <si>
    <t>JOELHO 45 GRAUS, PVC, SOLDÁVEL, DN 32 MM, INSTALADO EM DRENO DE AR CONDICIONADO - FORNECIMENTO E INSTALAÇÃO. AF_08/2022</t>
  </si>
  <si>
    <t>JOELHO 90 GRAUS, PVC, SOLDÁVEL, DN 20 MM, INSTALADO EM DRENO DE AR CONDICIONADO - FORNECIMENTO E INSTALAÇÃO. AF_08/2022</t>
  </si>
  <si>
    <t>JOELHO 90 GRAUS, PVC, SOLDÁVEL, DN 25MM, INSTALADO EM DRENO DE AR-CONDICIONADO - FORNECIMENTO E INSTALAÇÃO. AF_08/2022</t>
  </si>
  <si>
    <t>JOELHO 90 GRAUS, PVC, SOLDÁVEL, DN 32 MM, INSTALADO EM DRENO DE AR CONDICIONADO - FORNECIMENTO E INSTALAÇÃO. AF_08/2022</t>
  </si>
  <si>
    <t>LUVA, PVC, SOLDÁVEL, DN 20 MM, INSTALADO EM DRENO DE AR CONDICIONADO - FORNECIMENTO E INSTALAÇÃO. AF_08/2022</t>
  </si>
  <si>
    <t>LUVA, PVC, SOLDÁVEL, DN 25MM, INSTALADO EM DRENO DE AR-CONDICIONADO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</si>
  <si>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</si>
  <si>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</si>
  <si>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25MM, INSTALADO EM DRENO DE AR-CONDICIONADO - FORNECIMENTO E INSTALAÇÃO. AF_08/2022</t>
  </si>
  <si>
    <t>TE, PVC, SOLDÁVEL, DN 32 MM, INSTALADO EM DRENO DE AR CONDICIONADO - FORNECIMENTO E INSTALAÇÃO. AF_08/2022</t>
  </si>
  <si>
    <t>TUBO, PVC, SOLDÁVEL, DE 20MM, INSTALADO EM DRENO DE AR CONDICIONADO - FORNECIMENTO E INSTALAÇÃO. AF_08/2022</t>
  </si>
  <si>
    <t>TUBO, PVC, SOLDÁVEL, DE 25MM, INSTALADO EM DRENO DE AR-CONDICIONADO - FORNECIMENTO E INSTALAÇÃO. AF_08/2022</t>
  </si>
  <si>
    <t>TUBO, PVC, SOLDÁVEL, DE 32MM, INSTALADO EM DRENO DE AR CONDICIONADO - FORNECIMENTO E INSTALAÇÃO. AF_08/2022</t>
  </si>
  <si>
    <t>DRENO BARBACÃ, DN 100 MM, COM MATERIAL DRENANTE. AF_07/2021</t>
  </si>
  <si>
    <t>DRENO BARBACÃ, DN 50 MM, COM MATERIAL DRENANTE. AF_07/2021</t>
  </si>
  <si>
    <t>DRENO BARBACÃ, DN 75 MM, COM MATERIAL DRENANTE. AF_07/2021</t>
  </si>
  <si>
    <t>DRENO EM MURO DE CONTENÇÃO, EXECUTADO NO PÉ DO MURO, COM TUBO DE PEAD CORRUGADO FLEXÍVEL PERFURADO, ENCHIMENTO COM BRITA, ENVOLVIDO COM MANTA GEOTÊXTIL. AF_07/2021</t>
  </si>
  <si>
    <t>DRENO EM MURO DE CONTENÇÃO, EXECUTADO NO PÉ DO MURO, COM TUBO DE PEAD CORRUGADO FLEXÍVEL PERFURADO, ENVOLVIDO COM GEOCOMPOSTO DRENANTE. AF_07/2021</t>
  </si>
  <si>
    <t>DRENO EM MURO DE CONTENÇÃO, EXECUTADO NO PÉ DO MURO, COM TUBO DE PVC CORRUGADO RÍGIDO PERFURADO, ENCHIMENTO COM BRITA, ENVOLVIDO COM MANTA GEOTÊXTIL. AF_07/2021</t>
  </si>
  <si>
    <t>DRENO ESPINHA DE PEIXE (SEÇÃO (0,40 X 0,40 M), COM TUBO DE PEAD CORRUGADO PERFURADO, DN 100 MM, ENCHIMENTO COM BRITA, ENVOLVIDO COM MANTA GEOTÊXTIL, INCLUSIVE CONEXÕES.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</si>
  <si>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</si>
  <si>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</si>
  <si>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</si>
  <si>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</si>
  <si>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</si>
  <si>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AREIA, INCLUSIVE CONEXÕES. AF_07/2021</t>
  </si>
  <si>
    <t>DRENO ESPINHA DE PEIXE (SEÇÃO 0,50 X 0,80 M), COM TUBO DE PVC CORRUGADO RÍGIDO PERFURADO, DN 100 MM, ENCHIMENTO COM BRITA, ENVOLVIDO COM MANTA GEOTÊXTIL, INCLUSIVE CONEXÕES.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</si>
  <si>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</si>
  <si>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</si>
  <si>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CONCRETO SIMPLES POROSO, DN 200 MM, ENCHIMENTO COM AREIA, COM SELO DE ARGILA. AF_07/2021</t>
  </si>
  <si>
    <t>DRENO PROFUNDO (SEÇÃO 0,50 X 1,50 M), COM TUBO DE CONCRETO SIMPLES POROSO, DN 200 MM, ENCHIMENTO COM AREIA. AF_07/2021</t>
  </si>
  <si>
    <t>DRENO PROFUNDO (SEÇÃO 0,50 X 1,50 M), COM TUBO DE CONCRETO SIMPLES POROSO, DN 200 MM, ENCHIMENTO COM BRITA, ENVOLVIDO COM MANTA GEOTÊXTIL, COM SELO DE ARGILA. AF_07/2021</t>
  </si>
  <si>
    <t>DRENO PROFUNDO (SEÇÃO 0,50 X 1,50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</si>
  <si>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</si>
  <si>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PEAD CORRUGADO PERFURADO, DN 100 MM, ENCHIMENTO COM AREIA. AF_07/2021</t>
  </si>
  <si>
    <t>DRENO PROFUNDO (SEÇÃO 0,50 X 1,50 M), COM TUBO DE PEAD CORRUGADO PERFURADO, DN 100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</si>
  <si>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</si>
  <si>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AREIA, COM SELO DE ARGILA. AF_07/2021</t>
  </si>
  <si>
    <t>DRENO PROFUNDO (SEÇÃO 0,50 X 1,50 M), COM TUBO DE PVC CORRUGADO RÍGIDO PERFURADO, DN 100 MM, ENCHIMENTO COM AREIA. AF_07/2021</t>
  </si>
  <si>
    <t>DRENO PROFUNDO (SEÇÃO 0,50 X 1,50 M), COM TUBO DE PVC CORRUGADO RÍGIDO PERFURADO, DN 100 MM, ENCHIMENTO COM BRITA, ENVOLVIDO COM MANTA GEOTÊXTIL, COM SELO DE ARGILA. AF_07/2021</t>
  </si>
  <si>
    <t>DRENO PROFUNDO (SEÇÃO 0,50 X 1,50 M), COM TUBO DE PVC CORRUGADO RÍGIDO PERFURADO, DN 100 MM, ENCHIMENTO COM BRITA, ENVOLVIDO COM MANTA GEOTÊXTIL. AF_07/2021</t>
  </si>
  <si>
    <t>DRENO SUBSUPERFICIAL (SEÇÃO 0,40 X 0,40 M), CEGO, ENCHIMENTO DE BRITA, ENVOLVIDO COM MANTA GEOTÊXTIL. AF_07/2021</t>
  </si>
  <si>
    <t>DRENO SUBSUPERFICIAL (SEÇÃO 0,40 X 0,40 M), CEGO, ENCHIMENTO DE BRITA. AF_07/2021</t>
  </si>
  <si>
    <t>DRENO SUBSUPERFICIAL (SEÇÃO 0,40 X 0,40 M), COM TUBO DE CONCRETO SIMPLES POROSO, DN 200 MM, ENCHIMENTO COM AREIA. AF_07/2021</t>
  </si>
  <si>
    <t>DRENO SUBSUPERFICIAL (SEÇÃO 0,40 X 0,40 M), COM TUBO DE CONCRETO SIMPLES POROSO, DN 200 MM, ENCHIMENTO COM BRITA, ENVOLVIDO COM MANTA GEOTÊXTIL. AF_07/2021</t>
  </si>
  <si>
    <t>DRENO SUBSUPERFICIAL (SEÇÃO 0,40 X 0,40 M), COM TUBO DE PEAD CORRUGADO PERFURADO, DN 100 MM, ENCHIMENTO COM AREIA.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</si>
  <si>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</si>
  <si>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AREIA. AF_07/2021</t>
  </si>
  <si>
    <t>DRENO SUBSUPERFICIAL (SEÇÃO 0,40 X 0,40 M), COM TUBO DE PVC CORRUGADO RÍGIDO PERFURADO, DN 100 MM, ENCHIMENTO COM BRITA, ENVOLVIDO COM MANTA GEOTÊXTIL. AF_07/2021</t>
  </si>
  <si>
    <t>ENCHIMENTO DE AREIA PARA DRENO, LANÇAMENTO MANUAL. AF_07/2021</t>
  </si>
  <si>
    <t>ENCHIMENTO DE AREIA PARA DRENO, LANÇAMENTO MECANIZADO. AF_07/2021</t>
  </si>
  <si>
    <t>ENCHIMENTO DE BRITA PARA DRENO, LANÇAMENTO MANUAL. AF_07/2021</t>
  </si>
  <si>
    <t>ENCHIMENTO DE BRITA PARA DRENO, LANÇAMENTO MECANIZADO. AF_07/2021</t>
  </si>
  <si>
    <t>GEOCOMPOSTO DRENANTE, INSTALADO EM MURO DE CONTENÇÃO - EXCLUSIVE DRENO NO PÉ DO MURO.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</si>
  <si>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</si>
  <si>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</si>
  <si>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GEOTÊXTIL NÃO TECIDO 100% POLIÉSTER, RESISTÊNCIA A TRAÇÃO DE 31 KN/M (RT-31), INSTALADO EM DRENO - FORNECIMENTO E INSTALAÇÃO. AF_07/2021</t>
  </si>
  <si>
    <t>GEOTÊXTIL NÃO TECIDO 100% POLIÉSTER, RESISTÊNCIA A TRAÇÃO DE 9 KN/M (RT - 9), INSTALADO EM DRENO - FORNECIMENTO E INSTALAÇÃO. AF_07/2021</t>
  </si>
  <si>
    <t>JUNÇÃO DUPLA DE PVC, SÉRIE NORMAL, PARA ESGOTO PREDIAL, DN 100 X 100 X 100 MM, INSTALADA EM DRENO - FORNECIMENTO E INSTALAÇÃO. AF_07/2021</t>
  </si>
  <si>
    <t>JUNÇÃO SIMPLES DE PVC, 45 GRAUS, SÉRIE NORMAL, PARA ESGOTO PREDIAL, DN 100 MM, INSTALADA EM DRENO - FORNECIMENTO E INSTALAÇÃO. AF_07/2021</t>
  </si>
  <si>
    <t>LUVA DE PEAD, DN 100 MM, INSTALADA EM DRENO - FORNECIMENTO E INSTALAÇÃO. AF_07/2021</t>
  </si>
  <si>
    <t>LUVA DE PVC, SÉRIE NORMAL, PARA ESGOTO PREDIAL, DN 100 MM, INSTALADA EM DRENO - FORNECIMENTO E INSTALAÇÃO. AF_07/2021</t>
  </si>
  <si>
    <t>TUBO DE CONCRETO SIMPLES POROSO, DN 200 MM, PARA DRENO - FORNECIMENTO E ASSENTAMENTO. AF_07/2021</t>
  </si>
  <si>
    <t>TUBO DE PEAD CORRUGADO PERFURADO, DN 100 MM, PARA DRENO - FORNECIMENTO E ASSENTAMENTO. AF_07/2021</t>
  </si>
  <si>
    <t>TUBO DE PVC CORRUGADO RÍGIDO PERFURADO, DN 100 MM, PARA DRENO - FORNECIMENTO E ASSENTAMENTO. AF_07/2021</t>
  </si>
  <si>
    <t>FABRICAÇÃO DE CURVA, REDUÇÃO OU TÊ PARA DUTO PARA AR CONDICIONADO EM CHAPA GALVANIZADA BITOLA 22. AF_03/2024</t>
  </si>
  <si>
    <t>FABRICAÇÃO DE CURVA, REDUÇÃO OU TÊ PARA DUTO PARA AR CONDICIONADO EM CHAPA GALVANIZADA BITOLA 24. AF_03/2024</t>
  </si>
  <si>
    <t>FABRICAÇÃO DE CURVA, REDUÇÃO OU TÊ PARA DUTO PARA AR CONDICIONADO EM CHAPA GALVANIZADA BITOLA 26. AF_03/2024</t>
  </si>
  <si>
    <t>FABRICAÇÃO DE DUTO RETANGULAR PARA AR CONDICIONADO (TRECHO RETO) EM CHAPA GALVANIZADA BITOLA 22. AF_03/2024</t>
  </si>
  <si>
    <t>FABRICAÇÃO DE DUTO RETANGULAR PARA AR CONDICIONADO (TRECHO RETO) EM CHAPA GALVANIZADA BITOLA 24. AF_03/2024</t>
  </si>
  <si>
    <t>FABRICAÇÃO DE DUTO RETANGULAR PARA AR CONDICIONADO (TRECHO RETO) EM CHAPA GALVANIZADA BITOLA 26. AF_03/2024</t>
  </si>
  <si>
    <t>FABRICAÇÃO DE DUTO RETANGULAR PARA AR CONDICIONADO EM PAINEL PRÉ-ISOLADO. AF_03/2024</t>
  </si>
  <si>
    <t>INSTALAÇÃO DE COLARINHO DE AÇO GALVANIZADO DN 109 MM (4") PARA DUTO FLEXÍVEL CIRCULAR PARA AR CONDICIONADO. AF_03/2024</t>
  </si>
  <si>
    <t>INSTALAÇÃO DE COLARINHO DE AÇO GALVANIZADO DN 131 MM (5") PARA DUTO FLEXÍVEL CIRCULAR PARA AR CONDICIONADO. AF_03/2024</t>
  </si>
  <si>
    <t>INSTALAÇÃO DE COLARINHO DE AÇO GALVANIZADO DN 161 MM (6") PARA DUTO FLEXÍVEL CIRCULAR PARA AR CONDICIONADO. AF_03/2024</t>
  </si>
  <si>
    <t>INSTALAÇÃO DE COLARINHO DE AÇO GALVANIZADO DN 185 MM (7") PARA DUTO FLEXÍVEL CIRCULAR PARA AR CONDICIONADO. AF_03/2024</t>
  </si>
  <si>
    <t>INSTALAÇÃO DE COLARINHO DE AÇO GALVANIZADO DN 209 MM (8") PARA DUTO FLEXÍVEL CIRCULAR PARA AR CONDICIONADO. AF_03/2024</t>
  </si>
  <si>
    <t>INSTALAÇÃO DE COLARINHO DE AÇO GALVANIZADO DN 263 MM (10") PARA DUTO FLEXÍVEL CIRCULAR PARA AR CONDICIONADO. AF_03/2024</t>
  </si>
  <si>
    <t>INSTALAÇÃO DE COLARINHO DE AÇO GALVANIZADO DN 314 MM (12") PARA DUTO FLEXÍVEL CIRCULAR PARA AR CONDICIONADO. AF_03/2024</t>
  </si>
  <si>
    <t>INSTALAÇÃO DE COLARINHO DE AÇO GALVANIZADO DN 364 MM (14") PARA DUTO FLEXÍVEL CIRCULAR PARA AR CONDICIONADO. AF_03/2024</t>
  </si>
  <si>
    <t>INSTALAÇÃO DE CURVA, REDUÇÃO OU TÊ DE DUTO PARA AR CONDICIONADO EM CHAPA GALVANIZADA BITOLA 22 - COM ISOLAMENTO DE MANTA FIXADA NA CHAPA COM CLAVO, INCLUSO FABRICAÇÃO. AF_03/2024</t>
  </si>
  <si>
    <t>INSTALAÇÃO DE CURVA, REDUÇÃO OU TÊ DE DUTO PARA AR CONDICIONADO EM CHAPA GALVANIZADA BITOLA 22 - COM ISOLAMENTO DE MANTA FIXADA NA CHAPA COM FITA PLÁSTICA, INCLUSO FABRICAÇÃO. AF_03/2024</t>
  </si>
  <si>
    <t>INSTALAÇÃO DE CURVA, REDUÇÃO OU TÊ DE DUTO PARA AR CONDICIONADO EM CHAPA GALVANIZADA BITOLA 24 - COM ISOLAMENTO DE MANTA FIXADA NA CHAPA COM CLAVO, INCLUSO FABRICAÇÃO. AF_03/2024</t>
  </si>
  <si>
    <t>INSTALAÇÃO DE CURVA, REDUÇÃO OU TÊ DE DUTO PARA AR CONDICIONADO EM CHAPA GALVANIZADA BITOLA 24 - COM ISOLAMENTO DE MANTA FIXADA NA CHAPA COM FITA PLÁSTICA, INCLUSO FABRICAÇÃO. AF_03/2024</t>
  </si>
  <si>
    <t>INSTALAÇÃO DE CURVA, REDUÇÃO OU TÊ DE DUTO PARA AR CONDICIONADO EM CHAPA GALVANIZADA BITOLA 26 - COM ISOLAMENTO DE MANTA FIXADA NA CHAPA COM CLAVO, INCLUSO FABRICAÇÃO. AF_03/2024</t>
  </si>
  <si>
    <t>INSTALAÇÃO DE CURVA, REDUÇÃO OU TÊ DE DUTO PARA AR CONDICIONADO EM CHAPA GALVANIZADA BITOLA 26 - COM ISOLAMENTO DE MANTA FIXADA NA CHAPA COM FITA PLÁSTICA, INCLUSO FABRICAÇÃO. AF_03/2024</t>
  </si>
  <si>
    <t>INSTALAÇÃO DE CURVA, REDUÇÃO OU TÊ PARA DUTO PARA AR CONDICIONADO EM CHAPA GALVANIZADA BITOLA 22 - COM ISOLAMENTO DE MANTA COLADA NA CHAPA, INCLUSO FABRICAÇÃO. AF_03/2024</t>
  </si>
  <si>
    <t>INSTALAÇÃO DE CURVA, REDUÇÃO OU TÊ PARA DUTO PARA AR CONDICIONADO EM CHAPA GALVANIZADA BITOLA 22 - SEM ISOLAMENTO, INCLUSO FABRICAÇÃO. AF_03/2024</t>
  </si>
  <si>
    <t>INSTALAÇÃO DE CURVA, REDUÇÃO OU TÊ PARA DUTO PARA AR CONDICIONADO EM CHAPA GALVANIZADA BITOLA 24 - COM ISOLAMENTO DE MANTA COLADA NA CHAPA, INCLUSO FABRICAÇÃO. AF_03/2024</t>
  </si>
  <si>
    <t>INSTALAÇÃO DE CURVA, REDUÇÃO OU TÊ PARA DUTO PARA AR CONDICIONADO EM CHAPA GALVANIZADA BITOLA 24 - SEM ISOLAMENTO, INCLUSO FABRICAÇÃO. AF_03/2024</t>
  </si>
  <si>
    <t>INSTALAÇÃO DE CURVA, REDUÇÃO OU TÊ PARA DUTO PARA AR CONDICIONADO EM CHAPA GALVANIZADA BITOLA 26 - COM ISOLAMENTO DE MANTA COLADA NA CHAPA, INCLUSO FABRICAÇÃO. AF_03/2024</t>
  </si>
  <si>
    <t>INSTALAÇÃO DE CURVA, REDUÇÃO OU TÊ PARA DUTO PARA AR CONDICIONADO EM CHAPA GALVANIZADA BITOLA 26 - SEM ISOLAMENTO, INCLUSO FABRICAÇÃO. AF_03/2024</t>
  </si>
  <si>
    <t>INSTALAÇÃO DE DUTO FLEXÍVEL CIRCULAR PARA AR CONDICIONADO EM ALUMÍNIO ISOLADO - DN 109 MM (4"). AF_03/2024</t>
  </si>
  <si>
    <t>INSTALAÇÃO DE DUTO FLEXÍVEL CIRCULAR PARA AR CONDICIONADO EM ALUMÍNIO ISOLADO - DN 131 MM (5"). AF_03/2024</t>
  </si>
  <si>
    <t>INSTALAÇÃO DE DUTO FLEXÍVEL CIRCULAR PARA AR CONDICIONADO EM ALUMÍNIO ISOLADO - DN 161 MM (6"). AF_03/2024</t>
  </si>
  <si>
    <t>INSTALAÇÃO DE DUTO FLEXÍVEL CIRCULAR PARA AR CONDICIONADO EM ALUMÍNIO ISOLADO - DN 185 MM (7"). AF_03/2024</t>
  </si>
  <si>
    <t>INSTALAÇÃO DE DUTO FLEXÍVEL CIRCULAR PARA AR CONDICIONADO EM ALUMÍNIO ISOLADO - DN 209 MM (8"). AF_03/2024</t>
  </si>
  <si>
    <t>INSTALAÇÃO DE DUTO FLEXÍVEL CIRCULAR PARA AR CONDICIONADO EM ALUMÍNIO ISOLADO - DN 263 MM (10"). AF_03/2024</t>
  </si>
  <si>
    <t>INSTALAÇÃO DE DUTO FLEXÍVEL CIRCULAR PARA AR CONDICIONADO EM ALUMÍNIO ISOLADO - DN 314 MM (12"). AF_03/2024</t>
  </si>
  <si>
    <t>INSTALAÇÃO DE DUTO FLEXÍVEL CIRCULAR PARA AR CONDICIONADO EM ALUMÍNIO ISOLADO - DN 364 MM (14"). AF_03/2024</t>
  </si>
  <si>
    <t>INSTALAÇÃO DE DUTO RETANGULAR PARA AR CONDICIONADO (TRECHO RETO) EM CHAPA GALVANIZADA BITOLA 22 - COM ISOLAMENTO DE MANTA COLADA NA CHAPA, INCLUSO FABRICAÇÃO. AF_03/2024</t>
  </si>
  <si>
    <t>INSTALAÇÃO DE DUTO RETANGULAR PARA AR CONDICIONADO (TRECHO RETO) EM CHAPA GALVANIZADA BITOLA 22 - COM ISOLAMENTO DE MANTA FIXADA NA CHAPA COM CLAVO, INCLUSO FABRICAÇÃO. AF_03/2024</t>
  </si>
  <si>
    <t>INSTALAÇÃO DE DUTO RETANGULAR PARA AR CONDICIONADO (TRECHO RETO) EM CHAPA GALVANIZADA BITOLA 22 - COM ISOLAMENTO DE MANTA FIXADA NA CHAPA COM FITA PLÁSTICA, INCLUSO FABRICAÇÃO. AF_03/2024</t>
  </si>
  <si>
    <t>INSTALAÇÃO DE DUTO RETANGULAR PARA AR CONDICIONADO (TRECHO RETO) EM CHAPA GALVANIZADA BITOLA 22 - SEM ISOLAMENTO, INCLUSO FABRICAÇÃO. AF_03/2024</t>
  </si>
  <si>
    <t>INSTALAÇÃO DE DUTO RETANGULAR PARA AR CONDICIONADO (TRECHO RETO) EM CHAPA GALVANIZADA BITOLA 24 - COM ISOLAMENTO DE MANTA COLADA NA CHAPA, INCLUSO FABRICAÇÃO. AF_03/2024</t>
  </si>
  <si>
    <t>INSTALAÇÃO DE DUTO RETANGULAR PARA AR CONDICIONADO (TRECHO RETO) EM CHAPA GALVANIZADA BITOLA 24 - COM ISOLAMENTO DE MANTA FIXADA NA CHAPA COM CLAVO, INCLUSO FABRICAÇÃO. AF_03/2024</t>
  </si>
  <si>
    <t>INSTALAÇÃO DE DUTO RETANGULAR PARA AR CONDICIONADO (TRECHO RETO) EM CHAPA GALVANIZADA BITOLA 24 - COM ISOLAMENTO DE MANTA FIXADA NA CHAPA COM FITA PLÁSTICA, INCLUSO FABRICAÇÃO. AF_03/2024</t>
  </si>
  <si>
    <t>INSTALAÇÃO DE DUTO RETANGULAR PARA AR CONDICIONADO (TRECHO RETO) EM CHAPA GALVANIZADA BITOLA 24 - SEM ISOLAMENTO, INCLUSO FABRICAÇÃO. AF_03/2024</t>
  </si>
  <si>
    <t>INSTALAÇÃO DE DUTO RETANGULAR PARA AR CONDICIONADO (TRECHO RETO) EM CHAPA GALVANIZADA BITOLA 26 - COM ISOLAMENTO DE MANTA COLADA NA CHAPA, INCLUSO FABRICAÇÃO. AF_03/2024</t>
  </si>
  <si>
    <t>INSTALAÇÃO DE DUTO RETANGULAR PARA AR CONDICIONADO (TRECHO RETO) EM CHAPA GALVANIZADA BITOLA 26 - COM ISOLAMENTO DE MANTA FIXADA NA CHAPA COM CLAVO, INCLUSO FABRICAÇÃO. AF_03/2024</t>
  </si>
  <si>
    <t>INSTALAÇÃO DE DUTO RETANGULAR PARA AR CONDICIONADO (TRECHO RETO) EM CHAPA GALVANIZADA BITOLA 26 - COM ISOLAMENTO DE MANTA FIXADA NA CHAPA COM FITA PLÁSTICA, INCLUSO FABRICAÇÃO. AF_03/2024</t>
  </si>
  <si>
    <t>INSTALAÇÃO DE DUTO RETANGULAR PARA AR CONDICIONADO (TRECHO RETO) EM CHAPA GALVANIZADA BITOLA 26 - SEM ISOLAMENTO, INCLUSO FABRICAÇÃO. AF_03/2024</t>
  </si>
  <si>
    <t>INSTALAÇÃO DE DUTO RETANGULAR PARA AR CONDICIONADO EM PAINEL PRÉ-ISOLADO, INCLUSO FABRICAÇÃO. AF_03/2024</t>
  </si>
  <si>
    <t>PINTURA ANTICORROSIVA DE DUTO METÁLICO. AF_03/2024</t>
  </si>
  <si>
    <t>COTOVELO HORIZONTAL 90º PARA ELETROCALHA, LISA OU PERFURADA EM AÇO GALVANIZADO, LARGURA DE 100MM E ALTURA DE 50MM - FORNECIMENTO E INSTALAÇÃO. AF_04/2023</t>
  </si>
  <si>
    <t>COTOVELO HORIZONTAL 90º PARA ELETROCALHA, LISA OU PERFURADA EM AÇO GALVANIZADO, LARGURA DE 50MM E ALTURA DE 50MM - FORNECIMENTO E INSTALAÇÃO. AF_04/2023</t>
  </si>
  <si>
    <t>COTOVELO HORIZONTAL 90º PARA ELETROCALHA, LISA OU PERFURADA EM AÇO GALVANIZADO, LARGURA DE 75MM E ALTURA DE 50MM - FORNECIMENTO E INSTALAÇÃO. AF_04/2023</t>
  </si>
  <si>
    <t>COTOVELO HORIZONTAL 90º, PARA ELETROCALHA, LISA OU PERFURADA EM AÇO GALVANIZADO, LARGURA DE 125MM E ALTURA DE 50MM - FORNECIMENTO E INSTALAÇÃO. AF_04/2023</t>
  </si>
  <si>
    <t>COTOVELO HORIZONTAL 90º, PARA ELETROCALHA, LISA OU PERFURADA EM AÇO GALVANIZADO, LARGURA DE 150MM E ALTURA DE 50MM - FORNECIMENTO E INSTALAÇÃO. AF_04/2023</t>
  </si>
  <si>
    <t>COTOVELO HORIZONTAL 90º, PARA ELETROCALHA, LISA OU PERFURADA EM AÇO GALVANIZADO, LARGURA DE 200MM E ALTURA DE 50MM - FORNECIMENTO E INSTALAÇÃO. AF_04/2023</t>
  </si>
  <si>
    <t>COTOVELO HORIZONTAL 90º, PARA ELETROCALHA, LISA OU PERFURADA EM AÇO GALVANIZADO, LARGURA DE 250MM E ALTURA DE 50MM - FORNECIMENTO E INSTALAÇÃO. AF_04/2023</t>
  </si>
  <si>
    <t>COTOVELO HORIZONTAL 90º, PARA ELETROCALHA, LISA OU PERFURADA EM AÇO GALVANIZADO, LARGURA DE 300MM E ALTURA DE 50MM - FORNECIMENTO E INSTALAÇÃO. AF_04/2023</t>
  </si>
  <si>
    <t>COTOVELO HORIZONTAL 90º, PARA ELETROCALHA, LISA OU PERFURADA EM AÇO GALVANIZADO, LARGURA DE 400MM E ALTURA DE 50MM - FORNECIMENTO E INSTALAÇÃO. AF_04/2023</t>
  </si>
  <si>
    <t>COTOVELO HORIZONTAL 90º, PARA ELETROCALHA, LISA OU PERFURADA EM AÇO GALVANIZADO, LARGURA DE 500MM E ALTURA DE 50MM - FORNECIMENTO E INSTALAÇÃO. AF_04/2023</t>
  </si>
  <si>
    <t>COTOVELO HORIZONTAL 90º, PARA ELETROCALHA, LISA OU PERFURADA EM AÇO GALVANIZADO, LARGURA DE 600MM E ALTURA DE 50MM - FORNECIMENTO E INSTALAÇÃO. AF_04/2023</t>
  </si>
  <si>
    <t>COTOVELO HORIZONTAL 90º, PARA ELETROCALHA, LISA OU PERFURADA EM AÇO GALVANIZADO, LARGURA DE 700MM E ALTURA DE 50MM - FORNECIMENTO E INSTALAÇÃO. AF_04/2023</t>
  </si>
  <si>
    <t>COTOVELO HORIZONTAL 90º, PARA ELETROCALHA, LISA OU PERFURADA EM AÇO GALVANIZADO, LARGURA DE 800MM E ALTURA DE 50MM - FORNECIMENTO E INSTALAÇÃO. AF_04/2023</t>
  </si>
  <si>
    <t>COTOVELO RETO 90º PARA ELETROCALHA, LISA OU PERFURADA EM AÇO GALVANIZADO, LARGURA DE 100MM E ALTURA DE 50MM - FORNECIMENTO E INSTALAÇÃO. AF_04/2023</t>
  </si>
  <si>
    <t>COTOVELO RETO 90º PARA ELETROCALHA, LISA OU PERFURADA EM AÇO GALVANIZADO, LARGURA DE 50MM E ALTURA DE 50MM - FORNECIMENTO E INSTALAÇÃO. AF_04/2023</t>
  </si>
  <si>
    <t>COTOVELO RETO 90º PARA ELETROCALHA, LISA OU PERFURADA EM AÇO GALVANIZADO, LARGURA DE 75MM E ALTURA DE 50MM - FORNECIMENTO E INSTALAÇÃO. AF_04/2023</t>
  </si>
  <si>
    <t>COTOVELO RETO 90º, PARA ELETROCALHA, LISA OU PERFURADA EM AÇO GALVANIZADO, LARGURA DE 125MM E ALTURA DE 50MM - FORNECIMENTO E INSTALAÇÃO. AF_04/2023</t>
  </si>
  <si>
    <t>COTOVELO RETO 90º, PARA ELETROCALHA, LISA OU PERFURADA EM AÇO GALVANIZADO, LARGURA DE 150MM E ALTURA DE 50MM - FORNECIMENTO E INSTALAÇÃO. AF_04/2023</t>
  </si>
  <si>
    <t>COTOVELO RETO 90º, PARA ELETROCALHA, LISA OU PERFURADA EM AÇO GALVANIZADO, LARGURA DE 200MM E ALTURA DE 50MM - FORNECIMENTO E INSTALAÇÃO. AF_04/2023</t>
  </si>
  <si>
    <t>COTOVELO RETO 90º, PARA ELETROCALHA, LISA OU PERFURADA EM AÇO GALVANIZADO, LARGURA DE 250MM E ALTURA DE 50MM - FORNECIMENTO E INSTALAÇÃO. AF_04/2023</t>
  </si>
  <si>
    <t>COTOVELO RETO 90º, PARA ELETROCALHA, LISA OU PERFURADA EM AÇO GALVANIZADO, LARGURA DE 300MM E ALTURA DE 50MM - FORNECIMENTO E INSTALAÇÃO. AF_04/2023</t>
  </si>
  <si>
    <t>COTOVELO RETO 90º, PARA ELETROCALHA, LISA OU PERFURADA EM AÇO GALVANIZADO, LARGURA DE 400MM E ALTURA DE 50MM - FORNECIMENTO E INSTALAÇÃO. AF_04/2023</t>
  </si>
  <si>
    <t>COTOVELO RETO 90º, PARA ELETROCALHA, LISA OU PERFURADA EM AÇO GALVANIZADO, LARGURA DE 500MM E ALTURA DE 50MM - FORNECIMENTO E INSTALAÇÃO. AF_04/2023</t>
  </si>
  <si>
    <t>COTOVELO RETO 90º, PARA ELETROCALHA, LISA OU PERFURADA EM AÇO GALVANIZADO, LARGURA DE 600MM E ALTURA DE 50MM - FORNECIMENTO E INSTALAÇÃO. AF_04/2023</t>
  </si>
  <si>
    <t>COTOVELO RETO 90º, PARA ELETROCALHA, LISA OU PERFURADA EM AÇO GALVANIZADO, LARGURA DE 700MM E ALTURA DE 50MM - FORNECIMENTO E INSTALAÇÃO. AF_04/2023</t>
  </si>
  <si>
    <t>COTOVELO RETO 90º, PARA ELETROCALHA, LISA OU PERFURADA EM AÇO GALVANIZADO, LARGURA DE 800MM E ALTURA DE 50MM - FORNECIMENTO E INSTALAÇÃO. AF_04/2023</t>
  </si>
  <si>
    <t>CURVA HORIZONTAL 90º PARA ELETROCALHA, LISA OU PERFURADA EM AÇO GALVANIZADO, LARGURA DE 100MM E ALTURA DE 50MM - FORNECIMENTO E INSTALAÇÃO. AF_04/2023</t>
  </si>
  <si>
    <t>CURVA HORIZONTAL 90º PARA ELETROCALHA, LISA OU PERFURADA EM AÇO GALVANIZADO, LARGURA DE 50MM E ALTURA DE 50MM - FORNECIMENTO E INSTALAÇÃO. AF_04/2023</t>
  </si>
  <si>
    <t>CURVA HORIZONTAL 90º, PARA ELETROCALHA, LISA OU PERFURADA EM AÇO GALVANIZADO, LARGURA DE 125MM E ALTURA DE 50MM - FORNECIMENTO E INSTALAÇÃO. AF_04/2023</t>
  </si>
  <si>
    <t>CURVA HORIZONTAL 90º, PARA ELETROCALHA, LISA OU PERFURADA EM AÇO GALVANIZADO, LARGURA DE 150MM E ALTURA DE 50MM - FORNECIMENTO E INSTALAÇÃO. AF_04/2023</t>
  </si>
  <si>
    <t>CURVA HORIZONTAL 90º, PARA ELETROCALHA, LISA OU PERFURADA EM AÇO GALVANIZADO, LARGURA DE 200MM E ALTURA DE 50MM - FORNECIMENTO E INSTALAÇÃO. AF_04/2023</t>
  </si>
  <si>
    <t>CURVA HORIZONTAL 90º, PARA ELETROCALHA, LISA OU PERFURADA EM AÇO GALVANIZADO, LARGURA DE 250MM E ALTURA DE 50MM - FORNECIMENTO E INSTALAÇÃO. AF_04/2023</t>
  </si>
  <si>
    <t>CURVA HORIZONTAL 90º, PARA ELETROCALHA, LISA OU PERFURADA EM AÇO GALVANIZADO, LARGURA DE 300MM E ALTURA DE 50MM - FORNECIMENTO E INSTALAÇÃO. AF_04/2023</t>
  </si>
  <si>
    <t>CURVA HORIZONTAL 90º, PARA ELETROCALHA, LISA OU PERFURADA EM AÇO GALVANIZADO, LARGURA DE 400MM E ALTURA DE 50MM - FORNECIMENTO E INSTALAÇÃO. AF_04/2023</t>
  </si>
  <si>
    <t>CURVA HORIZONTAL 90º, PARA ELETROCALHA, LISA OU PERFURADA EM AÇO GALVANIZADO, LARGURA DE 500MM E ALTURA DE 50MM - FORNECIMENTO E INSTALAÇÃO. AF_04/2023</t>
  </si>
  <si>
    <t>CURVA HORIZONTAL 90º, PARA ELETROCALHA, LISA OU PERFURADA EM AÇO GALVANIZADO, LARGURA DE 600MM E ALTURA DE 50MM - FORNECIMENTO E INSTALAÇÃO. AF_04/2023</t>
  </si>
  <si>
    <t>CURVA HORIZONTAL 90º, PARA ELETROCALHA, LISA OU PERFURADA EM AÇO GALVANIZADO, LARGURA DE 700MM E ALTURA DE 50MM - FORNECIMENTO E INSTALAÇÃO. AF_04/2023</t>
  </si>
  <si>
    <t>CURVA HORIZONTAL 90º, PARA ELETROCALHA, LISA OU PERFURADA EM AÇO GALVANIZADO, LARGURA DE 75MM E ALTURA DE 50MM - FORNECIMENTO E INSTALAÇÃO. AF_04/2023</t>
  </si>
  <si>
    <t>CURVA HORIZONTAL 90º, PARA ELETROCALHA, LISA OU PERFURADA EM AÇO GALVANIZADO, LARGURA DE 800MM E ALTURA DE 50MM - FORNECIMENTO E INSTALAÇÃO. AF_04/2023</t>
  </si>
  <si>
    <t>ELETROCALHA LISA OU PERFURADA EM AÇO GALVANIZADO, LARGURA 100MM E ALTURA 50MM, INCLUSIVE EMENDA E FIXAÇÃO - FORNECIMENTO E INSTALAÇÃO. AF_04/2023</t>
  </si>
  <si>
    <t>ELETROCALHA LISA OU PERFURADA EM AÇO GALVANIZADO, LARGURA 125MM E ALTURA 50MM, INCLUSIVE EMENDA E FIXAÇÃO - FORNECIMENTO E INSTALAÇÃO. AF_04/2023</t>
  </si>
  <si>
    <t>ELETROCALHA LISA OU PERFURADA EM AÇO GALVANIZADO, LARGURA 150MM E ALTURA 50MM, INCLUSIVE EMENDA E FIXAÇÃO - FORNECIMENTO E INSTALAÇÃO. AF_04/2023</t>
  </si>
  <si>
    <t>ELETROCALHA LISA OU PERFURADA EM AÇO GALVANIZADO, LARGURA 200MM E ALTURA 50MM, INCLUSIVE EMENDA E FIXAÇÃO - FORNECIMENTO E INSTALAÇÃO. AF_04/2023</t>
  </si>
  <si>
    <t>ELETROCALHA LISA OU PERFURADA EM AÇO GALVANIZADO, LARGURA 250MM E ALTURA 50MM, INCLUSIVE EMENDA E FIXAÇÃO - FORNECIMENTO E INSTALAÇÃO. AF_04/2023</t>
  </si>
  <si>
    <t>ELETROCALHA LISA OU PERFURADA EM AÇO GALVANIZADO, LARGURA 300MM E ALTURA 50MM, INCLUSIVE EMENDA E FIXAÇÃO - FORNECIMENTO E INSTALAÇÃO. AF_04/2023</t>
  </si>
  <si>
    <t>ELETROCALHA LISA OU PERFURADA EM AÇO GALVANIZADO, LARGURA 400MM E ALTURA 50MM, INCLUSIVE EMENDA E FIXAÇÃO - FORNECIMENTO E INSTALAÇÃO. AF_04/2023</t>
  </si>
  <si>
    <t>ELETROCALHA LISA OU PERFURADA EM AÇO GALVANIZADO, LARGURA 500MM E ALTURA 50MM, INCLUSIVE EMENDA E FIXAÇÃO - FORNECIMENTO E INSTALAÇÃO. AF_04/2023</t>
  </si>
  <si>
    <t>ELETROCALHA LISA OU PERFURADA EM AÇO GALVANIZADO, LARGURA 50MM E ALTURA 50MM, INCLUSIVE EMENDA E FIXAÇÃO - FORNECIMENTO E INSTALAÇÃO. AF_04/2023</t>
  </si>
  <si>
    <t>ELETROCALHA LISA OU PERFURADA EM AÇO GALVANIZADO, LARGURA 600MM E ALTURA 50MM, INCLUSIVE EMENDA E FIXAÇÃO - FORNECIMENTO E INSTALAÇÃO. AF_04/2023</t>
  </si>
  <si>
    <t>ELETROCALHA LISA OU PERFURADA EM AÇO GALVANIZADO, LARGURA 700MM E ALTURA 50MM, INCLUSIVE EMENDA E FIXAÇÃO - FORNECIMENTO E INSTALAÇÃO. AF_04/2023</t>
  </si>
  <si>
    <t>ELETROCALHA LISA OU PERFURADA EM AÇO GALVANIZADO, LARGURA 75MM E ALTURA 50MM, INCLUSIVE EMENDA E FIXAÇÃO - FORNECIMENTO E INSTALAÇÃO. AF_04/2023</t>
  </si>
  <si>
    <t>ELETROCALHA LISA OU PERFURADA EM AÇO GALVANIZADO, LARGURA 800MM E ALTURA 50MM, INCLUSIVE EMENDA E FIXAÇÃO - FORNECIMENTO E INSTALAÇÃO. AF_04/2023</t>
  </si>
  <si>
    <t>EMENDA PARA ELETROCALHA, LISA OU PERFURADA EM AÇO GALVANIZADO, LARGURA 100MM E ALTURA 50MM - FORNECIMENTO E INSTALAÇÃO. AF_04/2023</t>
  </si>
  <si>
    <t>EMENDA PARA ELETROCALHA, LISA OU PERFURADA EM AÇO GALVANIZADO, LARGURA 125MM E ALTURA 50MM - FORNECIMENTO E INSTALAÇÃO. AF_04/2023</t>
  </si>
  <si>
    <t>EMENDA PARA ELETROCALHA, LISA OU PERFURADA EM AÇO GALVANIZADO, LARGURA 150MM E ALTURA 50MM - FORNECIMENTO E INSTALAÇÃO. AF_04/2023</t>
  </si>
  <si>
    <t>EMENDA PARA ELETROCALHA, LISA OU PERFURADA EM AÇO GALVANIZADO, LARGURA 50MM E ALTURA 50MM - FORNECIMENTO E INSTALAÇÃO. AF_04/2023</t>
  </si>
  <si>
    <t>EMENDA PARA ELETROCALHA, LISA OU PERFURADA EM AÇO GALVANIZADO, LARGURA 75MM E ALTURA 50MM - FORNECIMENTO E INSTALAÇÃO. AF_04/2023</t>
  </si>
  <si>
    <t>EMENDA PARA ELETROCALHA, LISA OU PERFURADA EM AÇO GALVANIZADO, LARGURA DE 200MM E ALTURA DE 50MM - FORNECIMENTO E INSTALAÇÃO. AF_04/2023</t>
  </si>
  <si>
    <t>EMENDA PARA ELETROCALHA, LISA OU PERFURADA EM AÇO GALVANIZADO, LARGURA DE 250MM E ALTURA DE 50MM - FORNECIMENTO E INSTALAÇÃO. AF_04/2023</t>
  </si>
  <si>
    <t>EMENDA PARA ELETROCALHA, LISA OU PERFURADA EM AÇO GALVANIZADO, LARGURA DE 300MM E ALTURA DE 50MM - FORNECIMENTO E INSTALAÇÃO. AF_04/2023</t>
  </si>
  <si>
    <t>EMENDA PARA ELETROCALHA, LISA OU PERFURADA EM AÇO GALVANIZADO, LARGURA DE 400MM E ALTURA DE 50MM - FORNECIMENTO E INSTALAÇÃO. AF_04/2023</t>
  </si>
  <si>
    <t>EMENDA PARA ELETROCALHA, LISA OU PERFURADA EM AÇO GALVANIZADO, LARGURA DE 500MM E ALTURA DE 50MM - FORNECIMENTO E INSTALAÇÃO. AF_04/2023</t>
  </si>
  <si>
    <t>EMENDA PARA ELETROCALHA, LISA OU PERFURADA EM AÇO GALVANIZADO, LARGURA DE 600MM E ALTURA DE 50MM - FORNECIMENTO E INSTALAÇÃO. AF_04/2023</t>
  </si>
  <si>
    <t>EMENDA PARA ELETROCALHA, LISA OU PERFURADA EM AÇO GALVANIZADO, LARGURA DE 700MM E ALTURA DE 50MM - FORNECIMENTO E INSTALAÇÃO. AF_04/2023</t>
  </si>
  <si>
    <t>EMENDA PARA ELETROCALHA, LISA OU PERFURADA EM AÇO GALVANIZADO, LARGURA DE 800MM E ALTURA DE 50MM - FORNECIMENTO E INSTALAÇÃO. AF_04/2023</t>
  </si>
  <si>
    <t>REDUÇÃO PARA ELETROCALHA, LISA OU PERFURADA EM AÇO GALVANIZADO, 100X75MM E ALTURA 50MM - FORNECIMENTO E INSTALAÇÃO. AF_04/2023</t>
  </si>
  <si>
    <t>REDUÇÃO PARA ELETROCALHA, LISA OU PERFURADA EM AÇO GALVANIZADO, 125X100MM E ALTURA DE 50MM - FORNECIMENTO E INSTALAÇÃO. AF_04/2023</t>
  </si>
  <si>
    <t>REDUÇÃO PARA ELETROCALHA, LISA OU PERFURADA EM AÇO GALVANIZADO, 150X125MM E ALTURA DE 50MM - FORNECIMENTO E INSTALAÇÃO. AF_04/2023</t>
  </si>
  <si>
    <t>REDUÇÃO PARA ELETROCALHA, LISA OU PERFURADA EM AÇO GALVANIZADO, 75X50MM E ALTURA 50MM - FORNECIMENTO E INSTALAÇÃO. AF_04/2023</t>
  </si>
  <si>
    <t>REDUÇÃO PARA ELETROCALHA, LISA OU PERFURADA EM AÇO GALVANIZADO, LARGURA DE 200X150MM E ALTURA DE 50MM - FORNECIMENTO E INSTALAÇÃO. AF_04/2023</t>
  </si>
  <si>
    <t>REDUÇÃO PARA ELETROCALHA, LISA OU PERFURADA EM AÇO GALVANIZADO, LARGURA DE 250X200MM E ALTURA DE 50MM - FORNECIMENTO E INSTALAÇÃO. AF_04/2023</t>
  </si>
  <si>
    <t>REDUÇÃO PARA ELETROCALHA, LISA OU PERFURADA EM AÇO GALVANIZADO, LARGURA DE 300X250MM E ALTURA DE 50MM - FORNECIMENTO E INSTALAÇÃO. AF_04/2023</t>
  </si>
  <si>
    <t>REDUÇÃO PARA ELETROCALHA, LISA OU PERFURADA EM AÇO GALVANIZADO, LARGURA DE 400X300MM E ALTURA DE 50MM - FORNECIMENTO E INSTALAÇÃO. AF_04/2023</t>
  </si>
  <si>
    <t>REDUÇÃO PARA ELETROCALHA, LISA OU PERFURADA EM AÇO GALVANIZADO, LARGURA DE 500X400MM E ALTURA DE 50MM - FORNECIMENTO E INSTALAÇÃO. AF_04/2023</t>
  </si>
  <si>
    <t>REDUÇÃO PARA ELETROCALHA, LISA OU PERFURADA EM AÇO GALVANIZADO, LARGURA DE 600X500MM E ALTURA DE 50MM - FORNECIMENTO E INSTALAÇÃO. AF_04/2023</t>
  </si>
  <si>
    <t>REDUÇÃO PARA ELETROCALHA, LISA OU PERFURADA EM AÇO GALVANIZADO, LARGURA DE 700X600MM E ALTURA DE 50MM - FORNECIMENTO E INSTALAÇÃO. AF_04/2023</t>
  </si>
  <si>
    <t>REDUÇÃO PARA ELETROCALHA, LISA OU PERFURADA EM AÇO GALVANIZADO, LARGURA DE 800X700MM E ALTURA DE 50MM - FORNECIMENTO E INSTALAÇÃO. AF_04/2023</t>
  </si>
  <si>
    <t>TÊ HORIZONTAL 90º, PARA ELETROCALHA, LISA OU PERFURADA EM AÇO GALVANIZADO, LARGURA DE 100MM E ALTURA DE 50MM - FORNECIMENTO E INSTALAÇÃO. AF_04/2023</t>
  </si>
  <si>
    <t>TÊ HORIZONTAL 90º, PARA ELETROCALHA, LISA OU PERFURADA EM AÇO GALVANIZADO, LARGURA DE 125MM E ALTURA DE 50MM - FORNECIMENTO E INSTALAÇÃO. AF_04/2023</t>
  </si>
  <si>
    <t>TÊ HORIZONTAL 90º, PARA ELETROCALHA, LISA OU PERFURADA EM AÇO GALVANIZADO, LARGURA DE 150MM E ALTURA DE 50MM - FORNECIMENTO E INSTALAÇÃO. AF_04/2023</t>
  </si>
  <si>
    <t>TÊ HORIZONTAL 90º, PARA ELETROCALHA, LISA OU PERFURADA EM AÇO GALVANIZADO, LARGURA DE 200MM E ALTURA DE 50MM - FORNECIMENTO E INSTALAÇÃO. AF_04/2023</t>
  </si>
  <si>
    <t>TÊ HORIZONTAL 90º, PARA ELETROCALHA, LISA OU PERFURADA EM AÇO GALVANIZADO, LARGURA DE 250MM E ALTURA DE 50MM - FORNECIMENTO E INSTALAÇÃO. AF_04/2023</t>
  </si>
  <si>
    <t>TÊ HORIZONTAL 90º, PARA ELETROCALHA, LISA OU PERFURADA EM AÇO GALVANIZADO, LARGURA DE 300MM E ALTURA DE 50MM - FORNECIMENTO E INSTALAÇÃO. AF_04/2023</t>
  </si>
  <si>
    <t>TÊ HORIZONTAL 90º, PARA ELETROCALHA, LISA OU PERFURADA EM AÇO GALVANIZADO, LARGURA DE 400MM E ALTURA DE 50MM - FORNECIMENTO E INSTALAÇÃO. AF_04/2023</t>
  </si>
  <si>
    <t>TÊ HORIZONTAL 90º, PARA ELETROCALHA, LISA OU PERFURADA EM AÇO GALVANIZADO, LARGURA DE 500MM E ALTURA DE 50MM - FORNECIMENTO E INSTALAÇÃO. AF_04/2023</t>
  </si>
  <si>
    <t>TÊ HORIZONTAL 90º, PARA ELETROCALHA, LISA OU PERFURADA EM AÇO GALVANIZADO, LARGURA DE 50MM E ALTURA DE 50MM - FORNECIMENTO E INSTALAÇÃO. AF_04/2023</t>
  </si>
  <si>
    <t>TÊ HORIZONTAL 90º, PARA ELETROCALHA, LISA OU PERFURADA EM AÇO GALVANIZADO, LARGURA DE 600MM E ALTURA DE 50MM - FORNECIMENTO E INSTALAÇÃO. AF_04/2023</t>
  </si>
  <si>
    <t>TÊ HORIZONTAL 90º, PARA ELETROCALHA, LISA OU PERFURADA EM AÇO GALVANIZADO, LARGURA DE 700MM E ALTURA DE 50MM - FORNECIMENTO E INSTALAÇÃO. AF_04/2023</t>
  </si>
  <si>
    <t>TÊ HORIZONTAL 90º, PARA ELETROCALHA, LISA OU PERFURADA EM AÇO GALVANIZADO, LARGURA DE 75MM E ALTURA DE 50MM - FORNECIMENTO E INSTALAÇÃO. AF_04/2023</t>
  </si>
  <si>
    <t>TÊ HORIZONTAL 90º, PARA ELETROCALHA, LISA OU PERFURADA EM AÇO GALVANIZADO, LARGURA DE 800MM E ALTURA DE 50MM - FORNECIMENTO E INSTALAÇÃO. AF_04/2023</t>
  </si>
  <si>
    <t>AQUECEDOR SOLAR COMPACTO, KIT PARA 1 COLETOR SOLAR EM VIDRO TEMPERADO E SERPENTINA EM TUBO DE COBRE COM SUPORTE, RESERVATÓRIO, FIXAÇÕES E TUBOS - FORNECIMENTO E INSTALAÇÃO. AF_12/2021</t>
  </si>
  <si>
    <t>AQUECEDOR SOLAR COMPACTO, KIT PARA 1 COLETOR SOLAR À VÁCUO COM SUPORTE, RESERVATÓRIO, FIXAÇÕES E TUBOS - FORNECIMENTO E INSTALAÇÃO. AF_12/2021</t>
  </si>
  <si>
    <t>BLOCO CONCRETADO NO LOCAL, 20X20X15CM, PARA BASE DE FIXAÇÃO DA ESTRUTURA SOLAR PARA LAJE DE CONCRETO - FORNECIMENTO E INSTALAÇÃO. AF_12/2021</t>
  </si>
  <si>
    <t>BOMBA DE CIRCULACAO DE ÁGUA QUENTE, 93 ATÉ 150 W - FORNECIMENTO E INSTALAÇÃO. AF_12/2021</t>
  </si>
  <si>
    <t>CABO FOTOVOLTAICO 4 MM² INSTALADO EM ELETRODUTO - FORNECIMENTO E INSTALAÇÃO. AF_12/2021</t>
  </si>
  <si>
    <t>CABO FOTOVOLTAICO 4 MM² INSTALADO SOLTO NO TELHADO - FORNECIMENTO E INSTALAÇÃO. AF_12/2021</t>
  </si>
  <si>
    <t>CABO FOTOVOLTAICO 6 MM² INSTALADO EM ELETRODUTO - FORNECIMENTO E INSTALAÇÃO. AF_12/2021</t>
  </si>
  <si>
    <t>CABO FOTOVOLTAICO 6 MM² INSTALADO SOLTO NO TELHADO - FORNECIMENTO E INSTALAÇÃO. AF_12/2021</t>
  </si>
  <si>
    <t>COLETOR PARA AQUECIMENTO SOLAR A VÁCUO, COM SUPORTE PARA LAJE DE CONCRETO - FORNECIMENTO E INSTALAÇÃO. AF_12/2021</t>
  </si>
  <si>
    <t>COLETOR PARA AQUECIMENTO SOLAR A VÁCUO, COM SUPORTE PARA TELHA CERÂMICA - FORNECIMENTO E INSTALAÇÃO. AF_12/2021</t>
  </si>
  <si>
    <t>COLETOR PARA AQUECIMENTO SOLAR A VÁCUO, COM SUPORTE PARA TELHA METÁLICA - FORNECIMENTO E INSTALAÇÃO. AF_12/2021</t>
  </si>
  <si>
    <t>COLETOR PARA AQUECIMENTO SOLAR, EM VIDRO TEMPERADO E SERPENTINA EM TUBO DE COBRE, COM SUPORTE PARA LAJE DE CONCRETO - FORNECIMENTO E INSTALAÇÃO. AF_12/2021</t>
  </si>
  <si>
    <t>COLETOR PARA AQUECIMENTO SOLAR, EM VIDRO TEMPERADO E SERPENTINA EM TUBO DE COBRE, COM SUPORTE PARA TELHA CERÂMICA - FORNECIMENTO E INSTALAÇÃO. AF_12/2021</t>
  </si>
  <si>
    <t>COLETOR PARA AQUECIMENTO SOLAR, EM VIDRO TEMPERADO E SERPENTINA EM TUBO DE COBRE, COM SUPORTE PARA TELHA METÁLICA - FORNECIMENTO E INSTALAÇÃO. AF_12/2021</t>
  </si>
  <si>
    <t>CONTROLADOR POR DIFERENCIAL DE TEMPERATURA COM 2 SENSORES - FORNECIMENTO E INSTALAÇÃO. AF_12/2021</t>
  </si>
  <si>
    <t>INVERSOR SOLAR FOTOVOLTAICO - FORNECIMENTO E INSTALAÇÃO. AF_12/2021</t>
  </si>
  <si>
    <t>MICRO INVERSOR SOLAR FOTOVOLTAICO - FORNECIMENTO E INSTALAÇÃO. AF_12/2021</t>
  </si>
  <si>
    <t>PAINEL SOLAR FOTOVOLTAICO, 2 X 1 M, COM SUPORTE PARA LAJE DE CONCRETO - FORNECIMENTO E INSTALAÇÃO. AF_12/2021</t>
  </si>
  <si>
    <t>PAINEL SOLAR FOTOVOLTAICO, 2 X 1 M, COM SUPORTE PARA TELHA CERÂMICA - FORNECIMENTO E INSTALAÇÃO. AF_12/2021</t>
  </si>
  <si>
    <t>PAINEL SOLAR FOTOVOLTAICO, 2 X 1 M, COM SUPORTE PARA TELHA METÁLICA - FORNECIMENTO E INSTALAÇÃO. AF_12/2021</t>
  </si>
  <si>
    <t>RESERVATÓRIO TÉRMICO/BOILER SOLAR EM AÇO INOX 1000 L - FORNECIMENTO E INSTALAÇÃO. AF_12/2021</t>
  </si>
  <si>
    <t>RESERVATÓRIO TÉRMICO/BOILER SOLAR EM AÇO INOX 1000 L COM 5 PLACAS COLETORAS EM VIDRO TEMPERADO COM SERPENTINA EM TUBO DE COBRE 2 X 1 M - FORNECIMENTO E INSTALAÇÃO. AF_12/2021</t>
  </si>
  <si>
    <t>RESERVATÓRIO TÉRMICO/BOILER SOLAR EM AÇO INOX 200 L - FORNECIMENTO E INSTALAÇÃO. AF_12/2021</t>
  </si>
  <si>
    <t>RESERVATÓRIO TÉRMICO/BOILER SOLAR EM AÇO INOX 3000 L - FORNECIMENTO E INSTALAÇÃO. AF_12/2021</t>
  </si>
  <si>
    <t>RESERVATÓRIO TÉRMICO/BOILER SOLAR EM AÇO INOX 400 L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</si>
  <si>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</si>
  <si>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</si>
  <si>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</si>
  <si>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 FORNECIMENTO E INSTALAÇÃO. AF_12/2021</t>
  </si>
  <si>
    <t>RESERVATÓRIO TÉRMICO/BOILER SOLAR EM AÇO INOX 800 L COM 4 PLACAS COLETORAS EM VIDRO TEMPERADO COM SERPENTINA EM TUBO DE COBRE 2 X 1 M - FORNECIMENTO E INSTALAÇÃO. AF_12/2021</t>
  </si>
  <si>
    <t>STRING BOX PARA SISTEMA FOTOVOLTAICO - FORNECIMENTO E INSTALAÇÃO. AF_12/2021</t>
  </si>
  <si>
    <t>SUPORTE DE 1 COLETOR SOLAR PARA LAJE DE CONCRETO - FORNECIMENTO E INSTALAÇÃO. AF_12/2021</t>
  </si>
  <si>
    <t>SUPORTE DE 1 COLETOR SOLAR PARA TELHA CERÂMICA - FORNECIMENTO E INSTALAÇÃO. AF_12/2021</t>
  </si>
  <si>
    <t>SUPORTE DE 1 COLETOR SOLAR PARA TELHA METÁLICA - FORNECIMENTO E INSTALAÇÃO. AF_12/2021</t>
  </si>
  <si>
    <t>COLOCAÇÃO DE TELA EM ANDAIME FACHADEIRO. AF_03/2024</t>
  </si>
  <si>
    <t>COLOCAÇÃO DE TELA FACHADEIRA PERIMETRAL. AF_03/2024</t>
  </si>
  <si>
    <t>FECHAMENTO METÁLICO REMOVÍVEL DE ABERTURA DE CAIXILHO (PROTEÇÃO DE GESSEIRO) - 4 MONTAGENS EM OBRA. AF_03/2024</t>
  </si>
  <si>
    <t>FECHAMENTO METÁLICO REMOVÍVEL DE VÃO DE PORTAS (VÃO DO ELEVADOR) - 1 MONTAGEM EM OBRA. AF_03/2024</t>
  </si>
  <si>
    <t>FECHAMENTO REMOVÍVEL DE ABERTURA DE CAIXILHO EM MADEIRA - 4 MONTAGENS EM OBRA. AF_03/2024</t>
  </si>
  <si>
    <t>FECHAMENTO REMOVÍVEL DE ABERTURA NO PISO EM MADEIRA - 1 MONTAGEM EM OBRA. AF_03/2024</t>
  </si>
  <si>
    <t>FECHAMENTO REMOVÍVEL DE VÃO DE PORTAS EM MADEIRA (VÃO DO ELEVADOR) - 1 MONTAGEM EM OBRA. AF_03/2024</t>
  </si>
  <si>
    <t>FITA DE SINALIZAÇÃO FIXADA NA ESTRUTURA. AF_03/2024</t>
  </si>
  <si>
    <t>GUARDA-CORPO DE CONCRETAGEM COM MONTANTES METÁLICOS FIXADOS EM BARROTES (VIGAMENTO) DE FORMA DE MADEIRA COM FECHAMENTO EM PAINEL DE TELA METÁLICA. AF_03/2024</t>
  </si>
  <si>
    <t>GUARDA-CORPO DE CONCRETAGEM COM MONTANTES METÁLICOS FIXADOS NOS GARFOS DE FORMA DE MADEIRA COM FECHAMENTO EM PAINEL DE TELA METÁLICA. AF_03/2024</t>
  </si>
  <si>
    <t>GUARDA-CORPO EM LAJE PÓS DESFÔRMA COM MONTANTE METÁLICO FIXADO EM LAJE COM PARABOLT E FECHAMENTO EM PAINEL DE TELA METÁLICA. AF_03/2024</t>
  </si>
  <si>
    <t>GUARDA-CORPO EM LAJE PÓS DESFÔRMA COM MONTANTE METÁLICO FIXADO EM LAJE COM SARGENTO E FECHAMENTO EM PAINEL DE TELA METÁLICA. AF_03/2024</t>
  </si>
  <si>
    <t>GUARDA-CORPO EM LAJE PÓS-DESFÔRMA COM CABOS DE AÇO E FECHAMENTO EM TELA DE POLIPROPILENO (SISTEMA DE BARREIRA COM REDE) PARA EDIFÍCIOS ACIMA DE 4 PAVIMENTOS (2 MONTAGENS). AF_03/2024</t>
  </si>
  <si>
    <t>GUARDA-CORPO EM LAJE PÓS-DESFÔRMA COM CABOS DE AÇO E FECHAMENTO EM TELA DE POLIPROPILENO (SISTEMA DE BARREIRA COM REDE)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</si>
  <si>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</si>
  <si>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DE MADEIRA ESTRONCADAS NA ESTRUTURA, TRAVESSÕES DE MADEIRA E FECHAMENTO EM TELA DE POLIPROPILENO PARA EDIFÍCIOS COM ATÉ 4 PAVIMENTOS (1 MONTAGEM). AF_03/2024</t>
  </si>
  <si>
    <t>GUARDA-CORPO EM LAJE PÓS-DESFÔRMA COM ESCORAS METÁLICAS ESTRONCADAS NA ESTRUTURA E FECHAMENTO EM PAINEL DE TELA METÁLICA PARA EDIFÍCIOS ACIMA DE 4 PAVIMENTOS (2 MONTAGENS). AF_03/2024</t>
  </si>
  <si>
    <t>GUARDA-CORPO EM LAJE PÓS-DESFÔRMA COM ESCORAS METÁLICAS ESTRONCADAS NA ESTRUTURA E FECHAMENTO EM PAINEL DE TELA METÁLICA PARA EDIFÍCIOS COM ATÉ 4 PAVIMENTOS (1 MONTAGEM). AF_03/2024</t>
  </si>
  <si>
    <t>GUARDA-CORPO EM LAJE PÓS-DESFÔRMA COM ESCORAS METÁLICAS ESTRONCADAS NA ESTRUTURA, TRAVESSÕES DE MADEIRA E FECHAMENTO EM TELA DE POLIPROPILENO PARA EDIFÍCIOS ACIMA DE 4 PAVIMENTOS (2 MONTAGENS). AF_03/2024_PS</t>
  </si>
  <si>
    <t>GUARDA-CORPO EM LAJE PÓS-DESFÔRMA COM ESCORAS METÁLICAS ESTRONCADAS NA ESTRUTURA, TRAVESSÕES DE MADEIRA E FECHAMENTO EM TELA DE POLIPROPILENO PARA EDIFÍCIOS COM ATÉ 4 PAVIMENTOS (1 MONTAGEM). AF_03/2024_PS</t>
  </si>
  <si>
    <t>GUARDA-CORPO EM LAJE PÓS-DESFÔRMA COM MONTANTE METÁLICO FIXADO COM BARRAS DE AÇO ENGASTADAS NA LAJE, CABOS DE AÇO E FECHAMENTO EM TELA DE POLIPROPILENO PARA EDIFÍCIOS ACIMA DE 4 PAVIMENTOS (2 MONTAGENS). AF_03/2024</t>
  </si>
  <si>
    <t>GUARDA-CORPO EM LAJE PÓS-DESFÔRMA COM MONTANTE METÁLICO FIXADO COM BARRAS DE AÇO ENGASTADAS NA LAJE, CABOS DE AÇO E FECHAMENTO EM TELA DE POLIPROPILENO PARA EDIFÍCIOS COM ATÉ 4 PAVIMENTOS (1 MONTAGEM). AF_03/2024</t>
  </si>
  <si>
    <t>GUARDA-CORPO EM LAJE PÓS-DESFÔRMA COM MONTANTE METÁLICO FIXADO COM BARRAS DE AÇO ENGASTADAS NA LAJE, TRAVESSÃO EM MADEIRA E FECHAMENTO EM TELA DE POLIPROPILENO PARA EDIFÍCIOS ACIMA DE 4 PAVIMENTOS (2 MONTAGENS). AF_03/2024</t>
  </si>
  <si>
    <t>GUARDA-CORPO EM LAJE PÓS-DESFÔRMA COM MONTANTE METÁLICO FIXADO COM BARRAS DE AÇO ENGASTADAS NA LAJE, TRAVESSÃO EM MADEIRA E FECHAMENTO EM TELA DE POLIPROPILENO PARA EDIFÍCIOS COM ATÉ 4 PAVIMENTOS (1 MONTAGEM). AF_03/2024</t>
  </si>
  <si>
    <t>GUARDA-CORPO EM LAJE PÓS-DESFÔRMA COM MONTANTE METÁLICO FIXADO EM VIGA DE BORDA E FECHAMENTO EM PAINEL DE TELA METÁLICA PARA EDIFÍCIOS ACIMA DE 4 PAVIMENTOS (2 MONTAGENS). AF_03/2024</t>
  </si>
  <si>
    <t>GUARDA-CORPO EM LAJE PÓS-DESFÔRMA, PARA ESTRUTURAS EM CONCRETO, COM MONTANTE METÁLICO FIXADO EM VIGA DE BORDA E FECHAMENTO EM PAINEL DE TELA METÁLICA PARA EDIFÍCIOS COM ATÉ 4 PAVIMENTOS (1 MONTAGEM).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</si>
  <si>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</si>
  <si>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</si>
  <si>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E FECHAMENTO EM PLACA COMPENSADO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</si>
  <si>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</si>
  <si>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</si>
  <si>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FIXADO EM FÔRMA DE MADEIRA COM MONTANTES E TRAVESSÕES EM MADEIRA PRÉ-MONTADOS PARA EDIFÍCIOS COM ATÉ 2 PAVIMENTOS. AF_03/2024</t>
  </si>
  <si>
    <t>GUARDA-CORPO PARA ALVENARIA ESTRUTURAL, COM MONTANTE METÁLICO PARA DOIS NÍVEIS DE PROTEÇÃO E FECHAMENTO EM PAINEL DE TELA METÁLICA PARA EDIFÍCIOS ACIMA DE 8 PAVIMENTOS. AF_03/2024</t>
  </si>
  <si>
    <t>GUARDA-CORPO PARA ALVENARIA ESTRUTURAL, COM MONTANTE METÁLICO PARA DOIS NÍVEIS DE PROTEÇÃO E FECHAMENTO EM PAINEL DE TELA METÁLICA PARA EDIFÍCIOS COM ALTURA DE 5 A 8 PAVIMENTOS. AF_03/2024</t>
  </si>
  <si>
    <t>GUARDA-CORPO PARA ALVENARIA ESTRUTURAL, COM MONTANTE METÁLICO PARA DOIS NÍVEIS DE PROTEÇÃO E FECHAMENTO EM PAINEL DE TELA METÁLICA PARA EDIFÍCIOS COM ATÉ 4 PAVIMENTOS. AF_03/2024</t>
  </si>
  <si>
    <t>GUARDA-CORPO PARA POÇO DE CREMALHEIRA, COM MONTANTE METÁLICO FIXADO EM LAJE COM CHUMBADOR PARABOLT E FECHAMENTO EM PAINEL DE TELA METÁLICA (EXCLUSO PROTEÇÃO). AF_03/2024</t>
  </si>
  <si>
    <t>INSTALAÇÃO DE GAMBIARRA PARA SINALIZAÇÃO, INCLUINDO LÂMPADA, E SINALIZADOR. AF_03/2024</t>
  </si>
  <si>
    <t>INSTALAÇÃO DE SINALIZADOR NOTURNO LED. AF_03/2024</t>
  </si>
  <si>
    <t>LINHA DE VIDA INSTALADA JUNTO AO PISO PARA EDIFÍCIOS ACIMA DE 8 PAVIMENTOS. AF_03/2024</t>
  </si>
  <si>
    <t>LINHA DE VIDA INSTALADA JUNTO AO PISO PARA EDIFÍCIOS DE 5 A 8 PAVIMENTOS. AF_03/2024</t>
  </si>
  <si>
    <t>LINHA DE VIDA INSTALADA JUNTO AO PISO PARA EDIFÍCIOS DE ATÉ 4 PAVIMENTOS. AF_03/2024</t>
  </si>
  <si>
    <t>LINHA DE VIDA TIPO VARAL DE SEGURANÇA COM CABO DE AÇO PARA PROTEÇÃO DE PERIFERIA PARA EDIFÍCIOS ACIMA DE 8 PAVIMENTOS. AF_03/2024</t>
  </si>
  <si>
    <t>LINHA DE VIDA TIPO VARAL DE SEGURANÇA COM CABO DE AÇO PARA PROTEÇÃO DE PERIFERIA PARA EDIFÍCIOS DE 5 A 8 PAVIMENTOS. AF_03/2024</t>
  </si>
  <si>
    <t>LINHA DE VIDA TIPO VARAL DE SEGURANÇA COM CABO DE AÇO PARA PROTEÇÃO DE PERIFERIA PARA EDIFÍCIOS DE ATÉ 4 PAVIMENTOS. AF_03/2024</t>
  </si>
  <si>
    <t>MONTAGEM E DESMONTAGEM DE ANDAIME MODULAR FACHADEIRO, COM PISO METÁLICO, PARA EDIFÍCIOS COM MULTIPLOS PAVIMENTOS (EXCLUSIVE ANDAIME E LIMPEZA). AF_03/2024</t>
  </si>
  <si>
    <t>MONTAGEM E DESMONTAGEM DE ANDAIME MULTIDIRECIONAL (EXCLUSIVE ANDAIME E LIMPEZA). AF_03/2024</t>
  </si>
  <si>
    <t>MONTAGEM E DESMONTAGEM DE ANDAIME TUBULAR TIPO "TORRE" (EXCLUSIVE ANDAIME E LIMPEZA). AF_03/2024</t>
  </si>
  <si>
    <t>PLACA INDICATIVA FIXADA DIRETAMENTE NA ESTRUTURA ATRAVÉS DE PREGOS. AF_03/2024</t>
  </si>
  <si>
    <t>PLATAFORMA DE PROTEÇÃO PRINCIPAL (PRIMÁRIA) PARA COLETA DE RESÍDUOS COM ESTRUTURA METÁLICA E FORRAÇÃO EM TÁBUA DE MADEIRA SERRADA - 1 MONTAGEM POR OBRA. AF_03/2024</t>
  </si>
  <si>
    <t>PLATAFORMA DE PROTEÇÃO PRINCIPAL (PRIMÁRIA) PARA COLETA DE RESÍDUOS COM ESTRUTURA METÁLICA E FORRAÇÃO EM TÁBUA DE MADEIRA SERRADA - 2 MONTAGENS POR OBRA. AF_03/2024</t>
  </si>
  <si>
    <t>PLATAFORMA DE PROTEÇÃO PRINCIPAL (PRIMÁRIA) PARA COLETA DE RESÍDUOS COM ESTRUTURA METÁLICA E TRAMA DE MADEIRA FORRADA EM PAINEL COMPENSADO - 1 MONTAGEM POR OBRA. AF_03/2024</t>
  </si>
  <si>
    <t>PLATAFORMA DE PROTEÇÃO PRINCIPAL (PRIMÁRIA) PARA COLETA DE RESÍDUOS COM ESTRUTURA METÁLICA E TRAMA DE MADEIRA FORRADA EM PAINEL COMPENSADO - 2 MONTAGENS POR OBRA. AF_03/2024</t>
  </si>
  <si>
    <t>PLATAFORMA DE PROTEÇÃO PRINCIPAL PARA ALVENARIA ESTRUTURAL PARA SER APOIADA EM ANDAIME, INCLUSIVE MONTAGEM E DESMONTAGEM. AF_03/2024</t>
  </si>
  <si>
    <t>PLATAFORMA DE PROTEÇÃO SECUNDÁRIA PARA COLETA DE RESÍDUOS COM ESTRUTURA METÁLICA E FORRAÇÃO EM TÁBUA DE MADEIRA SERRADA - 1 MONTAGEM POR OBRA. AF_03/2024</t>
  </si>
  <si>
    <t>PLATAFORMA DE PROTEÇÃO SECUNDÁRIA PARA COLETA DE RESÍDUOS COM ESTRUTURA METÁLICA E FORRAÇÃO EM TÁBUA DE MADEIRA SERRADA - 2 MONTAGENS POR OBRA. AF_03/2024</t>
  </si>
  <si>
    <t>PLATAFORMA DE PROTEÇÃO SECUNDÁRIA PARA COLETA DE RESÍDUOS COM ESTRUTURA METÁLICA E FORRAÇÃO EM TÁBUA DE MADEIRA SERRADA - 3 MONTAGENS POR OBRA. AF_03/2024</t>
  </si>
  <si>
    <t>PLATAFORMA DE PROTEÇÃO SECUNDÁRIA PARA COLETA DE RESÍDUOS COM ESTRUTURA METÁLICA E TRAMA DE MADEIRA FORRADA EM PAINEL COMPENSADO - 1 MONTAGEM POR OBRA. AF_03/2024</t>
  </si>
  <si>
    <t>PLATAFORMA DE PROTEÇÃO SECUNDÁRIA PARA COLETA DE RESÍDUOS COM ESTRUTURA METÁLICA E TRAMA DE MADEIRA FORRADA EM PAINEL COMPENSADO - 2 MONTAGENS POR OBRA. AF_03/2024</t>
  </si>
  <si>
    <t>PLATAFORMA DE PROTEÇÃO SECUNDÁRIA PARA COLETA DE RESÍDUOS COM ESTRUTURA METÁLICA E TRAMA DE MADEIRA FORRADA EM PAINEL COMPENSADO - 3 MONTAGENS POR OBRA. AF_03/2024</t>
  </si>
  <si>
    <t>PLATAFORMA DE PROTEÇÃO TERCIÁRIA PARA COLETA DE RESÍDUOS COM ESTRUTURA METÁLICA E FORRAÇÃO EM TÁBUA DE MADEIRA SERRADA - 1 MONTAGEM POR OBRA. AF_03/2024</t>
  </si>
  <si>
    <t>PLATAFORMA DE PROTEÇÃO TERCIÁRIA PARA COLETA DE RESÍDUOS COM ESTRUTURA METÁLICA E FORRAÇÃO EM TÁBUA DE MADEIRA SERRADA - 2 MONTAGENS POR OBRA. AF_03/2024</t>
  </si>
  <si>
    <t>PLATAFORMA DE PROTEÇÃO TERCIÁRIA PARA COLETA DE RESÍDUOS COM ESTRUTURA METÁLICA E TRAMA DE MADEIRA FORRADA EM PAINEL COMPENSADO - 1 MONTAGEM POR OBRA. AF_03/2024</t>
  </si>
  <si>
    <t>PLATAFORMA DE PROTEÇÃO TERCIÁRIA PARA COLETA DE RESÍDUOS COM ESTRUTURA METÁLICA E TRAMA DE MADEIRA FORRADA EM PAINEL COMPENSADO - 2 MONTAGENS POR OBRA. AF_03/2024</t>
  </si>
  <si>
    <t>PONTEIRAS DE PROTEÇÃO DE PONTAS E VERGALHÕES EXPOSTOS EM ALVENARIA ESTRUTURAL. AF_03/2024</t>
  </si>
  <si>
    <t>PONTEIRAS DE PROTEÇÃO DE PONTAS E VERGALHÕES EXPOSTOS EM ESTRUTURAS DE CONCRETO ARMADO CONVENCIONAL. AF_03/2024</t>
  </si>
  <si>
    <t>PONTEIRAS DE PROTEÇÃO DE PONTAS E VERGALHÕES EXPOSTOS EM FUNDAÇÕES. AF_03/2024</t>
  </si>
  <si>
    <t>PROTEÇÃO DE ACESSO A CREMALHEIRA, COM CANCELA FIXADA EM LAJE - 1 MONTAGEM (EXCLUSO CANCELA). AF_03/2024</t>
  </si>
  <si>
    <t>PROTEÇÃO DE PEDESTRES, INCLUSIVE MONTAGEM E DESMONTAGEM. AF_03/2024_PS</t>
  </si>
  <si>
    <t>REDE DE PROTEÇÃO PISO A PISO (SISTEMA U). AF_03/2024</t>
  </si>
  <si>
    <t>REDE DE PROTEÇÃO TIPO SLQA INTERMEDIÁRIO PARA EDIFÍCIOS ACIMA DE 8 PAVIMENTOS. AF_03/2024</t>
  </si>
  <si>
    <t>REDE DE PROTEÇÃO TIPO SLQA INTERMEDIÁRIO PARA EDIFÍCIOS DE 5 A 8 PAVIMENTOS. AF_03/2024</t>
  </si>
  <si>
    <t>REDE DE PROTEÇÃO TIPO SLQA INTERMEDIÁRIO PARA EDIFÍCIOS DE ATÉ 4 PAVIMENTOS. AF_03/2024</t>
  </si>
  <si>
    <t>REDE DE PROTEÇÃO TIPO SLQA PESADO COM SUPORTES METÁLICOS TIPO FORCA PARA EDIFÍCIOS DE 5 A 8 PAVIMENTOS. AF_03/2024</t>
  </si>
  <si>
    <t>REDE DE PROTEÇÃO TIPO SLQA PESADO COM SUPORTES METÁLICOS TIPO FORCA PARA EDIFÍCIOS DE ACIMA DE 8 PAVIMENTOS. AF_03/2024</t>
  </si>
  <si>
    <t>REDE DE PROTEÇÃO TIPO SLQA PESADO COM SUPORTES METÁLICOS TIPO FORCA PARA EDIFÍCIOS DE ATÉ 4 PAVIMENTOS. AF_03/2024</t>
  </si>
  <si>
    <t>SINALIZAÇÃO COM FITA FIXADA EM CONE PLÁSTICO, INCLUINDO CONE. AF_03/2024</t>
  </si>
  <si>
    <t>SISTEMA DE PROTEÇÃO PARA PILARES DE PERIFERIA. AF_03/2024</t>
  </si>
  <si>
    <t>TOTEN EM MADEIRA COM PLACA INDICATIVA POSICIONADA NO TERRENO. AF_03/2024</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</si>
  <si>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</si>
  <si>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</si>
  <si>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</si>
  <si>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</si>
  <si>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</si>
  <si>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CA-60 DE 5,0 MM - MONTAGEM. AF_11/2020</t>
  </si>
  <si>
    <t>ESCADA EM CONCRETO ARMADO MOLDADO IN LOCO, FCK 25 MPA, COM 1 LANCE E LAJE CASCATA, FÔRMA EM CHAPA DE MADEIRA COMPENSADA RESINADA. AF_11/2020</t>
  </si>
  <si>
    <t>ESCADA EM CONCRETO ARMADO MOLDADO IN LOCO, FCK 25 MPA, COM 1 LANCE E LAJE PLANA, FÔRMA EM CHAPA DE MADEIRA COMPENSADA RESINADA. AF_11/2020</t>
  </si>
  <si>
    <t>ESCADA EM CONCRETO ARMADO MOLDADO IN LOCO, FCK 25 MPA, COM 2 LANCES EM L E LAJE CASCATA, FÔRMA EM CHAPA DE MADEIRA COMPENSADA RESINADA. AF_11/2020</t>
  </si>
  <si>
    <t>ESCADA EM CONCRETO ARMADO MOLDADO IN LOCO, FCK 25 MPA, COM 2 LANCES EM L E LAJE PLANA, FÔRMA EM CHAPA DE MADEIRA COMPENSADA RESINADA. AF_11/2020</t>
  </si>
  <si>
    <t>ESCADA EM CONCRETO ARMADO MOLDADO IN LOCO, FCK 25 MPA, COM 2 LANCES EM U E LAJE CASCATA, FÔRMA EM CHAPA DE MADEIRA COMPENSADA RESINADA. AF_11/2020</t>
  </si>
  <si>
    <t>ESCADA EM CONCRETO ARMADO MOLDADO IN LOCO, FCK 25 MPA, COM 2 LANCES EM U E LAJE PLANA, FÔRMA EM CHAPA DE MADEIRA COMPENSADA RESINADA. AF_11/2020</t>
  </si>
  <si>
    <t>ESCADA EM CONCRETO ARMADO MOLDADO IN LOCO, FCK 25 MPA, COM 2 LANCES EM X E LAJE CASCATA, FÔRMA EM CHAPA DE MADEIRA COMPENSADA RESINADA. AF_11/2020</t>
  </si>
  <si>
    <t>ESCADA EM CONCRETO ARMADO MOLDADO IN LOCO, FCK 25 MPA, COM 2 LANCES EM X E LAJE PLANA, FÔRMA EM CHAPA DE MADEIRA COMPENSADA RESINADA. AF_11/2020</t>
  </si>
  <si>
    <t>ESCADA HELICOIDAL EM AÇO GALVANIZADO, DIAMETRO DE 1,2 M, DOTADA DE GUARDA-CORPO, FIXADA COM CHUMBADOR MECÂNICO. AF_11/2020</t>
  </si>
  <si>
    <t>ESCADA TIPO MARINHEIRO EM TUBO ACO GALVANIZADO 1 1/2", COM GUARDA-CORPO, PARA ALTURAS MAIORES QUE 3 M, FIXADA COM CHUMBADOR MECÂNICO. AF_11/2020</t>
  </si>
  <si>
    <t>ESCADA TIPO MARINHEIRO EM TUBO ACO GALVANIZADO 1 1/2", SEM GUARDA-CORPO, FIXADA COM CHUMBADOR MECÂNICO. AF_11/2020</t>
  </si>
  <si>
    <t>ESCADA TIPO MARINHEIRO EM TUBO AÇO GALVANIZADO 1 1/2", COM GUARDA-CORPO, PARA ALTURAS DE ATÉ 3 M, FIXADA COM CHUMBADOR MECÂNICO.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</si>
  <si>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</si>
  <si>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</si>
  <si>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</si>
  <si>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</si>
  <si>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CASCATA, EM MADEIRA SERRADA, E=25 MM. AF_11/2020</t>
  </si>
  <si>
    <t>FABRICAÇÃO DE FÔRMA PARA ESCADA DUPLA COM 2 LANCES EM X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</si>
  <si>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</si>
  <si>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</si>
  <si>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</si>
  <si>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</si>
  <si>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</si>
  <si>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</si>
  <si>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</si>
  <si>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</si>
  <si>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</si>
  <si>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</si>
  <si>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</si>
  <si>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</si>
  <si>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</si>
  <si>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</si>
  <si>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</si>
  <si>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</si>
  <si>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</si>
  <si>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</si>
  <si>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 DUPLA COM 2 LANCES EM "X" E LAJE CASCATA, EM CHAPA DE MADEIRA COMPENSADA PLASTIFICADA, 10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</si>
  <si>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</si>
  <si>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</si>
  <si>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</si>
  <si>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</si>
  <si>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</si>
  <si>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</si>
  <si>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PLANA, EM CHAPA DE MADEIRA COMPENSADA PLASTIFICADA, 10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</si>
  <si>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</si>
  <si>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</si>
  <si>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</si>
  <si>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</si>
  <si>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</si>
  <si>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</si>
  <si>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ESCADAS, COM 1 LANCE E LAJE CASCATA, EM CHAPA DE MADEIRA COMPENSADA PLASTIFICADA, 10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</si>
  <si>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</si>
  <si>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</si>
  <si>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</si>
  <si>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</si>
  <si>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</si>
  <si>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</si>
  <si>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PLANA, EM CHAPA DE MADEIRA COMPENSADA PLASTIFICADA, 10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</si>
  <si>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</si>
  <si>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</si>
  <si>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</si>
  <si>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</si>
  <si>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</si>
  <si>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</si>
  <si>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2 LANCES EM "L" E LAJE CASCATA, EM CHAPA DE MADEIRA COMPENSADA PLASTIFICADA, 10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</si>
  <si>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</si>
  <si>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</si>
  <si>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</si>
  <si>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</si>
  <si>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</si>
  <si>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</si>
  <si>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PLANA, EM CHAPA DE MADEIRA COMPENSADA PLASTIFICADA, 10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</si>
  <si>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</si>
  <si>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</si>
  <si>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</si>
  <si>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</si>
  <si>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</si>
  <si>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</si>
  <si>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"U" E LAJE CASCATA, EM CHAPA DE MADEIRA COMPENSADA PLASTIFICADA, 10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</si>
  <si>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</si>
  <si>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</si>
  <si>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</si>
  <si>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</si>
  <si>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</si>
  <si>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</si>
  <si>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PLANA, EM CHAPA DE MADEIRA COMPENSADA PLASTIFICADA, 10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</si>
  <si>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</si>
  <si>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</si>
  <si>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</si>
  <si>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</si>
  <si>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MADEIRA SERRADA, 1 UTILIZAÇÃO. AF_11/2020</t>
  </si>
  <si>
    <t>MONTAGEM E DESMONTAGEM DE FÔRMA PARA ESCADAS, COM 2 LANCES EM "U" E LAJE PLANA, EM MADEIRA SERRADA, 2 UTILIZAÇÕES. AF_11/2020</t>
  </si>
  <si>
    <t>ESCAVAÇÃO HORIZONTAL EM SOLO DE 1A CATEGORIA COM TRATOR DE ESTEIRAS (100HP/LÂMINA: 2,19M3). AF_07/2020</t>
  </si>
  <si>
    <t>ESCAVAÇÃO HORIZONTAL EM SOLO DE 1A CATEGORIA COM TRATOR DE ESTEIRAS (125HP/LÂMINA: 2,70M3).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</si>
  <si>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</si>
  <si>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</si>
  <si>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</si>
  <si>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INCLUINDO CARGA E DESCARGA EM SOLO DE 1A CATEGORIA COM TRATOR DE ESTEIRAS (100HP/LÂMINA: 2,19M3). AF_07/2020</t>
  </si>
  <si>
    <t>ESCAVAÇÃO HORIZONTAL, INCLUINDO CARGA E DESCARGA EM SOLO DE 1A CATEGORIA COM TRATOR DE ESTEIRAS (125HP/LÂMINA: 2,70M3).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</si>
  <si>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</si>
  <si>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</si>
  <si>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</si>
  <si>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</si>
  <si>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</si>
  <si>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(125HP/LÂMINA: 2,70M3) E CAMINHÃO BASCULANTE DE 10M3, DMT ATÉ 200M. AF_07/2020</t>
  </si>
  <si>
    <t>ESCAVAÇÃO HORIZONTAL, INCLUINDO CARGA, DESCARGA E TRANSPORTE EM SOLO DE 1A CATEGORIA COM TRATOR DE ESTEIRAS (125HP/LÂMINA: 2,70M3) E CAMINHÃO BASCULANTE DE 14M3,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</si>
  <si>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</si>
  <si>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</si>
  <si>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</si>
  <si>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</si>
  <si>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</si>
  <si>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(347HP/LÂMINA: 8,70M3) E CAMINHÃO BASCULANTE DE 14M3, DMT ATÉ 200M. AF_07/2020</t>
  </si>
  <si>
    <t>ESCAVAÇÃO HORIZONTAL, INCLUINDO ESCARIFICAÇÃO EM SOLO DE 2A CATEGORIA COM TRATOR DE ESTEIRAS (100HP/LÂMINA: 2,19M3). AF_07/2020</t>
  </si>
  <si>
    <t>ESCAVAÇÃO HORIZONTAL, INCLUINDO ESCARIFICAÇÃO EM SOLO DE 2A CATEGORIA COM TRATOR DE ESTEIRAS (125HP/LÂMINA: 2,70M3).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</si>
  <si>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</si>
  <si>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</si>
  <si>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</si>
  <si>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</si>
  <si>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(125HP/LÂMINA: 2,70M3).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</si>
  <si>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</si>
  <si>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</si>
  <si>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</si>
  <si>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</si>
  <si>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</si>
  <si>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(125HP/LÂMINA: 2,70M3) E CAMINHÃO BASCULANTE DE 10M3, DMT ATÉ 200M. AF_07/2020</t>
  </si>
  <si>
    <t>ESCAVAÇÃO HORIZONTAL, INCLUINDO ESCARIFICAÇÃO, CARGA, DESCARGA E TRANSPORTE EM SOLO DE 2A CATEGORIA COM TRATOR DE ESTEIRAS (125HP/LÂMINA: 2,70M3) E CAMINHÃO BASCULANTE DE 14M3,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</si>
  <si>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</si>
  <si>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</si>
  <si>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</si>
  <si>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</si>
  <si>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</si>
  <si>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(347HP/LÂMINA: 8,70M3) E CAMINHÃO BASCULANTE DE 14M3, DMT ATÉ 200M. AF_07/2020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</si>
  <si>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</si>
  <si>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</si>
  <si>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</si>
  <si>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</si>
  <si>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</si>
  <si>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</si>
  <si>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</si>
  <si>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</si>
  <si>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</si>
  <si>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</si>
  <si>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</si>
  <si>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</si>
  <si>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</si>
  <si>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</si>
  <si>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</si>
  <si>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</si>
  <si>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</si>
  <si>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</si>
  <si>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</si>
  <si>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</si>
  <si>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</si>
  <si>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</si>
  <si>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</si>
  <si>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</si>
  <si>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</si>
  <si>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</si>
  <si>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</si>
  <si>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</si>
  <si>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</si>
  <si>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</si>
  <si>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</si>
  <si>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</si>
  <si>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</si>
  <si>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</si>
  <si>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</si>
  <si>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</si>
  <si>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</si>
  <si>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</si>
  <si>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</si>
  <si>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</si>
  <si>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</si>
  <si>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</si>
  <si>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</si>
  <si>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</si>
  <si>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</si>
  <si>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</si>
  <si>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</si>
  <si>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</si>
  <si>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</si>
  <si>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</si>
  <si>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</si>
  <si>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</si>
  <si>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</si>
  <si>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</si>
  <si>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</si>
  <si>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</si>
  <si>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</si>
  <si>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12 CAMINHÕES BASCULANTES DE 10 M³, DMT DE 6 KM E VELOCIDADE MÉDIA22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</si>
  <si>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</si>
  <si>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</si>
  <si>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</si>
  <si>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</si>
  <si>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</si>
  <si>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</si>
  <si>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</si>
  <si>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</si>
  <si>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</si>
  <si>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</si>
  <si>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</si>
  <si>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</si>
  <si>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</si>
  <si>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</si>
  <si>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MANUAL DE VALA. AF_09/2024</t>
  </si>
  <si>
    <t>ESCAVAÇÃO MECANIZADA DE VALA COM PROF. ATÉ 1,5 M (MÉDIA MONTANTE E JUSANTE/UMA COMPOSIÇÃO POR TRECHO), ESCAVADEIRA (0,8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</si>
  <si>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</si>
  <si>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</si>
  <si>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</si>
  <si>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ATÉ 1,5 M (MÉDIA MONTANTE E JUSANTE/UMA COMPOSIÇÃO POR TRECHO), ESCAVADEIRA (0,8 M3), LARG. DE 1,5 M A 2,5 M, EM SOLO MOLE, EM LOCAIS COM ALTO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</si>
  <si>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</si>
  <si>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</si>
  <si>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</si>
  <si>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</si>
  <si>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</si>
  <si>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</si>
  <si>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</si>
  <si>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</si>
  <si>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</si>
  <si>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</si>
  <si>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</si>
  <si>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</si>
  <si>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</si>
  <si>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</si>
  <si>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</si>
  <si>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</si>
  <si>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</si>
  <si>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</si>
  <si>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</si>
  <si>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</si>
  <si>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</si>
  <si>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</si>
  <si>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</si>
  <si>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</si>
  <si>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</si>
  <si>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</si>
  <si>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</si>
  <si>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</si>
  <si>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</si>
  <si>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</si>
  <si>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</si>
  <si>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</si>
  <si>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</si>
  <si>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</si>
  <si>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</si>
  <si>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</si>
  <si>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</si>
  <si>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</si>
  <si>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</si>
  <si>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</si>
  <si>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</si>
  <si>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</si>
  <si>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</si>
  <si>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</si>
  <si>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</si>
  <si>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</si>
  <si>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</si>
  <si>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</si>
  <si>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</si>
  <si>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</si>
  <si>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</si>
  <si>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</si>
  <si>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</si>
  <si>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</si>
  <si>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</si>
  <si>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</si>
  <si>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</si>
  <si>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</si>
  <si>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</si>
  <si>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</si>
  <si>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</si>
  <si>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</si>
  <si>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</si>
  <si>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</si>
  <si>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</si>
  <si>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</si>
  <si>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</si>
  <si>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</si>
  <si>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</si>
  <si>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DESMONTE DE MATERIAL DE 3ª CATEGORIA, COM USO DE ARGAMASSA EXPANSIVA - EXCLUSIVE CARGA E TRANSPORTE. AF_03/2021</t>
  </si>
  <si>
    <t>DESMONTE DE MATERIAL DE 3ª CATEGORIA, COM USO DE ARGAMASSA EXPANSIVA, EM VALA - EXCLUSIVE RETIRADA, CARGA E TRANSPORTE. AF_03/2021</t>
  </si>
  <si>
    <t>DESMONTE DE MATERIAL DE 3ª CATEGORIA, COM USO DE EMULSÃO EXPLOSIVA ENCARTUCHADA - EXCLUSIVE CARGA E TRANSPORTE. AF_03/2021</t>
  </si>
  <si>
    <t>DESMONTE DE MATERIAL DE 3ª CATEGORIA, EM VALA, COM USO DE EMULSÃO EXPLOSIVA ENCARTUCHADA - EXCLUSIVE RETIRADA, CARGA E TRANSPORTE. AF_03/2021</t>
  </si>
  <si>
    <t>ESCAVAÇÃO DE VALA EM MATERIAL DE 3ª CATEGORIA, RESISTÊNCIA À COMPRESSÃO MAIOR OU IGUAL A 50 MPA, COM ROMPEDOR ACOPLADO EM ESCAVADEIRA HIDRÁULICA - EXCLUSIVE RETIRADA, CARGA E TRANSPORTE. AF_03/2021</t>
  </si>
  <si>
    <t>ESCAVAÇÃO DE VALA EM MATERIAL DE 3ª CATEGORIA, RESISTÊNCIA À COMPRESSÃO MENOR QUE 50 MPA, COM ROMPEDOR ACOPLADO EM ESCAVADEIRA HIDRÁULICA - EXCLUSIVE RETIRADA, CARGA E TRANSPORTE. AF_03/2021</t>
  </si>
  <si>
    <t>ESCAVAÇÃO DE VALA EM MATERIAL DE 3ª CATEGORIA, RESISTÊNCIA À COMPRESSÃO MENOR QUE 50 MPA, COM ROMPEDOR ACOPLADO EM RETROESCAVADEIRA - EXCLUSIVE RETIRADA CARGA E TRANSPORTE. AF_03/2021</t>
  </si>
  <si>
    <t>ESCAVAÇÃO EM MATERIAL DE 3ª CATEGORIA, RESISTÊNCIA À COMPRESSÃO MAIOR OU IGUAL A 50 MPA E MENOR QUE 70 MPA, COM ROMPEDOR ACOPLADO EM ESCAVADEIRA HIDRÁULICA - EXCLUSIVE CARGA E TRANSPORTE. AF_03/2021</t>
  </si>
  <si>
    <t>ESCAVAÇÃO EM MATERIAL DE 3ª CATEGORIA, RESISTÊNCIA À COMPRESSÃO MAIOR OU IGUAL A 70 MPA E MENOR QUE 90 MPA, COM ROMPEDOR ACOPLADO EM ESCAVADEIRA HIDRÁULICA - EXCLUSIVE CARGA E TRANSPORTE. AF_03/2021</t>
  </si>
  <si>
    <t>ESCAVAÇÃO EM MATERIAL DE 3ª CATEGORIA, RESISTÊNCIA À COMPRESSÃO MAIOR OU IGUAL A 90 MPA E MENOR QUE 110 MPA, COM ROMPEDOR ACOPLADO EM ESCAVADEIRA HIDRÁULICA - EXCLUSIVE CARGA E TRANSPORTE. AF_03/2021</t>
  </si>
  <si>
    <t>ESCAVAÇÃO EM MATERIAL DE 3ª CATEGORIA, RESISTÊNCIA À COMPRESSÃO MAIOR QUE 110 MPA, COM ROMPEDOR ACOPLADO EM ESCAVADEIRA HIDRÁULICA - EXCLUSIVE CARGA E TRANSPORTE. AF_03/2021</t>
  </si>
  <si>
    <t>ESCAVAÇÃO EM MATERIAL DE 3ª CATEGORIA, RESISTÊNCIA À COMPRESSÃO MENOR QUE 50 MPA, COM ROMPEDOR ACOPLADO EM ESCAVADEIRA HIDRÁULICA - EXCLUSIVE CARGA E TRANSPORTE. AF_03/2021</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</si>
  <si>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</si>
  <si>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</si>
  <si>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ESCORAMENTO DE VALA, TIPO BLINDADEM, COM PROFUNDIDADE DE 0 A 1,5 M, LARGURA MAIOR OU IGUAL A 1,5 M E MENOR QUE 2,5 M - EXECUÇÃO E FORNECIMENTO, INCLUI MATERIAL. AF_08/2020</t>
  </si>
  <si>
    <t>ESCORAMENTO DE VALA, TIPO BLINDAGEM COM PROFUNDIDADE DE 0 A 1,5 M, LARGURA MAIOR OU IGUAL A 1,5 M E MENOR QUE 2,5 M - EXECUÇÃO, NÃO INCLUI MATERIAL. AF_08/2020</t>
  </si>
  <si>
    <t>ESCORAMENTO DE VALA, TIPO BLINDAGEM, COM PROFUNDIDADE DE 0 A 1,5 M, LARGURA MENOR QUE 1,5 M - EXECUÇÃO E FORNECIMENTO, INCLUI MATERIAL. AF_08/2020</t>
  </si>
  <si>
    <t>ESCORAMENTO DE VALA, TIPO BLINDAGEM, COM PROFUNDIDADE DE 0 A 1,5 M, LARGURA MENOR QUE 1,5 M - EXECUÇÃO, NÃO INCLUI MATERIAL. AF_08/2020</t>
  </si>
  <si>
    <t>ESCORAMENTO DE VALA, TIPO BLINDAGEM, COM PROFUNDIDADE DE 1,5 A 3,0 M, LARGURA MAIOR OU IGUAL A 1,5 M E MENOR QUE 2,5 M - EXECUÇÃO E FORNECIMENTO, INCLUI MATERIAL. AF_08/2020</t>
  </si>
  <si>
    <t>ESCORAMENTO DE VALA, TIPO BLINDAGEM, COM PROFUNDIDADE DE 1,5 A 3,0 M, LARGURA MAIOR OU IGUAL A 1,5 M E MENOR QUE 2,5 M - EXECUÇÃO, NÃO INCLUI MATERIAL. AF_08/2020</t>
  </si>
  <si>
    <t>ESCORAMENTO DE VALA, TIPO BLINDAGEM, COM PROFUNDIDADE DE 1,5 A 3,0 M, LARGURA MENOR QUE 1,5 M - EXECUÇÃO E FORNECIMENTO, INCLUI MATERIAL. AF_08/2020</t>
  </si>
  <si>
    <t>ESCORAMENTO DE VALA, TIPO BLINDAGEM, COM PROFUNDIDADE DE 1,5 A 3,0 M, LARGURA MENOR QUE 1,5 M - EXECUÇÃO, NÃO INCLUI MATERIAL. AF_08/2020</t>
  </si>
  <si>
    <t>ESCORAMENTO DE VALA, TIPO BLINDAGEM, COM PROFUNDIDADE DE 3,0 A 4,5 M, LARGURA MAIOR OU IGUAL A 1,5 M E MENOR QUE 2,5 M - EXECUÇÃO E FORNECIMENTO, INCLUI MATERIAL. AF_08/2020</t>
  </si>
  <si>
    <t>ESCORAMENTO DE VALA, TIPO BLINDAGEM, COM PROFUNDIDADE DE 3,0 A 4,5 M, LARGURA MAIOR OU IGUAL A 1,5 M E MENOR QUE 2,5 M - EXECUÇÃO, NÃO INCLUI MATERIAL. AF_08/2020</t>
  </si>
  <si>
    <t>ESCORAMENTO DE VALA, TIPO BLINDAGEM, COM PROFUNDIDADE DE 3,0 A 4,5 M, LARGURA MENOR QUE 1,5 M - EXECUÇÃO E FORNECIMENTO, INCLUI MATERIAL. AF_08/2020</t>
  </si>
  <si>
    <t>ESCORAMENTO DE VALA, TIPO BLINDAGEM, COM PROFUNDIDADE DE 3,0 A 4,5 M, LARGURA MENOR QUE 1,5 M - EXECUÇÃO, NÃO INCLUI MATERIAL. AF_08/2020</t>
  </si>
  <si>
    <t>ESCORAMENTO DE VALA, TIPO CONTÍNUO COM PERFIL METÁLICO "U", COM PROFUNDIDADE DE 0 A 1,5 M, LARGURA MENOR QUE 1,5 M. AF_08/2020</t>
  </si>
  <si>
    <t>ESCORAMENTO DE VALA, TIPO CONTÍNUO COM PERFIL METÁLICO "U", COM PROFUNDIDADE DE 1,5 A 3,0 M, LARGURA MAIOR OU IGUAL 1,5 M E MENOR QUE 2,5 M. AF_08/2020</t>
  </si>
  <si>
    <t>ESCORAMENTO DE VALA, TIPO CONTÍNUO COM PERFIL METÁLICO "U", COM PROFUNDIDADE DE 1,5 A 3,0 M, LARGURA MENOR QUE 1,5 M. AF_08/2020</t>
  </si>
  <si>
    <t>ESCORAMENTO DE VALA, TIPO CONTÍNUO COM PERFIL METÁLICO "U", COM PROFUNDIDADE DE 3,0 A 4,5 M, LARGURA MAIOR OU IGUAL A 1,5 M E MENOR QUE 2,5 M. AF_08/2020</t>
  </si>
  <si>
    <t>ESCORAMENTO DE VALA, TIPO CONTÍNUO COM PERFIL METÁLICO "U", COM PROFUNDIDADE DE 3,0 A 4,5 M, LARGURA MENOR QUE 1,5 M. AF_08/2020</t>
  </si>
  <si>
    <t>ESCORAMENTO DE VALA, TIPO CONTÍNUO, COM PROFUNDIDADE DE 0 A 1,5 M, LARGURA MAIOR OU IGUAL A 1,5 M E MENOR QUE 2,5 M. AF_08/2020</t>
  </si>
  <si>
    <t>ESCORAMENTO DE VALA, TIPO CONTÍNUO, COM PROFUNDIDADE DE 0 A 1,5 M, LARGURA MENOR QUE 1,5 M. AF_08/2020</t>
  </si>
  <si>
    <t>ESCORAMENTO DE VALA, TIPO CONTÍNUO, COM PROFUNDIDADE DE 1,5 A 3,0 M, LARGURA MAIOR OU IGUAL A 1,5 M E MENOR QUE 2,5 M. AF_08/2020</t>
  </si>
  <si>
    <t>ESCORAMENTO DE VALA, TIPO CONTÍNUO, COM PROFUNDIDADE DE 1,5 M A 3,0 M, LARGURA MENOR QUE 1,5 M. AF_08/2020</t>
  </si>
  <si>
    <t>ESCORAMENTO DE VALA, TIPO CONTÍNUO, COM PROFUNDIDADE DE 3,0 A 4,5 M, LARGURA MAIOR OU IGUAL A 1,5 E MENOR QUE 2,5 M. AF_08/2020</t>
  </si>
  <si>
    <t>ESCORAMENTO DE VALA, TIPO CONTÍNUO, COM PROFUNDIDADE DE 3,0 A 4,5 M, LARGURA MENOR QUE 1,5 M. AF_08/2020</t>
  </si>
  <si>
    <t>ESCORAMENTO DE VALA, TIPO DESCONTÍNUO, COM PROFUNDIDADE DE 0 A 1,5 M, LARGURA MAIOR OU IGUAL A 1,5 M E MENOR QUE 2,5 M. AF_08/2020</t>
  </si>
  <si>
    <t>ESCORAMENTO DE VALA, TIPO DESCONTÍNUO, COM PROFUNDIDADE DE 0 A 1,5 M, LARGURA MENOR QUE 1,5 M. AF_08/2020</t>
  </si>
  <si>
    <t>ESCORAMENTO DE VALA, TIPO DESCONTÍNUO, COM PROFUNDIDADE DE 1,5 A 3,0 M, LARGURA MAIOR OU IGUAL A 1,5 M E MENOR QUE 2,5 M. AF_08/2020</t>
  </si>
  <si>
    <t>ESCORAMENTO DE VALA, TIPO DESCONTÍNUO, COM PROFUNDIDADE DE 1,5 M A 3,0 M, LARGURA MENOR QUE 1,5 M. AF_08/2020</t>
  </si>
  <si>
    <t>ESCORAMENTO DE VALA, TIPO DESCONTÍNUO, COM PROFUNDIDADE DE 3,0 A 4,5 M, LARGURA MAIOR OU IGUAL A 1,5 E MENOR QUE 2,5 M. AF_08/2020</t>
  </si>
  <si>
    <t>ESCORAMENTO DE VALA, TIPO DESCONTÍNUO, COM PROFUNDIDADE DE 3,0 A 4,5 M, LARGURA MENOR QUE 1,5 M. AF_08/2020</t>
  </si>
  <si>
    <t>ESCORAMENTO DE VALA, TIPO ESTACA PRANCHA METÁLICA CRAVADA, COM PROFUNDIDADE DE 0 A 1,5 M. AF_08/2020</t>
  </si>
  <si>
    <t>ESCORAMENTO DE VALA, TIPO ESTACA PRANCHA METÁLICA CRAVADA, COM PROFUNDIDADE DE 1,5 A 3 M. AF_08/2020</t>
  </si>
  <si>
    <t>ESCORAMENTO DE VALA, TIPO ESTACA PRANCHA METÁLICA CRAVADA, COM PROFUNDIDADE DE 3 A 4,5 M. AF_08/2020</t>
  </si>
  <si>
    <t>ESCORAMENTO DE VALA, TIPO PONTALETEAMENTO, COM PROFUNDIDADE DE 0 A 1,5 M, LARGURA MAIOR OU IGUAL A 1,5 M E MENOR QUE 2,5 M. AF_08/2020</t>
  </si>
  <si>
    <t>ESCORAMENTO DE VALA, TIPO PONTALETEAMENTO, COM PROFUNDIDADE DE 0 A 1,5 M, LARGURA MENOR QUE 1,5 M. AF_08/2020</t>
  </si>
  <si>
    <t>ESCORAMENTO DE VALA, TIPO PONTALETEAMENTO, COM PROFUNDIDADE DE 3,0 A 4,5 M, LARGURA MAIOR OU IGUAL A 1,5 M E MENOR QUE 2,5 M. AF_08/2020</t>
  </si>
  <si>
    <t>ESCORAMENTO DE VALA, TIPO PONTALETEAMENTO, COM PROFUNDIDADE DE 3,0 A 4,5 M, LARGURA MENOR QUE 1,5 M. AF_08/2020</t>
  </si>
  <si>
    <t>ESCORAMENTO DE VALA,TIPO CONTÍNUO COM PERFIL METÁLICO "U", COM PROFUNDIDADE DE 0 A 1,5 M, LARGURA MAIOR OU IGUAL A 1,5 E MENOR QUE 2,5 M. AF_08/2020</t>
  </si>
  <si>
    <t>FABRICAÇÃO DE CONJUNTO DE MÓDULO METÁLICO, COMPRIMENTO DE 3,0 M E ALTURA DE 1,8 M (ESTRONCAS DE 1,00 M). AF_08/2020</t>
  </si>
  <si>
    <t>FABRICAÇÃO DE CONJUNTO DE MÓDULO METÁLICO, COMPRIMENTO DE 3,0 M E ALTURA DE 1,8 M (ESTRONCAS DE 2,00 M). AF_08/2020</t>
  </si>
  <si>
    <t>FABRICAÇÃO DE CONJUNTO DE MÓDULO METÁLICO, COMPRIMENTO DE 3,0 M E ALTURA DE 2,4 M (ESTRONCAS DE 1,00 M). AF_08/2020</t>
  </si>
  <si>
    <t>FABRICAÇÃO DE CONJUNTO DE MÓDULO METÁLICO, COMPRIMENTO DE 3,0 M E ALTURA DE 2,4 M (ESTRONCAS DE 2,00 M). AF_08/2020</t>
  </si>
  <si>
    <t>FABRICAÇÃO DE CONJUNTO DE MÓDULO METÁLICO, COMPRIMENTO DE 3,6 M E ALTURA DE 3,0 M (ESTRONCAS DE 1,00 M). AF_08/2020</t>
  </si>
  <si>
    <t>FABRICAÇÃO DE CONJUNTO DE MÓDULO METÁLICO, COMPRIMENTO DE 3,6 M E ALTURA DE 3,0 M (ESTRONCAS DE 2,00 M). AF_08/2020</t>
  </si>
  <si>
    <t>PREPARO DE FUNDO DE VALA COM LARGURA MAIOR OU IGUAL A 1,5 M E MENOR QUE 2,5 M (ACERTO DO SOLO NATURAL).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</si>
  <si>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</si>
  <si>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</si>
  <si>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MAIOR OU IGUAL A 1,5 M E MENOR QUE 2,5 M, COM CAMADA DE BRITA, LANÇAMENTO MECANIZADO. AF_08/2020</t>
  </si>
  <si>
    <t>PREPARO DE FUNDO DE VALA COM LARGURA MENOR QUE 1,5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</si>
  <si>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</si>
  <si>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</si>
  <si>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MENOR QUE 1,5 M, COM CAMADA DE BRITA, LANÇAMENTO MECANIZADO. AF_08/2020</t>
  </si>
  <si>
    <t>ESGOTAMENTO DE VALA COM BOMBA SUBMERSÍVEL. AF_12/2022</t>
  </si>
  <si>
    <t>INSTALAÇÃO DE MATERIAL GRANULAR FILTRANTE PARA SISTEMA DE REBAIXAMENTO DE LENÇOL FREÁTICO POR POÇOS PROFUNDOSA, DIÂMETRO DO POÇO DE 400 MM. AF_12/2022</t>
  </si>
  <si>
    <t>INSTALAÇÃO DE SISTEMA DE REBAIXAMENTO DE LENÇOL FREÁTICO POR POÇOS PROFUNDOS, DIÂMETRO DO POÇO DE 400 MM (EXCLUI O FORNECIMENTO E FUNCIONAMENTO DE BOMBAS). AF_12/2022</t>
  </si>
  <si>
    <t>INSTALAÇÃO DE TUBULAÇÃO (GEOMECÂNICA E DE SUCÇÃO) PARA SISTEMA DE REBAIXAMENTO DE LENÇOL FREÁTICO POR POÇOS PROFUNDOS COM BOMBA SUBMERSA, DIÂMETRO DO POÇO DE 400 MM. AF_12/2022</t>
  </si>
  <si>
    <t>INSTALAÇÃO E DESINSTALAÇÃO DE CONJUNTO DE BOMBAS, À VÁCUO E CENTRÍFUGA, PARA SISTEMA DE REBAIXAMENTO DE LENÇOL FREÁTICO POR PONTEIRAS FILTRANTES (EXCLUI O FORNECIMENTO DE BOMBAS). AF_12/2022</t>
  </si>
  <si>
    <t>INSTALAÇÃO E DESINSTALAÇÃO DE MANGOTES PARA SISTEMA DE REBAIXAMENTO DE LENÇOL FREÁTICO POR PONTEIRAS FILTRANTES. AF_12/2022</t>
  </si>
  <si>
    <t>INSTALAÇÃO E DESINSTALAÇÃO DE REGISTRO DE PVC PARA SISTEMA DE REBAIXAMENTO DE LENÇOL FREÁTICO POR PONTEIRAS FILTRANTES. AF_12/2022</t>
  </si>
  <si>
    <t>INSTALAÇÃO E DESINSTALAÇÃO DE SISTEMA DE BOMBA PARA SISTEMA DE REBAIXAMENTO DE LENÇOL FREÁTICO POR POÇOS PROFUNDOS (EXCLUI O FORNECIMENTO DE BOMBA). AF_12/2022</t>
  </si>
  <si>
    <t>INSTALAÇÃO E DESINSTALAÇÃO DE SISTEMA DE REBAIXAMENTO DE LENÇOL FREÁTICO POR PONTEIRAS FILTRANTES PARA OBRAS ESTACIONÁRIAS (EXCLUI O FORNECIMENTO E FUNCIONAMENTO DE BOMBAS). AF_12/2022</t>
  </si>
  <si>
    <t>INSTALAÇÃO E DESINSTALAÇÃO DE SISTEMA DE REBAIXAMENTO DE LENÇOL FREÁTICO POR PONTEIRAS FILTRANTES PARA OBRAS ITINERANTES (EXCLUI O FORNECIMENTO E FUNCIONAMENTO DE BOMBAS). AF_12/2022</t>
  </si>
  <si>
    <t>INSTALAÇÃO E DESINSTALAÇÃO DE TUBO COLETOR DE PVC, DIÂMETRO DE 100 MM, PARA SISTEMA DE REBAIXAMENTO DE LENÇOL FREÁTICO POR PONTEIRAS FILTRANTES. AF_12/2022</t>
  </si>
  <si>
    <t>INSTALAÇÃO E RETIRADA DE REVESTIMENTO METÁLICO PARA PERFURAÇÃO DE SOLO PARA SISTEMA DE REBAIXAMENTO DE LENÇOL FREÁTICO POR PORÇOS PROFUNDOS, DIÂMETRO DO POÇO DE 400 MM. AF_12/2022</t>
  </si>
  <si>
    <t>PERFURAÇÃO DE SOLO PARA SISTEMA DE REBAIXAMENTO DE LENÇOL FREÁTICO POR POÇOS PROFUNDOS, DIÂMETRO DO POÇO DE 400 MM. AF_12/2022</t>
  </si>
  <si>
    <t>PERFURAÇÃO DE SOLO, INSTALAÇÃO E DESINSTALAÇÃO DE PONTEIRAS PARA SISTEMA DE REBAIXAMENTO DE LENÇOL FREÁTICO POR PONTEIRAS FILTRANTES EM OBRAS ESTACIONÁRIAS. AF_12/2022</t>
  </si>
  <si>
    <t>PERFURAÇÃO DE SOLO, INSTALAÇÃO E DESINSTALAÇÃO DE PONTEIRAS PARA SISTEMA DE REBAIXAMENTO DE LENÇOL FREÁTICO POR PONTEIRAS FILTRANTES EM OBRAS ITINERANTES. AF_12/2022</t>
  </si>
  <si>
    <t>CAIXILHO FIXO DE ALUMÍNIO PARA VIDRO (VIDRO INCLUSO), BATENTE/ REQUADRO DE 4 A 14 CM, SEM GUARNIÇÃO/ ALIZAR, FIXAÇÃO COM PARAFUSOS, VEDAÇÃO COM SILICONE, EXCLUSIVE CONTRAMARCO - FORNECIMENTO E INSTALAÇÃO. AF_11/2024</t>
  </si>
  <si>
    <t>CAIXILHO FIXO DE PVC BRANCO PARA VIDRO (VIDRO INCLUSO), BATENTE/ REQUADRO DE 4 A 14 CM, SEM GUARNIÇÃO/ ALIZAR, COM FERRAGENS, FIXAÇÃO COM PARAFUSOS, VEDAÇÃO COM SILICONE, EXCLUSIVE CONTRAMARCO - FORNECIMENTO E INSTALAÇÃO. AF_11/2024</t>
  </si>
  <si>
    <t>CONTRAMARCO DE ALUMÍNIO, FIXAÇÃO COM ARGAMASSA - FORNECIMENTO E INSTALAÇÃO. AF_11/2024</t>
  </si>
  <si>
    <t>CONTRAMARCO DE ALUMÍNIO, FIXAÇÃO COM PARAFUSO - FORNECIMENTO E INSTALAÇÃO. AF_11/2024</t>
  </si>
  <si>
    <t>CONTRAMARCO DE AÇO, FIXAÇÃO COM ARGAMASSA - FORNECIMENTO E INSTALAÇÃO. AF_11/2024</t>
  </si>
  <si>
    <t>CONTRAMARCO DE AÇO, FIXAÇÃO COM PARAFUSO - FORNECIMENTO E INSTALAÇÃO. AF_11/2024</t>
  </si>
  <si>
    <t>GUARNIÇÃO DE ALUMÍNIO. AF_11/2024</t>
  </si>
  <si>
    <t>JANELA DE ALUMÍNIO DE CORRER COM 2 FOLHAS PARA VIDROS (VIDROS INCLUSOS) E PERSIANA INTEGRADA, BATENTE/ REQUADRO 6 A 14 CM, ACABAMENTO COM ACETATO OU BRILHANTE, FIXAÇÃO COM PARAFUSO, SEM GUARNIÇÃO/ ALIZAR, DIMENSÕES 120X120 CM, VEDAÇÃO COM SILICONE, EXCLUSIVE CONTRAMARCO - FORNECIMENTO E INSTALAÇÃO. AF_11/2024</t>
  </si>
  <si>
    <t>JANELA DE ALUMÍNIO DE CORRER COM 2 FOLHAS PARA VIDROS (VIDROS INCLUSOS), BATENTE/ REQUADRO 6 A 14 CM, ACABAMENTO COM ACETATO OU BRILHANTE, FIXAÇÃO COM PARAFUSO, SEM GUARNIÇÃO/ ALIZAR, DIMENSÕES 100X120 CM, VEDAÇÃO COM SILICONE, EXCLUSIVE CONTRAMARCO - FORNECIMENTO E INSTALAÇÃO. AF_11/2024</t>
  </si>
  <si>
    <t>JANELA DE ALUMÍNIO DE CORRER COM 2 FOLHAS PARA VIDROS (VIDROS INCLUSOS), COM BANDEIRA, BATENTE/ REQUADRO 6 A 14 CM, ACABAMENTO COM ACETATO OU BRILHANTE, FIXAÇÃO COM PARAFUSO, SEM GUARNIÇÃO/ ALIZAR, DIMENSÕES 100X120 CM, VEDAÇÃO COM SILICONE, EXCLUSIVE CONTRAMARCO - FORNECIMENTO E INSTALAÇÃO. AF_11/2024</t>
  </si>
  <si>
    <t>JANELA DE ALUMÍNIO DE CORRER COM 3 FOLHAS (2 VENEZIANAS E 1 FOLHA PARA VIDRO,VIDRO INCLUSO), BATENTE/ REQUADRO 6 A 14 CM, SEM ACABAMENTO, FIXAÇÃO COM PARAFUSO, SEM GUARNIÇÃO/ ALIZAR, DIMENSÕES 100X120 CM, VEDAÇÃO COM SILICONE, EXCLUSIVE CONTRAMARCO - FORNECIMENTO E INSTALAÇÃO. AF_11/2024</t>
  </si>
  <si>
    <t>JANELA DE ALUMÍNIO DE CORRER COM 4 FOLHAS PARA VIDROS (VIDROS INCLUSOS), COM BANDEIRA, BATENTE/ REQUADRO 6 A 14 CM, ACABAMENTO COM ACETATO OU BRILHANTE, FIXAÇÃO COM PARAFUSO, SEM GUARNIÇÃO/ ALIZAR, DIMENSÕES 150X120 CM, VEDAÇÃO COM SILICONE, EXCLUSIVE CONTRAMARCO - FORNECIMENTO E INSTALAÇÃO. AF_11/2024</t>
  </si>
  <si>
    <t>JANELA DE ALUMÍNIO DE CORRER COM 4 FOLHAS PARA VIDROS (VIDROS INCLUSOS), SEM BANDEIRA, BATENTE/ REQUADRO 6 A 14 CM, ACABAMENTO COM ACETATO OU BRILHANTE, FIXAÇÃO COM PARAFUSO, SEM GUARNIÇÃO/ ALIZAR, DIMENSÕES 150X120 CM, VEDAÇÃO COM SILICONE,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</si>
  <si>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</si>
  <si>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JANELA DE ALUMÍNIO TIPO MAXIM-AR, VIDRO INCLUSO, COM BANDEIRA, FIXAÇÃO COM PARAFUSO, SEM GUARNIÇÃO/ ALIZAR, DIMENSÕES 100X80 (A X L) CM, SEM ACABAMENTO, VEDAÇÃO COM SILICONE, EXCLUSIVE CONTRAMARCO - FORNECIMENTO E INSTALAÇÃO. AF_11/2024</t>
  </si>
  <si>
    <t>JANELA DE AÇO DE CORRER COM 3 FOLHAS (2 VENEZIANAS E 1 PARA VIDRO - VIDRO INCLUSO), BATENTE/ REQUADRO INCLUSO (6 A 14 CM), FIXAÇÃO COM ARGAMASSA, COM PINTURA ANTICORROSIVA E PINTURA DE ACABAMENTO, COM FERRAGENS, FIXAÇÃO COM ARGAMASSA, EXCLUSIVE CONTRAMARCO - FORNECIMENTO E INSTALAÇÃO. AF_11/2024</t>
  </si>
  <si>
    <t>JANELA DE AÇO DE CORRER COM 4 FOLHAS PARA VIDRO (VIDROS NÃO INCLUSOS), BATENTE/ REQUADRO INCLUSO (6 A 14 CM), FIXAÇÃO COM ARGAMASSA, COM PINTURA ANTICORROSIVA, COM FERRAGENS, FIXAÇÃO COM ARGAMASSA, EXCLUSIVE CONTRAMARCO - FORNECIMENTO E INSTALAÇÃO. AF_11/2024</t>
  </si>
  <si>
    <t>JANELA DE AÇO GALVANIZADO TIPO MAXIMO-AR, PINT. ANTICORROSIVA, COM BATENTE/REQUADRO DE 6 A 14 CM, SEM VIDRO, COM GRADE, 1 FL, 60 X 80 CM (A X L), FIXAÇÃO COM ARGAMASSA, EXCLUSIVE CONTRAMARCO - FORNECIMENTO E INSTALAÇÃO. AF_11/2024</t>
  </si>
  <si>
    <t>JANELA DE AÇO TIPO BASCULANTE, PARA VIDROS (VIDROS NÃO INCLUSOS), BATENTE/ REQUADRO INCLUSO (6,5 A 14 CM), DIMENSÕES 60X60 CM, COM COM PINTURA ANTICORROSIVA, SEM ACABAMENTO, COM FERRAGENS, FIXAÇÃO COM ARGAMASSA, EXCLUSIVE CONTRAMARCO - FORNECIMENTO E INSTALAÇÃO. AF_11/2024</t>
  </si>
  <si>
    <t>JANELA DE MADEIRA CEDRINHO/ ANGELIM COMERCIAL/ CURUPIXA/ CUMARU OU EQUIVALENTE DA REGIÃO, TIPO MAXIMA AR, PARA VIDRO (VIDRO NÃO INCLUSO), CAIXA DO BATENTE/ MARCO DE 10 CM, COM GUARNIÇÕES/ ALIZAR E FERRAGENS, SEM ACABAMENTO, FIXAÇÃO COM PARAFUSOS E ESPUMA EXPANSIVA, EXCLUSIVE CONTRAMARCO - FORNECIMENTO E INSTALAÇÃO. AF_11/2024</t>
  </si>
  <si>
    <t>JANELA DE MADEIRA CEDRINHO/ ANGELIM COMERCIAL/ CURUPIXA/ CUMARU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</si>
  <si>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CEDRINHO/ ANGELIM COMERCIAL/ CURUPIXA/ CUMARU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</si>
  <si>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CEDRINHO/ ANGELIM COMERCIAL/ CURUPIXA/ CUMARU OU EQUIVALENTE, VENEZIANAS PANTOGRÁFICAS DE CORRER E 2 FOLHAS PARA VIDROS DE CORRER (VIDROS NÃO INCLUSOS), GUARNIÇÕES/ MARCO INCLUSOS, FERRAGENS INCLUSAS, FIXAÇÃO COM PARAFUSOS E ESPUMA EXPANSIVA, EXCLUSIVE CONTRAMARCO - FORNECIMENTO E INSTALAÇÃO. AF_11/2024</t>
  </si>
  <si>
    <t>JANELA DE MADEIRA IMBUIA/CEDRO ARANA/CEDRO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</si>
  <si>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IMBUIA/CEDRO ARANA/CEDRO ROSAOU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</si>
  <si>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MADEIRA PINUS/ EUCALIPTO/ TAUARI/ VIROLA OU EQUIVALENTE DA REGIÃO, TIPO BASCULANTE, 2 FOLHAS PARA (VIDROS NÃO INCLUSOS), CAIXA DO BATENTE/ MARCO DE 10 CM, SEM GUARNIÇÕES/ ALIZAR, COM FERRAGENS, FIXAÇÃO COM PARAFUSOS E ESPUMA EXPANSIVA, EXCLUSIVE CONTRAMARCO - FORNECIMENTO E INSTALAÇÃO. AF_11/2024</t>
  </si>
  <si>
    <t>JANELA DE MADEIRA PINUS/ EUCALIPTO/ TAUARI/ VIROLA OU EQUIVALENTE, CAIXA DO BATENTE/ MARCO 10 CM, COM 6 FOLHAS (2 VENEZIANAS FIXAS, 2 VENEZIANAS DE CORRER E 2 FOLHAS DE CORRER PARA VIDRO, VIDROS NÃO INCLUSOS), SEM GUARNIÇÃO/ ALIZAR, COM FERRAGENS, FIXAÇÃO COM PARAFUSOS E ESPUMA EXPANSIVA, EXCLUSIVE CONTRAMARCO - FORNECIMENTO E INSTALAÇÃO. AF_11/2024</t>
  </si>
  <si>
    <t>JANELA DE MADEIRA PINUS/EUCALIPTO/ TAUARI/ VIROLA OU EQUIVALENTE, CAIXA DO BATENTE/ MARCO 10 CM, COM DUAS FOLHAS DE ABRIR TIPO VENEZIANAS E 2 FOLHAS GUILHOTINAS PARA VIDRO (VIDROS NÃO INCLUSOS), COM GUARNIÇÃO/ ALIZAR E FERRAGENS, FIXAÇÃO COM PARAFUSOS E ESPUMA EXPANSIVA, EXCLUSIVE CONTRAMARCO - FORNECIMENTO E INSTALAÇÃO. AF_11/2024</t>
  </si>
  <si>
    <t>JANELA DE PVC BRANCO DE CORRER COM 2 FOLHAS PARA VIDRO (VIDROS INCLUSOS) E PERSIANA INTEGRADA, BATENTE/ REQUADRO DE 4 A 14 CM, DIMENSÕES 120X120 CM, COM GUARNIÇÃO/ ALIZAR, COM FERRAGENS, FIXAÇÃO COM PARAFUSOS, VEDAÇÃO COM SILICONE, EXCLUSIVE CONTRAMARCO - FORNECIMENTO E INSTALAÇÃO. AF_11/2024</t>
  </si>
  <si>
    <t>JANELA DE PVC BRANCO DE CORRER COM 3 FOLHAS (2 VENEZIANAS E 1 PARA VIDRO, VIDRO INCLUSO), BATENTE/ REQUADRO DE 4 A 14 CM, DIMENSÕES 100X200 CM, COM GUARNIÇÃO/ ALIZAR, COM FERRAGENS, FIXAÇÃO COM PARAFUSOS, VEDAÇÃO COM SILICONE, EXCLUSIVE CONTRAMARCO - FORNECIMENTO E INSTALAÇÃO. AF_11/2024</t>
  </si>
  <si>
    <t>JANELA DE PVC BRANCO TIPO MAXIM-AR (VIDRO INCLUSO), BATENTE/ REQUADRO DE 4 A 14 CM, DIMENSÕES 60X60 CM, COM GUARNIÇÃO/ ALIZAR, COM FERRAGENS, FIXAÇÃO COM PARAFUSOS, VEDAÇÃO COM SILICONE, EXCLUSIVE CONTRAMARCO - FORNECIMENTO E INSTALAÇÃO. AF_11/2024</t>
  </si>
  <si>
    <t>ALIZAR DE 5X1,5CM PARA PORTA FIXADO COM PREGOS, PADRÃO MÉDIO - FORNECIMENTO E INSTALAÇÃO. AF_12/2019</t>
  </si>
  <si>
    <t>ALIZAR DE 5X1,5CM PARA PORTA FIXADO COM PREGOS, PADRÃO POPULAR - FORNECIMENTO E INSTALAÇÃO. AF_12/2019</t>
  </si>
  <si>
    <t>BATENTE DE AÇO GALVANIZADO, COM PERFIL PRÉ-FABRICADO, FIXADO COM ARGAMASSA, COM SOLDA, GRAPAS E FUROS PARA FERRAGENS INCLUSOS. AF_12/2019</t>
  </si>
  <si>
    <t>BATENTE PARA PORTA COM BANDEIRA, FIXAÇÃO COM PARAFUSO E BUCHA. AF_12/2019</t>
  </si>
  <si>
    <t>BATENTE PARA PORTA DE MADEIRA, FIXAÇÃO COM ARGAMASSA, PADRÃO MÉDIO - FORNECIMENTO E INSTALAÇÃO. AF_12/2019</t>
  </si>
  <si>
    <t>BATENTE PARA PORTA DE MADEIRA, FIXAÇÃO COM ARGAMASSA, PADRÃO POPULAR. FORNECIMENTO E INSTALAÇÃO. AF_12/2019</t>
  </si>
  <si>
    <t>BATENTE PARA PORTA DE MADEIRA, PADRÃO MÉDIO - FORNECIMENTO E MONTAGEM. AF_12/2019</t>
  </si>
  <si>
    <t>BATENTE PARA PORTA DE MADEIRA, PADRÃO POPULAR - FORNECIMENTO E MONTAGEM. AF_12/2019</t>
  </si>
  <si>
    <t>CREMONA EM LATÃO CROMADO OU POLIDO, COMPLETA. AF_12/2019</t>
  </si>
  <si>
    <t>DOBRADIÇA EM AÇO/FERRO, 3" X 21/2", E=1,9 A 2MM, SEN ANEL, CROMADO OU ZINCADO, TAMPA BOLA, COM PARAFUSOS. AF_12/2019</t>
  </si>
  <si>
    <t>DOBRADIÇA TIPO VAI E VEM EM LATÃO POLIDO 3". AF_12/2019</t>
  </si>
  <si>
    <t>FECHADURA DE EMBUTIR COM CILINDRO, EXTERNA, COMPLETA, ACABAMENTO PADRÃO MÉDIO, INCLUSO EXECUÇÃO DE FURO - FORNECIMENTO E INSTALAÇÃO. AF_12/2019</t>
  </si>
  <si>
    <t>FECHADURA DE EMBUTIR COM CILINDRO, EXTERNA, COMPLETA, ACABAMENTO PADRÃO POPULAR, INCLUSO EXECUÇÃO DE FURO - FORNECIMENTO E INSTALAÇÃO. AF_12/2019</t>
  </si>
  <si>
    <t>FECHADURA DE EMBUTIR PARA PORTA DE BANHEIRO, COMPLETA, ACABAMENTO PADRÃO MÉDIO,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</si>
  <si>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</si>
  <si>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</si>
  <si>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</si>
  <si>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FECHO DE EMBUTIR TIPO UNHA 22CM. AF_12/2019</t>
  </si>
  <si>
    <t>FECHO DE EMBUTIR TIPO UNHA 40CM.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</si>
  <si>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</si>
  <si>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</si>
  <si>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</si>
  <si>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</si>
  <si>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</si>
  <si>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</si>
  <si>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</si>
  <si>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</si>
  <si>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</si>
  <si>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</si>
  <si>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</si>
  <si>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</si>
  <si>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</si>
  <si>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</si>
  <si>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</si>
  <si>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</si>
  <si>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</si>
  <si>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</si>
  <si>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</si>
  <si>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</si>
  <si>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</si>
  <si>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</si>
  <si>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</si>
  <si>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</si>
  <si>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</si>
  <si>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</si>
  <si>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</si>
  <si>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</si>
  <si>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</si>
  <si>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</si>
  <si>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</si>
  <si>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</si>
  <si>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</si>
  <si>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</si>
  <si>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</si>
  <si>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</si>
  <si>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</si>
  <si>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</si>
  <si>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</si>
  <si>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</si>
  <si>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</si>
  <si>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</si>
  <si>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</si>
  <si>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</si>
  <si>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</si>
  <si>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DE BATENTE, FECHADURA COM EXECUÇÃO DO FURO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</si>
  <si>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</si>
  <si>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</si>
  <si>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</si>
  <si>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</si>
  <si>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</si>
  <si>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</si>
  <si>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</si>
  <si>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</si>
  <si>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</si>
  <si>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</si>
  <si>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</si>
  <si>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</si>
  <si>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</si>
  <si>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</si>
  <si>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</si>
  <si>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</si>
  <si>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LEVE OU MÉDIA, 90X210, EXCLUSIVE FECHADURA,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</si>
  <si>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</si>
  <si>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</si>
  <si>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</si>
  <si>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</si>
  <si>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</si>
  <si>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</si>
  <si>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</si>
  <si>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</si>
  <si>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PORTA CADEADO ZINCADO OXIDADO PRETO COM CADEADO DE AÇO INOX, LARGURA DE *50* MM. AF_12/2019</t>
  </si>
  <si>
    <t>PORTA CORTA-FOGO 90X210X4CM - FORNECIMENTO E INSTALAÇÃO. AF_12/2019</t>
  </si>
  <si>
    <t>PORTA DE ALUMÍNIO DE ABRIR PARA VIDRO SEM GUARNIÇÃO, 87X210CM, FIXAÇÃO COM PARAFUSOS, INCLUSIVE VIDROS - FORNECIMENTO E INSTALAÇÃO. AF_12/2019</t>
  </si>
  <si>
    <t>PORTA DE CORRER DE ALUMÍNIO, COM DUAS FOLHAS PARA VIDRO, INCLUSO VIDRO LISO INCOLOR, FECHADURA E PUXADOR, SEM ALIZAR. AF_12/2019</t>
  </si>
  <si>
    <t>PORTA DE FERRO, DE ABRIR, TIPO GRADE COM CHAPA, COM GUARNIÇÕES. AF_12/2019</t>
  </si>
  <si>
    <t>PORTA DE MADEIRA COMPENSADA LISA PARA PINTURA, 120X210X3,5CM, 2 FOLHAS, INCLUSO ADUELA 2A, ALIZAR 2A E DOBRADIÇAS.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</si>
  <si>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</si>
  <si>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</si>
  <si>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</si>
  <si>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</si>
  <si>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</si>
  <si>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</si>
  <si>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</si>
  <si>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</si>
  <si>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</si>
  <si>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</si>
  <si>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</si>
  <si>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</si>
  <si>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PORTA DE MADEIRA TIPO VENEZIANA, 80X210CM, ESPESSURA DE 3CM, INCLUSO DOBRADIÇAS - FORNECIMENTO E INSTALAÇÃO. AF_12/2019</t>
  </si>
  <si>
    <t>PORTA DE MADEIRA, MACIÇA (PESADA OU SUPERPESADA), 90X210CM, ESPESSURA DE 3,5CM, INCLUSO DOBRADIÇAS - FORNECIMENTO E INSTALAÇÃO. AF_12/2019</t>
  </si>
  <si>
    <t>PORTA DE MADEIRA, TIPO MEXICANA, MACIÇA (PESADA OU SUPERPESADA), 80X210CM, ESPESSURA DE 3,5CM, INCLUSO DOBRADIÇAS - FORNECIMENTO E INSTALAÇÃO. AF_12/2019</t>
  </si>
  <si>
    <t>PORTA EM ALUMÍNIO DE ABRIR TIPO VENEZIANA COM GUARNIÇÃO, FIXAÇÃO COM PARAFUSOS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</si>
  <si>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</si>
  <si>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</si>
  <si>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PUXADOR CENTRAL PARA ESQUADRIA DE MADEIRA.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</si>
  <si>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</si>
  <si>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</si>
  <si>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</si>
  <si>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</si>
  <si>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</si>
  <si>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TARJETA TIPO LIVRE/OCUPADO PARA PORTA DE BANHEIRO. AF_12/2019</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</si>
  <si>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</si>
  <si>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</si>
  <si>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</si>
  <si>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ESTACA BROCA DE CONCRETO, DIÂMETRO DE 30CM, ESCAVAÇÃO MANUAL COM TRADO CONCHA, INTEIRAMENTE ARMADA. AF_05/2020</t>
  </si>
  <si>
    <t>ESTACA CIRCULAR ESCAVADA COM FLUIDO ESTABILIZANTE (ESTACÃO), DIÂMETRO DE 110CM (EXCLUSIVE MOBILIZAÇÃO E DESMOBILIZAÇÃO). AF_05/2020</t>
  </si>
  <si>
    <t>ESTACA CIRCULAR ESCAVADA COM FLUIDO ESTABILIZANTE (ESTACÃO), DIÂMETRO DE 140CM (EXCLUSIVE MOBILIZAÇÃO E DESMOBILIZAÇÃO). AF_05/2020</t>
  </si>
  <si>
    <t>ESTACA CIRCULAR ESCAVADA COM FLUIDO ESTABILIZANTE (ESTACÃO), DIÂMETRO DE 80CM (EXCLUSIVE MOBILIZAÇÃO E DESMOBILIZAÇÃO). AF_05/2020</t>
  </si>
  <si>
    <t>ESTACA RETANGULAR ESCAVADA COM FLUIDO ESTABILIZANTE (BARRETE), 40 X 250CM (EXCLUSIVE MOBILIZAÇÃO E DESMOBILIZAÇÃO). AF_05/2020</t>
  </si>
  <si>
    <t>ESTACA RETANGULAR ESCAVADA COM FLUIDO ESTABILIZANTE (BARRETE), 60 X 250CM (EXCLUSIVE MOBILIZAÇÃO E DESMOBILIZAÇÃO). AF_05/2020</t>
  </si>
  <si>
    <t>ESTACA RETANGULAR ESCAVADA COM FLUIDO ESTABILIZANTE (BARRETE), 80 X 250CM (EXCLUSIVE MOBILIZAÇÃO E DESMOBILIZAÇÃO). AF_05/2020</t>
  </si>
  <si>
    <t>ESTACA STRAUSS, DIÂMETRO DE 25CM, COM ARMADURA DE ARRANQUE (EXCLUSIVE MOBILIZAÇÃO E DESMOBILIZAÇÃO). AF_05/2020</t>
  </si>
  <si>
    <t>ESTACA STRAUSS, DIÂMETRO DE 32CM, COM ARMADURA DE ARRANQUE (EXCLUSIVE MOBILIZAÇÃO E DESMOBILIZAÇÃO). AF_05/2020</t>
  </si>
  <si>
    <t>ESTACA STRAUSS, DIÂMETRO DE 32CM, INTEIRAMENTE ARMADA (EXCLUSIVE MOBILIZAÇÃO E DESMOBILIZAÇÃO). AF_05/2020</t>
  </si>
  <si>
    <t>ESTACA STRAUSS, DIÂMETRO DE 38CM, COM ARMADURA DE ARRANQUE (EXCLUSIVE MOBILIZAÇÃO E DESMOBILIZAÇÃO). AF_05/2020</t>
  </si>
  <si>
    <t>ESTACA STRAUSS, DIÂMETRO DE 38CM, INTEIRAMENTE ARMADA (EXCLUSIVE MOBILIZAÇÃO E DESMOBILIZAÇÃO). AF_05/2020</t>
  </si>
  <si>
    <t>ESTACA ESCAVADA MECANICAMENTE, SEM FLUIDO ESTABILIZANTE, COM 25CM DE DIÂMETRO, CONCRETO LANÇADO MANUALMENTE (EXCLUSIVE MOBILIZAÇÃO E DESMOBILIZAÇÃO). AF_01/2020</t>
  </si>
  <si>
    <t>ESTACA ESCAVADA MECANICAMENTE, SEM FLUIDO ESTABILIZANTE, COM 25CM DE DIÂMETRO, CONCRETO LANÇADO POR CAMINHÃO BETONEIRA (EXCLUSIVE MOBILIZAÇÃO E DESMOBILIZAÇÃO). AF_01/2020</t>
  </si>
  <si>
    <t>ESTACA ESCAVADA MECANICAMENTE, SEM FLUIDO ESTABILIZANTE, COM 40CM DE DIÂMETRO, CONCRETO LANÇADO POR CAMINHÃO BETONEIRA (EXCLUSIVE MOBILIZAÇÃO E DESMOBILIZAÇÃO). AF_01/2020</t>
  </si>
  <si>
    <t>ESTACA ESCAVADA MECANICAMENTE, SEM FLUIDO ESTABILIZANTE, COM 60CM DE DIÂMETRO, CONCRETO LANÇADO POR BOMBA LANÇA (EXCLUSIVE BOMBEAMENTO, MOBILIZAÇÃO E DESMOBILIZAÇÃO). AF_01/2020</t>
  </si>
  <si>
    <t>ESTACA ESCAVADA MECANICAMENTE, SEM FLUIDO ESTABILIZANTE, COM 60CM DE DIÂMETRO, CONCRETO LANÇADO POR CAMINHÃO BETONEIRA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</si>
  <si>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</si>
  <si>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</si>
  <si>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</si>
  <si>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METÁLICA PARA FUNDAÇÃO, UTILIZANDO PERFIL LAMINADO HP250X62 (EXCLUSIVE MOBILIZAÇÃO E DESMOBILIZAÇÃO). AF_01/2020</t>
  </si>
  <si>
    <t>ESTACA METÁLICA PARA FUNDAÇÃO, UTILIZANDO PERFIL LAMINADO HP310X125 (EXCLUSIVE MOBILIZAÇÃO E DESMOBILIZAÇÃO). AF_01/2020</t>
  </si>
  <si>
    <t>ESTACA METÁLICA PARA FUNDAÇÃO, UTILIZANDO PERFIL LAMINADO HP310X79 (EXCLUSIVE MOBILIZAÇÃO E DESMOBILIZAÇÃO). AF_01/2020</t>
  </si>
  <si>
    <t>ESTACA PRÉ-MOLDADA DE CONCRETO CENTRIFUGADO, SEÇÃO CIRCULAR, CAPACIDADE DE 100 TONELADAS, INCLUSO EMENDA (EXCLUSIVE MOBILIZAÇÃO E DESMOBILIZAÇÃO). AF_12/2019</t>
  </si>
  <si>
    <t>ESTACA PRÉ-MOLDADA DE CONCRETO SEÇÃO QUADRADA, CAPACIDADE DE 50 TONELADAS, INCLUSO EMENDA (EXCLUSIVE MOBILIZAÇÃO E DESMOBILIZAÇÃO). AF_12/2019</t>
  </si>
  <si>
    <t>ESTACA PRÉ-MOLDADA DE CONCRETO, SEÇÃO QUADRADA, CAPACIDADE DE 25 TONELADAS, INCLUSO EMENDA (EXCLUSIVE MOBILIZAÇÃO E DESMOBILIZAÇÃO). AF_12/2019</t>
  </si>
  <si>
    <t>ESTACA RAIZ, DIÂMETRO DE 20 CM, PERFURADA EM ROCHA (EXCLUSIVE MOBILIZAÇÃO E DESMOBILIZAÇÃO). AF_03/2020</t>
  </si>
  <si>
    <t>ESTACA RAIZ, DIÂMETRO DE 20 CM, SEM PRESENÇA DE ROCHA (EXCLUSIVE MOBILIZAÇÃO E DESMOBILIZAÇÃO). AF_03/2020</t>
  </si>
  <si>
    <t>ESTACA RAIZ, DIÂMETRO DE 31 CM, PERFURADA EM ROCHA (EXCLUSIVE MOBILIZAÇÃO E DESMOBILIZAÇÃO). AF_03/2020</t>
  </si>
  <si>
    <t>ESTACA RAIZ, DIÂMETRO DE 31 CM, SEM PRESENÇA DE ROCHA (EXCLUSIVE MOBILIZAÇÃO E DESMOBILIZAÇÃO). AF_03/2020</t>
  </si>
  <si>
    <t>ESTACA RAIZ, DIÂMETRO DE 40 CM, PERFURADA EM ROCHA (EXCLUSIVE MOBILIZAÇÃO E DESMOBILIZAÇÃO). AF_03/2020</t>
  </si>
  <si>
    <t>ESTACA RAIZ, DIÂMETRO DE 40 CM, SEM PRESENÇA DE ROCHA (EXCLUSIVE MOBILIZAÇÃO E DESMOBILIZAÇÃO). AF_03/2020</t>
  </si>
  <si>
    <t>ESTACA RAIZ, DIÂMETRO DE 45 CM, PERFURADA EM ROCHA (EXCLUSIVE MOBILIZAÇÃO E DESMOBILIZAÇÃO). AF_03/2020</t>
  </si>
  <si>
    <t>ESTACA RAIZ, DIÂMETRO DE 45 CM, SEM PRESENÇA DE ROCHA (EXCLUSIVE MOBILIZAÇÃO E DESMOBILIZAÇÃO). AF_03/2020</t>
  </si>
  <si>
    <t>ESTACA HÉLICE CONTÍNUA, DIÂMETRO DE 30 CM, INCLUSO CONCRETO FCK=30MPA E ARMADURA MÍNIMA (EXCLUSIVE BOMBEAMENTO, MOBILIZAÇÃO E DESMOBILIZAÇÃO). AF_12/2019</t>
  </si>
  <si>
    <t>ESTACA HÉLICE CONTÍNUA, DIÂMETRO DE 50 CM, INCLUSO CONCRETO FCK=30MPA E ARMADURA MÍNIMA (EXCLUSIVE BOMBEAMENTO, MOBILIZAÇÃO E DESMOBILIZAÇÃO). AF_12/2019</t>
  </si>
  <si>
    <t>ESTACA HÉLICE CONTÍNUA, DIÂMETRO DE 70 CM, INCLUSO CONCRETO FCK=30MPA E ARMADURA MÍNIMA (EXCLUSIVE BOMBEAMENTO, MOBILIZAÇÃO E DESMOBILIZAÇÃO). AF_12/2019</t>
  </si>
  <si>
    <t>ESTACA HÉLICE CONTÍNUA, DIÂMETRO DE 80 CM, INCLUSO CONCRETO FCK=30MPA E ARMADURA MÍNIMA (EXCLUSIVE BOMBEAMENTO, MOBILIZAÇÃO E DESMOBILIZAÇÃO). AF_12/2019</t>
  </si>
  <si>
    <t>ESTACA HÉLICE CONTÍNUA, DIÂMETRO DE 90 CM, INCLUSO CONCRETO FCK=30MPA E ARMADURA MÍNIMA (EXCLUSIVE BOMBEAMENTO, MOBILIZAÇÃO E DESMOBILIZAÇÃO). AF_12/2019</t>
  </si>
  <si>
    <t>FABRICAÇÃO E INSTALAÇÃO DE MEIA TESOURA DE MADEIRA NÃO APARELHADA, COM VÃO DE 10 M, PARA TELHA CERÂMICA OU DE CONCRETO,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</si>
  <si>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</si>
  <si>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</si>
  <si>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</si>
  <si>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</si>
  <si>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12 M, PARA TELHA ONDULADA DE FIBROCIMENTO, ALUMÍNIO, PLÁSTICA OU TERMOACÚSTICA, INCLUSO IÇAMENTO. AF_07/2019</t>
  </si>
  <si>
    <t>FABRICAÇÃO E INSTALAÇÃO DE MEIA TESOURA DE MADEIRA NÃO APARELHADA, COM VÃO DE 3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</si>
  <si>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</si>
  <si>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CERÂMICA OU DE CONCRETO,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</si>
  <si>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</si>
  <si>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CERÂMICA OU DE CONCRETO,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</si>
  <si>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</si>
  <si>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CERÂMICA OU DE CONCRETO,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</si>
  <si>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</si>
  <si>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CERÂMICA OU DE CONCRETO,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</si>
  <si>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</si>
  <si>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CERÂMICA OU DE CONCRETO,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</si>
  <si>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</si>
  <si>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CERÂMICA OU DE CONCRETO, INCLUSO IÇAMENTO. AF_07/2019</t>
  </si>
  <si>
    <t>FABRICAÇÃO E INSTALAÇÃO DE MEIA TESOURA DE MADEIRA NÃO APARELHADA, COM VÃO DE 9 M, PARA TELHA ONDULADA DE FIBROCIMENTO, ALUMÍNIO, PLÁSTICA OU TERMOACÚSTICA, INCLUSO IÇAMENTO.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</si>
  <si>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</si>
  <si>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</si>
  <si>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</si>
  <si>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</si>
  <si>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</si>
  <si>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RESIDENCIAL TÉRREO, INCLUSO TRANSPORTE VERTICAL. AF_07/2019</t>
  </si>
  <si>
    <t>FABRICAÇÃO E INSTALAÇÃO DE PONTALETES DE MADEIRA NÃO APARELHADA PARA TELHADOS COM MAIS QUE 2 ÁGUAS E COM TELHA CERÂMICA OU DE CONCRETO EM EDIFÍCIO INSTITUCIONAL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</si>
  <si>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</si>
  <si>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RESIDENCIAL TÉRREO, INCLUSO TRANSPORTE VERTICAL.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</si>
  <si>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</si>
  <si>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</si>
  <si>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TESOURA INTEIRA EM AÇO, VÃO DE 10 M, PARA TELHA CERÂMICA OU DE CONCRETO,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</si>
  <si>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</si>
  <si>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CERÂMICA OU DE CONCRETO,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</si>
  <si>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</si>
  <si>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CERÂMICA OU DE CONCRETO, INCLUSO IÇAMENTO. AF_07/2019</t>
  </si>
  <si>
    <t>FABRICAÇÃO E INSTALAÇÃO DE TESOURA INTEIRA EM AÇO, VÃO DE 12 M, PARA TELHA ONDULADA DE FIBROCIMENTO, METÁLICA, PLÁSTICA OU TERMOACÚSTICA, INCLUSO IÇAMENTO. AF_07/2019</t>
  </si>
  <si>
    <t>FABRICAÇÃO E INSTALAÇÃO DE TESOURA INTEIRA EM AÇO, VÃO DE 3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</si>
  <si>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</si>
  <si>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CERÂMICA OU DE CONCRETO,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</si>
  <si>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</si>
  <si>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CERÂMICA OU DE CONCRETO,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</si>
  <si>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</si>
  <si>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CERÂMICA OU DE CONCRETO,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</si>
  <si>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</si>
  <si>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CERÂMICA OU DE CONCRETO,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</si>
  <si>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</si>
  <si>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CERÂMICA OU DE CONCRETO,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</si>
  <si>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</si>
  <si>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CERÂMICA OU DE CONCRETO, INCLUSO IÇAMENTO. AF_07/2019</t>
  </si>
  <si>
    <t>FABRICAÇÃO E INSTALAÇÃO DE TESOURA INTEIRA EM AÇO, VÃO DE 9 M, PARA TELHA ONDULADA DE FIBROCIMENTO, METÁLICA, PLÁSTICA OU TERMOACÚSTICA, INCLUSO IÇAMENTO. AF_07/2019</t>
  </si>
  <si>
    <t>FABRICAÇÃO E INSTALAÇÃO DE TESOURA INTEIRA EM MADEIRA NÃO APARELHADA, VÃO DE 10 M, PARA TELHA CERÂMICA OU DE CONCRETO,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</si>
  <si>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</si>
  <si>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CERÂMICA OU DE CONCRETO,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</si>
  <si>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</si>
  <si>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CERÂMICA OU DE CONCRETO, INCLUSO IÇAMENTO. AF_07/2019</t>
  </si>
  <si>
    <t>FABRICAÇÃO E INSTALAÇÃO DE TESOURA INTEIRA EM MADEIRA NÃO APARELHADA, VÃO DE 12 M, PARA TELHA ONDULADA DE FIBROCIMENTO, METÁLICA, PLÁSTICA OU TERMOACÚSTICA, INCLUSO IÇAMENTO. AF_07/2019</t>
  </si>
  <si>
    <t>FABRICAÇÃO E INSTALAÇÃO DE TESOURA INTEIRA EM MADEIRA NÃO APARELHADA, VÃO DE 3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</si>
  <si>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</si>
  <si>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CERÂMICA OU DE CONCRETO,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</si>
  <si>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</si>
  <si>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CERÂMICA OU DE CONCRETO,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</si>
  <si>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</si>
  <si>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CERÂMICA OU DE CONCRETO,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</si>
  <si>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</si>
  <si>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CERÂMICA OU DE CONCRETO,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</si>
  <si>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</si>
  <si>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CERÂMICA OU DE CONCRETO,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</si>
  <si>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</si>
  <si>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CERÂMICA OU DE CONCRETO, INCLUSO IÇAMENTO. AF_07/2019</t>
  </si>
  <si>
    <t>FABRICAÇÃO E INSTALAÇÃO DE TESOURA INTEIRA EM MADEIRA NÃO APARELHADA, VÃO DE 9 M, PARA TELHA ONDULADA DE FIBROCIMENTO, METÁLICA, PLÁSTICA OU TERMOACÚSTICA, INCLUSO IÇAMENTO. AF_07/2019</t>
  </si>
  <si>
    <t>INSTALAÇÃO DE TESOURA (INTEIRA OU MEIA), BIAPOIADA, EM MADEIRA NÃO APARELHADA, PARA VÃOS MAIORES OU IGUAIS A 10,0 M E MENORES QUE 12,0 M, INCLUSO IÇAMENTO. AF_07/2019</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</si>
  <si>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</si>
  <si>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</si>
  <si>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</si>
  <si>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EM AÇO, PARA VÃOS MAIORES OU IGUAIS A 10,0 M E MENORES QUE 12,0 M,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</si>
  <si>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</si>
  <si>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</si>
  <si>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</si>
  <si>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RETIRADA E RECOLOCAÇÃO DE CAIBRO EM TELHADOS DE ATÉ 2 ÁGUAS COM TELHA CERÂMICA CAPA-CANAL, INCLUSO TRANSPORTE VERTICAL. AF_07/2019</t>
  </si>
  <si>
    <t>RETIRADA E RECOLOCAÇÃO DE CAIBRO EM TELHADOS DE ATÉ 2 ÁGUAS COM TELHA CERÂMICA OU DE CONCRETO DE ENCAIXE, INCLUSO TRANSPORTE VERTICAL. AF_07/2019</t>
  </si>
  <si>
    <t>RETIRADA E RECOLOCAÇÃO DE CAIBRO EM TELHADOS DE MAIS DE 2 ÁGUAS COM TELHA CERÂMICA CAPA-CANAL,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</si>
  <si>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</si>
  <si>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</si>
  <si>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RIPA EM TELHADOS DE ATÉ 2 ÁGUAS COM TELHA CERÂMICA OU DE CONCRETO DE ENCAIXE, INCLUSO TRANSPORTE VERTICAL. AF_07/2019</t>
  </si>
  <si>
    <t>RETIRADA E RECOLOCAÇÃO DE RIPA EM TELHADOS DE MAIS DE 2 ÁGUAS COM TELHA CERÂMICA CAPA-CANAL, INCLUSO TRANSPORTE VERTICAL. AF_07/2019</t>
  </si>
  <si>
    <t>RETIRADA E RECOLOCAÇÃO DE RIPA EM TELHADOS DE MAIS DE 2 ÁGUAS COM TELHA CERÂMICA OU DE CONCRETO DE ENCAIXE, INCLUSO TRANSPORTE VERTICAL. AF_07/2019</t>
  </si>
  <si>
    <t>TRAMA DE AÇO COMPOSTA POR RIPAS E CAIBROS PARA TELHADOS DE ATÉ 2 ÁGUAS PARA TELHA CERÂMICA CAPA-CANAL, INCLUSO TRANSPORTE VERTICAL. AF_07/2019</t>
  </si>
  <si>
    <t>TRAMA DE AÇO COMPOSTA POR RIPAS E CAIBROS PARA TELHADOS DE ATÉ 2 ÁGUAS PARA TELHA DE ENCAIXE DE CERÂMICA OU DE CONCRETO, INCLUSO TRANSPORTE VERTICAL. AF_07/2019</t>
  </si>
  <si>
    <t>TRAMA DE AÇO COMPOSTA POR RIPAS E CAIBROS PARA TELHADOS DE MAIS DE 2 ÁGUAS PARA TELHA CERÂMICA CAPA-CANAL, INCLUSO TRANSPORTE VERTICAL. AF_07/2019</t>
  </si>
  <si>
    <t>TRAMA DE AÇO COMPOSTA POR RIPAS E CAIBROS PARA TELHADOS DE MAIS DE 2 ÁGUAS PARA TELHA DE ENCAIXE DE CERÂMICA OU DE CONCRETO, INCLUSO TRANSPORTE VERTICAL. AF_07/2019</t>
  </si>
  <si>
    <t>TRAMA DE AÇO COMPOSTA POR RIPAS PARA TELHADOS DE ATÉ 2 ÁGUAS PARA TELHA CERÂMICA CAPA-CANAL, INCLUSO TRANSPORTE VERTICAL. AF_07/2019</t>
  </si>
  <si>
    <t>TRAMA DE AÇO COMPOSTA POR RIPAS PARA TELHADOS DE ATÉ 2 ÁGUAS PARA TELHA DE ENCAIXE DE CERÂMICA OU DE CONCRETO, INCLUSO TRANSPORTE VERTICAL. AF_07/2019</t>
  </si>
  <si>
    <t>TRAMA DE AÇO COMPOSTA POR RIPAS PARA TELHADOS DE MAIS DE 2 ÁGUAS PARA TELHA CERÂMICA CAPA-CANAL,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</si>
  <si>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</si>
  <si>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</si>
  <si>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CAIBROS E TERÇAS PARA TELHADOS DE ATÉ 2 ÁGUAS PARA TELHA DE ENCAIXE DE CERÂMICA OU DE CONCRETO, INCLUSO TRANSPORTE VERTICAL. AF_07/2019</t>
  </si>
  <si>
    <t>TRAMA DE AÇO COMPOSTA POR RIPAS, CAIBROS E TERÇAS PARA TELHADOS DE MAIS DE 2 ÁGUAS PARA TELHA CERÂMICA CAPA-CANAL, INCLUSO TRANSPORTE VERTICAL. AF_07/2019</t>
  </si>
  <si>
    <t>TRAMA DE AÇO COMPOSTA POR RIPAS, CAIBROS E TERÇAS PARA TELHADOS DE MAIS DE 2 ÁGUAS PARA TELHA DE ENCAIXE DE CERÂMICA OU DE CONCRETO, INCLUSO TRANSPORTE VERTICAL. AF_07/2019</t>
  </si>
  <si>
    <t>TRAMA DE AÇO COMPOSTA POR TERÇAS PARA TELHADOS DE ATÉ 2 ÁGUAS PARA TELHA ESTRUTURAL DE FIBROCIMENTO, INCLUSO TRANSPORTE VERTICAL. AF_07/2019</t>
  </si>
  <si>
    <t>TRAMA DE AÇO COMPOSTA POR TERÇAS PARA TELHADOS DE ATÉ 2 ÁGUAS PARA TELHA ONDULADA DE FIBROCIMENTO, METÁLICA, PLÁSTICA OU TERMOACÚSTICA, INCLUSO TRANSPORTE VERTICAL (EM KG). AF_07/2019</t>
  </si>
  <si>
    <t>TRAMA DE AÇO COMPOSTA POR TERÇAS PARA TELHADOS DE ATÉ 2 ÁGUAS PARA TELHA ONDULADA DE FIBROCIMENTO, METÁLICA, PLÁSTICA OU TERMOACÚSTICA,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</si>
  <si>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</si>
  <si>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</si>
  <si>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CERÂMICA CAPA-CANAL, INCLUSO TRANSPORTE VERTICAL. AF_07/2019</t>
  </si>
  <si>
    <t>TRAMA DE MADEIRA COMPOSTA POR RIPAS, CAIBROS E TERÇAS PARA TELHADOS DE MAIS QUE 2 ÁGUAS PARA TELHA DE ENCAIXE DE CERÂMICA OU DE CONCRETO, INCLUSO TRANSPORTE VERTICAL. AF_07/2019</t>
  </si>
  <si>
    <t>TRAMA DE MADEIRA COMPOSTA POR TERÇAS PARA TELHADOS DE ATÉ 2 ÁGUAS PARA TELHA ESTRUTURAL DE FIBROCIMENTO, INCLUSO TRANSPORTE VERTICAL. AF_07/2019</t>
  </si>
  <si>
    <t>TRAMA DE MADEIRA COMPOSTA POR TERÇAS PARA TELHADOS DE ATÉ 2 ÁGUAS PARA TELHA ONDULADA DE FIBROCIMENTO, METÁLICA, PLÁSTICA OU TERMOACÚSTICA, INCLUSO TRANSPORTE VERTICAL. AF_07/2019</t>
  </si>
  <si>
    <t>FORNECIMENTO E MONTAGEM DE ESCADAS PRÉ-FABRICADAS, INCLUSO IÇAMENTO COM GUINDASTE. AF_03/2024</t>
  </si>
  <si>
    <t>FORNECIMENTO E MONTAGEM DE LAJES ALVEOLARES PRÉ-FABRICADAS, INCLUSO IÇAMENTO COM GUINDASTE. AF_03/2024</t>
  </si>
  <si>
    <t>FORNECIMENTO E MONTAGEM DE LAJES DUPLO T (PI) PRÉ-FABRICADAS, INCLUSO IÇAMENTO COM GUINDASTE. AF_03/2024</t>
  </si>
  <si>
    <t>FORNECIMENTO E MONTAGEM DE PAINÉIS ESTRUTURAIS PRÉ-FABRICADOS, INCLUSO IÇAMENTO COM GUINDASTE. AF_03/2024</t>
  </si>
  <si>
    <t>FORNECIMENTO E MONTAGEM DE PILARES PRÉ-FABRICADOS, INCLUSO IÇAMENTO COM GUINDASTE. AF_03/2024</t>
  </si>
  <si>
    <t>FORNECIMENTO E MONTAGEM DE PRÉ-LAJE TRELIÇADA PRÉ-FABRICADAS, INCLUSO IÇAMENTO COM GUINDASTE. AF_03/2024</t>
  </si>
  <si>
    <t>FORNECIMENTO E MONTAGEM DE TERÇAS PRÉ-FABRICADAS, INCLUSO IÇAMENTO COM GUINDASTE. AF_03/2024</t>
  </si>
  <si>
    <t>FORNECIMENTO E MONTAGEM DE TESOURAS PRÉ-FABRICADAS, INCLUSO IÇAMENTO COM GUINDASTE. AF_03/2024</t>
  </si>
  <si>
    <t>FORNECIMENTO E MONTAGEM DE VIGAS CALHA PRÉ-FABRICADAS, INCLUSO IÇAMENTO COM GUINDASTE. AF_03/2024</t>
  </si>
  <si>
    <t>FORNECIMENTO E MONTAGEM DE VIGAS PRÉ-FABRICADAS, INCLUSO IÇAMENTO COM GUINDASTE. AF_03/2024</t>
  </si>
  <si>
    <t>PEÇA CIRCULAR PRÉ-MOLDADA, VOLUME DE CONCRETO ACIMA DE 100 LITROS, TAXA DE AÇO APROXIMADA DE 30KG/M³.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</si>
  <si>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</si>
  <si>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</si>
  <si>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</si>
  <si>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</si>
  <si>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</si>
  <si>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DE 30 A 70 LITROS, TAXA DE AÇO APROXIMADA DE 70KG/M³. AF_03/2024</t>
  </si>
  <si>
    <t>PEÇA RETANGULAR PRÉ-MOLDADA, VOLUME DE CONCRETO DE ATÉ 10 LITROS, TAXA DE AÇO APROXIMADA DE 30KG/M³. AF_03/2024</t>
  </si>
  <si>
    <t>CONTENÇÃO EM CORTINA COM ESTACAS ESPAÇADAS COM 30 CM DE DIÂMETRO E PROFUNDIDADE ATÉ 20 METROS. AF_02/2025</t>
  </si>
  <si>
    <t>CONTENÇÃO EM CORTINA COM ESTACAS ESPAÇADAS COM 40 CM DE DIÂMETRO E PROFUNDIDADE ATÉ 20 METROS. AF_02/2025</t>
  </si>
  <si>
    <t>CONTENÇÃO EM CORTINA COM ESTACAS ESPAÇADAS COM 50 CM DE DIÂMETRO E PROFUNDIDADE ATÉ 20 METROS. AF_02/2025</t>
  </si>
  <si>
    <t>CONTENÇÃO EM CORTINA COM ESTACAS ESPAÇADAS COM 60 CM DE DIÂMETRO E PROFUNDIDADE ATÉ 20 METROS. AF_02/2025</t>
  </si>
  <si>
    <t>CONTENÇÃO EM CORTINA COM ESTACAS SECANTES COM 40 CM DE DIÂMETRO E PROFUNDIDADE ATÉ 20 METROS. AF_02/2025</t>
  </si>
  <si>
    <t>CONTENÇÃO EM CORTINA COM ESTACAS SECANTES COM 50 CM DE DIÂMETRO E PROFUNDIDADE ATÉ 20 METROS. AF_02/2025</t>
  </si>
  <si>
    <t>CONTENÇÃO EM PAREDE DIAFRAGMA COM 30 CM DE ESPESSURA E PROFUNDIDADE ATÉ 25 METROS. AF_02/2025</t>
  </si>
  <si>
    <t>CONTENÇÃO EM PAREDE DIAFRAGMA COM 40 CM DE ESPESSURA E PROFUNDIDADE ATÉ 25 METROS. AF_02/2025</t>
  </si>
  <si>
    <t>CONTENÇÃO EM PAREDE DIAFRAGMA COM 50 CM DE ESPESSURA E PROFUNDIDADE ATÉ 25 METROS. AF_02/2025</t>
  </si>
  <si>
    <t>CONTENÇÃO EM PAREDE DIAFRAGMA COM 60 CM DE ESPESSURA E PROFUNDIDADE ATÉ 25 METROS. AF_02/2025</t>
  </si>
  <si>
    <t>CONTENÇÃO EM PAREDE DIAFRAGMA COM 80 CM DE ESPESSURA E PROFUNDIDADE ATÉ 25 METROS. AF_02/2025</t>
  </si>
  <si>
    <t>EXECUÇÃO DE MURETA GUIA PARA CONTENÇÃO/FUNDAÇÃO, PARA LAMELAS ATÉ 0,80 M DE LARGURA. AF_02/2025</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</si>
  <si>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</si>
  <si>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</si>
  <si>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</si>
  <si>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</si>
  <si>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</si>
  <si>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ARMAÇÃO DE CORTINA DE CONTENÇÃO EM CONCRETO ARMADO, COM AÇO CA-50 DE 6,3 MM - MONTAGEM. AF_11/2024</t>
  </si>
  <si>
    <t>ARMAÇÃO DE CORTINA DE CONTENÇÃO EM CONCRETO ARMADO, COM AÇO CA-50 DE 8 MM - MONTAGEM. AF_11/2024</t>
  </si>
  <si>
    <t>CONCRETAGEM DE CORTINA DE CONTENÇÃO, ATRAVÉS DE BOMBA - LANÇAMENTO, ADENSAMENTO E ACABAMENTO. AF_11/2024</t>
  </si>
  <si>
    <t>CONTENÇÃO EM PERFIL PRANCHADO COM PAINEL TRELIÇADO DUPLA FACE DE CONCRETO PRÉ-FABRICADO, PERFIS ESPAÇADOS A 1,5 M PARA 1 SUBSOLO. AF_11/2024</t>
  </si>
  <si>
    <t>CONTENÇÃO EM PERFIL PRANCHADO COM PAINEL TRELIÇADO DUPLA FACE DE CONCRETO PRÉ-FABRICADO, PERFIS ESPAÇADOS A 1,5 M PARA 2 OU MAIS SUBSOLOS. AF_11/2024</t>
  </si>
  <si>
    <t>CONTENÇÃO EM PERFIL PRANCHADO COM PAINEL TRELIÇADO DUPLA FACE DE CONCRETO PRÉ-FABRICADO, PERFIS ESPAÇADOS A 2 M PARA 1 SUBSOLO. AF_11/2024</t>
  </si>
  <si>
    <t>CONTENÇÃO EM PERFIL PRANCHADO COM PAINEL TRELIÇADO DUPLA FACE DE CONCRETO PRÉ-FABRICADO, PERFIS ESPAÇADOS A 2 M PARA 2 OU MAIS SUBSOLOS. AF_11/2024</t>
  </si>
  <si>
    <t>CONTENÇÃO EM PERFIL PRANCHADO COM PRANCHÃO DE MADEIRA, PERFIS ESPAÇADOS A 1,5 M PARA 1 SUBSOLO. AF_11/2024</t>
  </si>
  <si>
    <t>CONTENÇÃO EM PERFIL PRANCHADO COM PRANCHÃO DE MADEIRA, PERFIS ESPAÇADOS A 1,5 M PARA 2 OU MAIS SUBSOLOS. AF_11/2024</t>
  </si>
  <si>
    <t>CONTENÇÃO EM PERFIL PRANCHADO COM PRANCHÃO DE MADEIRA, PERFIS ESPAÇADOS A 2 M PARA 1 SUBSOLO. AF_11/2024</t>
  </si>
  <si>
    <t>CONTENÇÃO EM PERFIL PRANCHADO COM PRANCHÃO DE MADEIRA, PERFIS ESPAÇADOS A 2 M PARA 2 OU MAIS SUBSOLOS. AF_11/2024</t>
  </si>
  <si>
    <t>FABRICAÇÃO, MONTAGEM E DESMONTAGEM DE FÔRMA PARA CORTINA DE CONTENÇÃO, EM CHAPA DE MADEIRA COMPENSADA PLASTIFICADA, E = 18 MM, 10 UTILIZAÇÕES. AF_11/2024</t>
  </si>
  <si>
    <t>MURO DE ARRIMO COM BLOCOS DE CONCRETO ESTRUTURAL E PILARES INTERMEDIÁRIOS, COM ALTURA MAIOR QUE 1,6 M E MENOR OU IGUAL A 2,8 M (EXCETO FUNDAÇÃO). AF_11/2024</t>
  </si>
  <si>
    <t>MURO DE ARRIMO COM BLOCOS DE CONCRETO ESTRUTURAL E PILARES INTERMEDIÁRIOS, COM ALTURA MAIOR QUE 2,8 M E MENOR OU IGUAL A 4,0 M (EXCETO FUNDAÇÃO). AF_11/2024</t>
  </si>
  <si>
    <t>MURO DE ARRIMO COM BLOCOS DE CONCRETO ESTRUTURAL, ATÉ 1,6 M DE ALTURA (EXCETO FUNDAÇÃO). AF_11/2024</t>
  </si>
  <si>
    <t>PILAR DE MADEIRA ROLIÇA, EUCALIPTO OU EQUIVALENTE DA REGIÃO, FIXADO COM PORTA PILAR METÁLICO, DIÂMETRO DE 12 A 15 CM, APOIO ARTICULADO, COMPRIMENTO DE 3 M. AF_03/2024</t>
  </si>
  <si>
    <t>PILAR DE MADEIRA ROLIÇA, EUCALIPTO OU EQUIVALENTE DA REGIÃO, FIXADO COM PORTA PILAR METÁLICO, DIÂMETRO DE 12 A 15 CM, APOIO ARTICULADO, COMPRIMENTO DE 6 M. AF_03/2024</t>
  </si>
  <si>
    <t>PILAR DE MADEIRA ROLIÇA, EUCALIPTO OU EQUIVALENTE DA REGIÃO, FIXADO COM PORTA PILAR METÁLICO, DIÂMETRO DE 12 A 15 CM, APOIO ENGASTADO, COMPRIMENTO DE 3 M. AF_03/2024</t>
  </si>
  <si>
    <t>PILAR DE MADEIRA ROLIÇA, EUCALIPTO OU EQUIVALENTE DA REGIÃO, FIXADO COM PORTA PILAR METÁLICO, DIÂMETRO DE 12 A 15 CM, APOIO ENGASTADO, COMPRIMENTO DE 6 M. AF_03/2024</t>
  </si>
  <si>
    <t>PILAR DE MADEIRA ROLIÇA, EUCALIPTO OU EQUIVALENTE DA REGIÃO, FIXADO COM PORTA PILAR METÁLICO, DIÂMETRO DE 16 A 20 CM, APOIO ARTICULADO, COMPRIMENTO DE 3 M. AF_03/2024</t>
  </si>
  <si>
    <t>PILAR DE MADEIRA ROLIÇA, EUCALIPTO OU EQUIVALENTE DA REGIÃO, FIXADO COM PORTA PILAR METÁLICO, DIÂMETRO DE 16 A 20 CM, APOIO ARTICULADO, COMPRIMENTO DE 6 M. AF_03/2024</t>
  </si>
  <si>
    <t>PILAR DE MADEIRA ROLIÇA, EUCALIPTO OU EQUIVALENTE DA REGIÃO, FIXADO COM PORTA PILAR METÁLICO, DIÂMETRO DE 16 A 20 CM, APOIO ENGASTADO, COMPRIMENTO DE 3 M. AF_03/2024</t>
  </si>
  <si>
    <t>PILAR DE MADEIRA ROLIÇA, EUCALIPTO OU EQUIVALENTE DA REGIÃO, FIXADO COM PORTA PILAR METÁLICO, DIÂMETRO DE 16 A 20 CM, APOIO ENGASTADO, COMPRIMENTO DE 6 M. AF_03/2024</t>
  </si>
  <si>
    <t>PILAR DE MADEIRA ROLIÇA, EUCALIPTO OU EQUIVALENTE DA REGIÃO, FIXADO COM PORTA PILAR METÁLICO, DIÂMETRO DE 21 A 29 CM, APOIO ARTICULADO, COMPRIMENTO DE 3 M. AF_03/2024</t>
  </si>
  <si>
    <t>PILAR DE MADEIRA ROLIÇA, EUCALIPTO OU EQUIVALENTE DA REGIÃO, FIXADO COM PORTA PILAR METÁLICO, DIÂMETRO DE 21 A 29 CM, APOIO ARTICULADO, COMPRIMENTO DE 6 M. AF_03/2024</t>
  </si>
  <si>
    <t>PILAR DE MADEIRA ROLIÇA, EUCALIPTO OU EQUIVALENTE DA REGIÃO, FIXADO COM PORTA PILAR METÁLICO, DIÂMETRO DE 21 A 29 CM, APOIO ENGASTADO, COMPRIMENTO DE 3 M. AF_03/2024</t>
  </si>
  <si>
    <t>PILAR DE MADEIRA ROLIÇA, EUCALIPTO OU EQUIVALENTE DA REGIÃO, FIXADO COM PORTA PILAR METÁLICO, DIÂMETRO DE 21 A 29 CM, APOIO ENGASTADO, COMPRIMENTO DE 6 M. AF_03/2024</t>
  </si>
  <si>
    <t>PILAR DE MADEIRA ROLIÇA, EUCALIPTO OU EQUIVALENTE DA REGIÃO, FIXADO COM PORTA PILAR METÁLICO, DIÂMETRO DE 30 A 34 CM, APOIO ARTICULADO, COMPRIMENTO DE 3 M. AF_03/2024</t>
  </si>
  <si>
    <t>PILAR DE MADEIRA ROLIÇA, EUCALIPTO OU EQUIVALENTE DA REGIÃO, FIXADO COM PORTA PILAR METÁLICO, DIÂMETRO DE 30 A 34 CM, APOIO ARTICULADO, COMPRIMENTO DE 6 M. AF_03/2024</t>
  </si>
  <si>
    <t>PILAR DE MADEIRA ROLIÇA, EUCALIPTO OU EQUIVALENTE DA REGIÃO, FIXADO COM PORTA PILAR METÁLICO, DIÂMETRO DE 30 A 34 CM, APOIO ENGASTADO, COMPRIMENTO DE 3 M. AF_03/2024</t>
  </si>
  <si>
    <t>PILAR DE MADEIRA ROLIÇA, EUCALIPTO OU EQUIVALENTE DA REGIÃO, FIXADO COM PORTA PILAR METÁLICO, DIÂMETRO DE 30 A 34 CM, APOIO ENGASTADO, COMPRIMENTO DE 6 M. AF_03/2024</t>
  </si>
  <si>
    <t>PILAR DE MADEIRA ROLIÇA, EUCALIPTO OU EQUIVALENTE DA REGIÃO, FIXADO COM VERGALHÃO, DIÂMETRO DE 12 A 15 CM, APOIO ARTICULADO, COMPRIMENTO DE 3 M. AF_03/2024</t>
  </si>
  <si>
    <t>PILAR DE MADEIRA ROLIÇA, EUCALIPTO OU EQUIVALENTE DA REGIÃO, FIXADO COM VERGALHÃO, DIÂMETRO DE 12 A 15 CM, APOIO ARTICULADO, COMPRIMENTO DE 6 M. AF_03/2024</t>
  </si>
  <si>
    <t>PILAR DE MADEIRA ROLIÇA, EUCALIPTO OU EQUIVALENTE DA REGIÃO, FIXADO COM VERGALHÃO, DIÂMETRO DE 16 A 20 CM, APOIO ARTICULADO, COMPRIMENTO DE 3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</si>
  <si>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</si>
  <si>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</si>
  <si>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</si>
  <si>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</si>
  <si>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PORTA PILAR METÁLICO, SEÇÃO QUADRADA 10 X 10 CM, APOIO ARTICULADO, COMPRIMENTO DE 3 M. AF_03/2024</t>
  </si>
  <si>
    <t>PILAR DE MADEIRA SERRADA, MAÇARANDUBA OU EQUIVALENTE DA REGIÃO, NÃO APARELHADO, FIXADO COM PORTA PILAR METÁLICO, SEÇÃO QUADRADA 10 X 10 CM, APOIO ARTICULADO, COMPRIMENTO DE 6 M. AF_03/2024</t>
  </si>
  <si>
    <t>PILAR DE MADEIRA SERRADA, MAÇARANDUBA OU EQUIVALENTE DA REGIÃO, NÃO APARELHADO, FIXADO COM PORTA PILAR METÁLICO, SEÇÃO QUADRADA 10 X 10 CM, APOIO ENGASTADO, COMPRIMENTO DE 3 M. AF_03/2024</t>
  </si>
  <si>
    <t>PILAR DE MADEIRA SERRADA, MAÇARANDUBA OU EQUIVALENTE DA REGIÃO, NÃO APARELHADO, FIXADO COM PORTA PILAR METÁLICO, SEÇÃO QUADRADA 10 X 10 CM, APOIO ENGASTADO, COMPRIMENTO DE 6 M. AF_03/2024</t>
  </si>
  <si>
    <t>PILAR DE MADEIRA SERRADA, MAÇARANDUBA OU EQUIVALENTE DA REGIÃO, NÃO APARELHADO, FIXADO COM PORTA PILAR METÁLICO, SEÇÃO QUADRADA 15 X 15 CM, APOIO ARTICULADO, COMPRIMENTO DE 3 M. AF_03/2024</t>
  </si>
  <si>
    <t>PILAR DE MADEIRA SERRADA, MAÇARANDUBA OU EQUIVALENTE DA REGIÃO, NÃO APARELHADO, FIXADO COM PORTA PILAR METÁLICO, SEÇÃO QUADRADA 15 X 15 CM, APOIO ARTICULADO, COMPRIMENTO DE 6 M. AF_03/2024</t>
  </si>
  <si>
    <t>PILAR DE MADEIRA SERRADA, MAÇARANDUBA OU EQUIVALENTE DA REGIÃO, NÃO APARELHADO, FIXADO COM PORTA PILAR METÁLICO, SEÇÃO QUADRADA 15 X 15 CM, APOIO ENGASTADO, COMPRIMENTO DE 3 M. AF_03/2024</t>
  </si>
  <si>
    <t>PILAR DE MADEIRA SERRADA, MAÇARANDUBA OU EQUIVALENTE DA REGIÃO, NÃO APARELHADO, FIXADO COM PORTA PILAR METÁLICO, SEÇÃO QUADRADA 15 X 15 CM, APOIO ENGASTADO, COMPRIMENTO DE 6 M. AF_03/2024</t>
  </si>
  <si>
    <t>PILAR DE MADEIRA SERRADA, MAÇARANDUBA OU EQUIVALENTE DA REGIÃO, NÃO APARELHADO, FIXADO COM PORTA PILAR METÁLICO, SEÇÃO QUADRADA 20 X 20 CM, APOIO ARTICULADO, COMPRIMENTO DE 3 M. AF_03/2024</t>
  </si>
  <si>
    <t>PILAR DE MADEIRA SERRADA, MAÇARANDUBA OU EQUIVALENTE DA REGIÃO, NÃO APARELHADO, FIXADO COM PORTA PILAR METÁLICO, SEÇÃO QUADRADA 20 X 20 CM, APOIO ARTICULADO, COMPRIMENTO DE 6 M. AF_03/2024</t>
  </si>
  <si>
    <t>PILAR DE MADEIRA SERRADA, MAÇARANDUBA OU EQUIVALENTE DA REGIÃO, NÃO APARELHADO, FIXADO COM PORTA PILAR METÁLICO, SEÇÃO QUADRADA 20 X 20 CM, APOIO ENGASTADO, COMPRIMENTO DE 3 M. AF_03/2024</t>
  </si>
  <si>
    <t>PILAR DE MADEIRA SERRADA, MAÇARANDUBA OU EQUIVALENTE DA REGIÃO, NÃO APARELHADO, FIXADO COM PORTA PILAR METÁLICO, SEÇÃO QUADRADA 20 X 20 CM, APOIO ENGASTADO,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</si>
  <si>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</si>
  <si>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</si>
  <si>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</si>
  <si>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</si>
  <si>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</si>
  <si>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</si>
  <si>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PISO DE MADEIRA, SOBRE VIGOTAS DE MADEIRA SEÇÃO 7,5 X 15 CM.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</si>
  <si>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</si>
  <si>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</si>
  <si>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</si>
  <si>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</si>
  <si>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</si>
  <si>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</si>
  <si>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APARELHADA, SEÇÃO RETANGULAR 7,5 X 23 CM. AF_03/2024</t>
  </si>
  <si>
    <t>VIGA DE MADEIRA SERRADA, MAÇARANDUBA OU EQUIVALENTE DA REGIÃO, APARELHADA, SEÇÃO RETANGULAR 8 X 30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</si>
  <si>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</si>
  <si>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</si>
  <si>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</si>
  <si>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</si>
  <si>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</si>
  <si>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</si>
  <si>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NÃO APARELHADA, SEÇÃO RETANGULAR 7,5 X 23 CM. AF_03/2024</t>
  </si>
  <si>
    <t>VIGA DE MADEIRA SERRADA, MAÇARANDUBA OU EQUIVALENTE DA REGIÃO, NÃO APARELHADA, SEÇÃO RETANGULAR 8 X 16 CM. AF_03/2024</t>
  </si>
  <si>
    <t>VIGA DE MADEIRA SERRADA, MAÇARANDUBA OU EQUIVALENTE DA REGIÃO, NÃO APARELHADA, SEÇÃO RETANGULAR 8 X 30 CM. AF_03/2024</t>
  </si>
  <si>
    <t>VIGA DE MADEIRA SERRADA, PINUS OU EQUIVALENTE DA REGIÃO, SEÇÃO RETANGULAR 7,5 X 10 CM. AF_03/2024</t>
  </si>
  <si>
    <t>VIGA DE MADEIRA SERRADA, PINUS OU EQUIVALENTE DA REGIÃO, SEÇÃO RETANGULAR 7,5 X 15 CM. AF_03/2024</t>
  </si>
  <si>
    <t>EXECUÇÃO DE GRAMPO PARA SOLO GRAMPEADO COM COMPRIMENTO MAIOR QUE 10 M, DIÂMETRO DE 10 CM, PERFURAÇÃO COM EQUIPAMENTO MANUAL E ARMADURA COM DIÂMETRO DE 20 MM. AF_07/2024</t>
  </si>
  <si>
    <t>EXECUÇÃO DE GRAMPO PARA SOLO GRAMPEADO COM COMPRIMENTO MAIOR QUE 10 M, DIÂMETRO DE 7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</si>
  <si>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</si>
  <si>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</si>
  <si>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GRAMPO PARA SOLO GRAMPEADO COM COMPRIMENTO MENOR OU IGUAL A 6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</si>
  <si>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</si>
  <si>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LONGARINA, PARA TIRANTES PERMANENTES, COM PERFIL METÁLICO, INCLUINDO CUNHA E SOLIDARIZAÇÃO. AF_11/2023</t>
  </si>
  <si>
    <t>EXECUÇÃO DE LONGARINA, PARA TIRANTES PROVISÓRIOS, COM PERFIL METÁLICO, INCLUINDO CUNHA E SOLIDARIZAÇÃO. AF_11/2023</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</si>
  <si>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</si>
  <si>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</si>
  <si>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</si>
  <si>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</si>
  <si>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</si>
  <si>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</si>
  <si>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</si>
  <si>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</si>
  <si>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</si>
  <si>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</si>
  <si>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</si>
  <si>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</si>
  <si>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</si>
  <si>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</si>
  <si>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22 M E MENOR QUE 30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</si>
  <si>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</si>
  <si>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</si>
  <si>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</si>
  <si>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</si>
  <si>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</si>
  <si>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</si>
  <si>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</si>
  <si>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</si>
  <si>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200 MM EXECUTADO COM HASTE UTILIZANDO PERFURATRIZ SOBRE ESTEIRA. AF_11/2023</t>
  </si>
  <si>
    <t>EXECUÇÃO DE PROTEÇÃO DA CABEÇA DO TIRANTE COM USO DE FÔRMAS METÁLICAS, 50 UTILIZAÇÕES, E CONCRETO FCK =15 MPA. AF_11/2023</t>
  </si>
  <si>
    <t>INJEÇÃO DE CALDA DE CIMENTO PARA CHUMBAMENTO DE TIRANTE COM 8 CORDOALHAS DE 12,7 MM, COMPRIMENTO MAIOR OU IGUAL A 22 M E MENOR QUE 30 M, DIÂMETRO DE 100 MM, INCLUSIVE PRODUÇÃO. AF_11/2023</t>
  </si>
  <si>
    <t>INJEÇÃO DE CALDA DE CIMENTO PARA CHUMBAMENTO DE TIRANTE COM 8 CORDOALHAS DE 12,7 MM, COMPRIMENTO MAIOR OU IGUAL A 22 M E MENOR QUE 30 M, DIÂMETRO DE 150 MM, INCLUSIVE PRODUÇÃO. AF_11/2023</t>
  </si>
  <si>
    <t>INJEÇÃO DE CALDA DE CIMENTO PARA CHUMBAMENTO DE TIRANTE COM 8 CORDOALHAS DE 12,7 MM, COMPRIMENTO MAIOR OU IGUAL A 22 M E MENOR QUE 30 M, DIÂMETRO DE 200 MM, INCLUSIVE PRODUÇÃO. AF_11/2023</t>
  </si>
  <si>
    <t>INJEÇÃO DE CALDA DE CIMENTO PARA CHUMBAMENTO DE TIRANTE MONOBARRA COM ARMADURA DE 36 MM, COMPRIMENTO MAIOR OU IGUAL A 22 M E MENOR QUE 30 M, DIÂMETRO DE 100 MM, INCLUSIVE PRODUÇÃO. AF_11/2023</t>
  </si>
  <si>
    <t>INJEÇÃO DE CALDA DE CIMENTO PARA CHUMBAMENTO DE TIRANTE MONOBARRA COM ARMADURA DE 36 MM, COMPRIMENTO MAIOR OU IGUAL A 22 M E MENOR QUE 30 M, DIÂMETRO DE 150 MM, INCLUSIVE PRODUÇÃO. AF_11/2023</t>
  </si>
  <si>
    <t>INJEÇÃO DE CALDA DE CIMENTO PARA CHUMBAMENTO DE TIRANTE MONOBARRA COM ARMADURA DE 36 MM, COMPRIMENTO MAIOR OU IGUAL A 22 M E MENOR QUE 30 M, DIÂMETRO DE 200 MM, INCLUSIVE PRODUÇÃO. AF_11/2023</t>
  </si>
  <si>
    <t>INSTALAÇÃO DE TIRANTE COM 4 CORDOALHAS DE 12,7 MM, COMPRIMENTO MAIOR OU IGUAL A 14 M E MENOR QUE 22 M, INCLUSIVE MONTAGEM, INSTALAÇÃO E PROTENSÃO. AF_11/2023</t>
  </si>
  <si>
    <t>INSTALAÇÃO DE TIRANTE COM 4 CORDOALHAS DE 12,7 MM, COMPRIMENTO MAIOR OU IGUAL A 22 M E MENOR QUE 30 M, INCLUSIVE MONTAGEM, INSTALAÇÃO E PROTENSÃO. AF_11/2023</t>
  </si>
  <si>
    <t>INSTALAÇÃO DE TIRANTE COM 4 CORDOALHAS DE 12,7 MM, COMPRIMENTO MAIOR OU IGUAL A 6 M E MENOR QUE 14 M, INCLUSIVE MONTAGEM, INSTALAÇÃO E PROTENSÃO. AF_11/2023</t>
  </si>
  <si>
    <t>INSTALAÇÃO DE TIRANTE COM 6 CORDOALHAS DE 12,7 MM, COMPRIMENTO MAIOR OU IGUAL A 14 M E MENOR QUE 22 M, INCLUSIVE MONTAGEM, INSTALAÇÃO E PROTENSÃO. AF_11/2023</t>
  </si>
  <si>
    <t>INSTALAÇÃO DE TIRANTE COM 6 CORDOALHAS DE 12,7 MM, COMPRIMENTO MAIOR OU IGUAL A 22 M E MENOR QUE 30 M, INCLUSIVE MONTAGEM, INSTALAÇÃO E PROTENSÃO. AF_11/2023</t>
  </si>
  <si>
    <t>INSTALAÇÃO DE TIRANTE COM 6 CORDOALHAS DE 12,7 MM, COMPRIMENTO MAIOR OU IGUAL A 6 M E MENOR QUE 14 M, INCLUSIVE MONTAGEM, INSTALAÇÃO E PROTENSÃO. AF_11/2023</t>
  </si>
  <si>
    <t>INSTALAÇÃO DE TIRANTE COM 8 CORDOALHAS DE 12,7 MM, COMPRIMENTO MAIOR OU IGUAL A 14 M E MENOR QUE 22 M, INCLUSIVE MONTAGEM, INSTALAÇÃO E PROTENSÃO. AF_11/2023</t>
  </si>
  <si>
    <t>INSTALAÇÃO DE TIRANTE COM 8 CORDOALHAS DE 12,7 MM, COMPRIMENTO MAIOR OU IGUAL A 22 M E MENOR QUE 30 M, INCLUSIVE MONTAGEM, INSTALAÇÃO E PROTENSÃO. AF_11/2023</t>
  </si>
  <si>
    <t>INSTALAÇÃO DE TIRANTE COM 8 CORDOALHAS DE 12,7 MM, COMPRIMENTO MAIOR OU IGUAL A 6 M E MENOR QUE 14 M, INCLUSIVE MONTAGEM, INSTALAÇÃO E PROTENSÃO. AF_11/2023</t>
  </si>
  <si>
    <t>INSTALAÇÃO DE TIRANTE MONOBARRA COM ARMADURA DE 25 MM, COMPRIMENTO MAIOR OU IGUAL A 14 M E MENOR QUE 22 M, INCLUSIVE MONTAGEM, INSTALAÇÃO E PROTENSÃO. AF_11/2023</t>
  </si>
  <si>
    <t>INSTALAÇÃO DE TIRANTE MONOBARRA COM ARMADURA DE 25 MM, COMPRIMENTO MAIOR OU IGUAL A 22 M E MENOR QUE 30 M, INCLUSIVE MONTAGEM, INSTALAÇÃO E PROTENSÃO. AF_11/2023</t>
  </si>
  <si>
    <t>INSTALAÇÃO DE TIRANTE MONOBARRA COM ARMADURA DE 25 MM, COMPRIMENTO MAIOR OU IGUAL A 6 M E MENOR QUE 14 M, INCLUSIVE MONTAGEM, INSTALAÇÃO E PROTENSÃO. AF_11/2023</t>
  </si>
  <si>
    <t>INSTALAÇÃO DE TIRANTE MONOBARRA COM ARMADURA DE 32 MM, COMPRIMENTO MAIOR OU IGUAL A 14 M E MENOR QUE 22 M, INCLUSIVE MONTAGEM, INSTALAÇÃO E PROTENSÃO. AF_11/2023</t>
  </si>
  <si>
    <t>INSTALAÇÃO DE TIRANTE MONOBARRA COM ARMADURA DE 32 MM, COMPRIMENTO MAIOR OU IGUAL A 22 M E MENOR QUE 30 M, INCLUSIVE MONTAGEM, INSTALAÇÃO E PROTENSÃO. AF_11/2023</t>
  </si>
  <si>
    <t>INSTALAÇÃO DE TIRANTE MONOBARRA COM ARMADURA DE 32 MM, COMPRIMENTO MAIOR OU IGUAL A 6 M E MENOR QUE 14 M, INCLUSIVE MONTAGEM, INSTALAÇÃO E PROTENSÃO. AF_11/2023</t>
  </si>
  <si>
    <t>INSTALAÇÃO DE TIRANTE MONOBARRA COM ARMADURA DE 36 MM, COMPRIMENTO MAIOR OU IGUAL A 14 M E MENOR QUE 22 M, INCLUSIVE MONTAGEM, INSTALAÇÃO E PROTENSÃO. AF_11/2023</t>
  </si>
  <si>
    <t>INSTALAÇÃO DE TIRANTE MONOBARRA COM ARMADURA DE 36 MM, COMPRIMENTO MAIOR OU IGUAL A 22 M E MENOR QUE 30 M, INCLUSIVE MONTAGEM, INSTALAÇÃO E PROTENSÃO. AF_11/2023</t>
  </si>
  <si>
    <t>INSTALAÇÃO DE TIRANTE MONOBARRA COM ARMADURA DE 36 MM, COMPRIMENTO MAIOR OU IGUAL A 6 M E MENOR QUE 14 M, INCLUSIVE MONTAGEM, INSTALAÇÃO E PROTENSÃO. AF_11/2023</t>
  </si>
  <si>
    <t>PERFURAÇÃO DE CORTINA PRÉ-MOLDADA COM MARTELETE ROMPEDOR. AF_11/2023</t>
  </si>
  <si>
    <t>PERFURAÇÃO DE PAREDE DIAFRAGMA COM COROA DIAMANTADA DE DIÂMETRO DE 102 MM. AF_11/2023</t>
  </si>
  <si>
    <t>REQUADRO DE VÃOS COM PLACAS DE PORCELANATO ASSENTADAS COM ARGAMASSA COLANTE. AF_03/2025</t>
  </si>
  <si>
    <t>REQUADRO DE VÃOS PLACAS DE GRANITO FIXADAS COM INSERTE METÁLICO. AF_03/2025</t>
  </si>
  <si>
    <t>REVESTIMENTO NÃO ADERIDO DE PAREDES EXTERNAS COM PLACAS DE GRANITO DE ÁREA MAIOR QUE 10000 CM2, FIXADAS COM INSERTE METÁLICO. AF_03/2025</t>
  </si>
  <si>
    <t>REVESTIMENTO NÃO ADERIDO DE PAREDES EXTERNAS COM PLACAS DE GRANITO DE ÁREA MAIOR QUE 3025 CM2 E MENOR OU IGUAL A 10000 CM2, FIXADAS COM INSERTE METÁLICO. AF_03/2025</t>
  </si>
  <si>
    <t>REVESTIMENTO NÃO ADERIDO DE PAREDES EXTERNAS COM PLACAS DE PORCELANATO DE ÁREA MAIOR DO QUE 2500 CM2 E MENOR OU IGUAL A 6400 CM2, FIXADAS COM INSERTE METÁLICO. AF_03/2025</t>
  </si>
  <si>
    <t>REVESTIMENTO NÃO ADERIDO DE PAREDES EXTERNAS COM PLACAS DE PORCELANATO DE ÁREA MAIOR QUE 6400 CM2 E MENOR QUE 10000 CM2, FIXADAS COM INSERTE METÁLICO. AF_03/2025</t>
  </si>
  <si>
    <t>ACABAMENTOS PARA FORRO (MOLDURA DE GESSO). AF_08/2023</t>
  </si>
  <si>
    <t>ACABAMENTOS PARA FORRO (MOLDURA EM DRYWALL, COM LARGURA DE 15 CM). AF_08/2023_PS</t>
  </si>
  <si>
    <t>ACABAMENTOS PARA FORRO (RODA-FORRO EM MADEIRA PINUS). AF_08/2023</t>
  </si>
  <si>
    <t>ACABAMENTOS PARA FORRO (RODA-FORRO EM PERFIL METÁLICO E PLÁSTICO). AF_08/2023</t>
  </si>
  <si>
    <t>ACABAMENTOS PARA FORRO (SANCA DE GESSO, MONTADA NA OBRA). AF_08/2023_PS</t>
  </si>
  <si>
    <t>FORRO EM DRYWALL PARA AMBIENTES RESIDENCIAIS, INCLUSIVE ESTRUTURA UNIDIRECIONAL DE FIXAÇÃO. AF_08/2023_PS</t>
  </si>
  <si>
    <t>FORRO EM DRYWALL, PARA AMBIENTES COMERCIAIS, INCLUSIVE ESTRUTURA BIRECIONAL DE FIXAÇÃO. AF_08/2023_PS</t>
  </si>
  <si>
    <t>FORRO EM FIBRA MINERAL, PARA AMBIENTES COMERCIAIS, INCLUSIVE ESTRUTURA DE FIXAÇÃO. AF_08/2023</t>
  </si>
  <si>
    <t>FORRO EM MADEIRA PINUS, PARA AMBIENTES RESIDENCIAIS E COMERCIAIS, INCLUSIVE ESTRUTURA BIDIRECIONAL DE FIXAÇÃO. AF_08/2023</t>
  </si>
  <si>
    <t>FORRO EM MADEIRA PINUS, PARA AMBIENTES RESIDENCIAIS, INCLUSIVE ESTRUTURA UNIDIRECIONAL DE FIXAÇÃO. AF_08/2023</t>
  </si>
  <si>
    <t>FORRO EM PLACAS DE GESSO, PARA AMBIENTES COMERCIAIS. AF_08/2023_PS</t>
  </si>
  <si>
    <t>FORRO EM PLACAS DE GESSO, PARA AMBIENTES RESIDENCIAIS. AF_08/2023_PS</t>
  </si>
  <si>
    <t>FORRO EM RÉGUAS DE PVC, FRISADO, PARA AMBIENTES COMERCIAIS, INCLUSIVE ESTRUTURA BIDIRECIONAL DE FIXAÇÃO. AF_08/2023_PS</t>
  </si>
  <si>
    <t>FORRO EM RÉGUAS DE PVC, FRISADO, PARA AMBIENTES RESIDENCIAIS, INCLUSIVE ESTRUTURA UNIDIRECIONAL DE FIXAÇÃO. AF_08/2023_PS</t>
  </si>
  <si>
    <t>FORRO EM RÉGUAS DE PVC, LISO, PARA AMBIENTES RESIDENCIAIS, INCLUSIVE ESTRUTURA UNIDIRECIONAL DE FIXAÇÃO. AF_08/2023_PS</t>
  </si>
  <si>
    <t>FORRO METÁLICO, PARA AMBIENTES COMERCIAIS, INCLUSIVE ESTRUTURA DE FIXAÇÃO. AF_08/2023</t>
  </si>
  <si>
    <t>CAIXA ENTERRADA DISTRIBUIDORA DE VAZÃO (SUMIDOUROS MÚLTIPLOS), RETANGULAR, EM ALVENARIA COM BLOCOS DE CONCRETO, DIMENSÕES INTERNAS: 0,60 X 0,60 X H=0,50 M. AF_12/2020</t>
  </si>
  <si>
    <t>CAIXA ENTERRADA DISTRIBUIDORA DE VAZÃO (SUMIDOUROS MÚLTIPLOS), RETANGULAR, EM ALVENARIA COM TIJOLOS MACIÇOS, DIMENSÕES INTERNAS: 0,60 X 0,60 X H=0,50 M. AF_12/2020</t>
  </si>
  <si>
    <t>CAIXA ENTERRADA DISTRIBUIDORA DE VAZÃO (SUMIDOUROS MÚLTIPLOS), RETANGULAR, EM CONCRETO PRÉ-MOLDADO, DIMENSÕES INTERNAS: 0,60 X 0,60 X H=0,50 M. AF_12/2020</t>
  </si>
  <si>
    <t>FILTRO ANAERÓBIO CIRCULAR, EM CONCRETO PRÉ-MOLDADO, DIÂMETRO INTERNO = 1,10 M, ALTURA INTERNA = 1,50 M, VOLUME ÚTIL: 1140,4 L (PARA 5 CONTRIBUINTES). AF_12/2020</t>
  </si>
  <si>
    <t>FILTRO ANAERÓBIO CIRCULAR, EM CONCRETO PRÉ-MOLDADO, DIÂMETRO INTERNO = 1,88 M, ALTURA INTERNA = 1,50 M, VOLUME ÚTIL: 3331,1 L (PARA 19 CONTRIBUINTES). AF_12/2020</t>
  </si>
  <si>
    <t>FILTRO ANAERÓBIO CIRCULAR, EM CONCRETO PRÉ-MOLDADO, DIÂMETRO INTERNO = 2,38 M, ALTURA INTERNA = 1,50 M, VOLUME ÚTIL: 5338,6 L (PARA 34 CONTRIBUINTES). AF_12/2020</t>
  </si>
  <si>
    <t>FILTRO ANAERÓBIO CIRCULAR, EM CONCRETO PRÉ-MOLDADO, DIÂMETRO INTERNO = 2,88 M, ALTURA INTERNA = 1,50 M, VOLUME ÚTIL: 7817,3 L (PARA 75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</si>
  <si>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</si>
  <si>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</si>
  <si>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</si>
  <si>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</si>
  <si>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</si>
  <si>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</si>
  <si>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</si>
  <si>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</si>
  <si>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</si>
  <si>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</si>
  <si>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</si>
  <si>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</si>
  <si>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CIRCULAR, EM CONCRETO PRÉ-MOLDADO, DIÂMETRO INTERNO = 1,88 M, ALTURA INTERNA = 2,00 M, ÁREA DE INFILTRAÇÃO: 13,1 M² (PARA 5 CONTRIBUINTES). AF_12/2020</t>
  </si>
  <si>
    <t>SUMIDOURO CIRCULAR, EM CONCRETO PRÉ-MOLDADO, DIÂMETRO INTERNO = 2,38 M, ALTURA INTERNA = 2,50 M, ÁREA DE INFILTRAÇÃO: 21,3 M² (PARA 8 CONTRIBUINTES). AF_12/2020</t>
  </si>
  <si>
    <t>SUMIDOURO CIRCULAR, EM CONCRETO PRÉ-MOLDADO, DIÂMETRO INTERNO = 2,38 M, ALTURA INTERNA = 3,0 M, ÁREA DE INFILTRAÇÃO: 25 M² (PARA 10 CONTRIBUINTES). AF_12/2020</t>
  </si>
  <si>
    <t>SUMIDOURO CIRCULAR, EM CONCRETO PRÉ-MOLDADO, DIÂMETRO INTERNO = 2,88 M, ALTURA INTERNA = 3,0 M, ÁREA DE INFILTRAÇÃO: 31,4 M² (PARA 12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</si>
  <si>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</si>
  <si>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</si>
  <si>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</si>
  <si>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</si>
  <si>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</si>
  <si>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</si>
  <si>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</si>
  <si>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</si>
  <si>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CIRCULAR, EM CONCRETO PRÉ-MOLDADO, DIÂMETRO INTERNO = 1,10 M, ALTURA INTERNA = 2,50 M, VOLUME ÚTIL: 2138,2 L (PARA 5 CONTRIBUINTES). AF_12/2020</t>
  </si>
  <si>
    <t>TANQUE SÉPTICO CIRCULAR, EM CONCRETO PRÉ-MOLDADO, DIÂMETRO INTERNO = 1,40 M, ALTURA INTERNA = 2,50 M, VOLUME ÚTIL: 3463,6 L (PARA 13 CONTRIBUINTES). AF_12/2020</t>
  </si>
  <si>
    <t>TANQUE SÉPTICO CIRCULAR, EM CONCRETO PRÉ-MOLDADO, DIÂMETRO INTERNO = 1,88 M, ALTURA INTERNA = 2,50 M, VOLUME ÚTIL: 6245,8 L (PARA 32 CONTRIBUINTES). AF_12/2020</t>
  </si>
  <si>
    <t>TANQUE SÉPTICO CIRCULAR, EM CONCRETO PRÉ-MOLDADO, DIÂMETRO INTERNO = 2,38 M, ALTURA INTERNA = 2,50 M, VOLUME ÚTIL: 10009,8 L (PARA 69 CONTRIBUINTES). AF_12/2020</t>
  </si>
  <si>
    <t>TANQUE SÉPTICO CIRCULAR, EM CONCRETO PRÉ-MOLDADO, DIÂMETRO INTERNO = 2,38 M, ALTURA INTERNA = 3,0 M, VOLUME ÚTIL: 12234,2 L (PARA 86 CONTRIBUINTES). AF_12/2020</t>
  </si>
  <si>
    <t>TANQUE SÉPTICO CIRCULAR, EM CONCRETO PRÉ-MOLDADO, DIÂMETRO INTERNO = 2,88 M, ALTURA INTERNA = 2,50 M, VOLUME ÚTIL: 14657,4 L (PARA 105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</si>
  <si>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</si>
  <si>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</si>
  <si>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</si>
  <si>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</si>
  <si>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4,6 X H=2,4 M, VOLUME ÚTIL: 14720 L (PARA 105 CONTRIBUINTES). AF_12/2020</t>
  </si>
  <si>
    <t>TANQUE SÉPTICO RETANGULAR, EM ALVENARIA COM BLOCOS DE CONCRETO, DIMENSÕES INTERNAS: 1,6 X 4,8 X H=2,0 M, VOLUME ÚTIL: 12288 L (PARA 86 CONTRIBUINTES). AF_12/2020</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</si>
  <si>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</si>
  <si>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</si>
  <si>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</si>
  <si>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</si>
  <si>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4,6 X H=2,4 M, VOLUME ÚTIL: 14720 L (PARA 105 CONTRIBUINTES). AF_12/2020</t>
  </si>
  <si>
    <t>TANQUE SÉPTICO RETANGULAR, EM ALVENARIA COM TIJOLOS CERÂMICOS MACIÇOS, DIMENSÕES INTERNAS: 1,6 X 4,8 X H=2,0 M, VOLUME ÚTIL: 12288 L (PARA 86 CONTRIBUINTES). AF_12/2020</t>
  </si>
  <si>
    <t>ARMAÇÃO DE BLOCO E SAPATA UTILIZANDO AÇO CA-50 DE 25 MM - MONTAGEM. AF_01/2024</t>
  </si>
  <si>
    <t>ARMAÇÃO DE BLOCO UTILIZANDO AÇO CA-50 DE 10 MM - MONTAGEM. AF_01/2024</t>
  </si>
  <si>
    <t>ARMAÇÃO DE BLOCO UTILIZANDO AÇO CA-50 DE 6,3 MM - MONTAGEM. AF_01/2024</t>
  </si>
  <si>
    <t>ARMAÇÃO DE BLOCO UTILIZANDO AÇO CA-50 DE 8 MM - MONTAGEM. AF_01/2024</t>
  </si>
  <si>
    <t>ARMAÇÃO DE BLOCO UTILIZANDO AÇO CA-60 DE 5 MM - MONTAGEM. AF_01/2024</t>
  </si>
  <si>
    <t>ARMAÇÃO DE BLOCO, SAPATA ISOLADA E SAPATA CORRIDA UTILIZANDO AÇO CA-50 DE 20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</si>
  <si>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</si>
  <si>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</si>
  <si>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SAPATA ISOLADA, VIGA BALDRAME E SAPATA CORRIDA UTILIZANDO AÇO CA-50 DE 10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</si>
  <si>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</si>
  <si>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</si>
  <si>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CA-60 DE 5 MM - MONTAGEM. AF_01/2024</t>
  </si>
  <si>
    <t>CONCRETAGEM DE BLOCO DE COROAMENTO OU VIGA BALDRAME, FCK 30 MPA, COM USO DE BOMBA - LANÇAMENTO, ADENSAMENTO E ACABAMENTO. AF_01/2024</t>
  </si>
  <si>
    <t>CONCRETAGEM DE SAPATA CORRIDA, FCK 30 MPA, COM USO DE BOMBA - LANÇAMENTO, ADENSAMENTO E ACABAMENTO. AF_01/2024</t>
  </si>
  <si>
    <t>CONCRETAGEM DE SAPATA CORRIDA, FCK 30 MPA, COM USO DE JERICA - LANÇAMENTO, ADENSAMENTO E ACABAMENTO. AF_01/2024</t>
  </si>
  <si>
    <t>CONCRETAGEM DE SAPATA, FCK 30 MPA, COM USO DE BOMBA - LANÇAMENTO, ADENSAMENTO E ACABAMENTO. AF_01/2024</t>
  </si>
  <si>
    <t>CONCRETAGEM DE SAPATA, FCK 30 MPA, COM USO DE JERICA - LANÇAMENTO, ADENSAMENTO E ACABAMENTO. AF_01/2024</t>
  </si>
  <si>
    <t>ESCAVAÇÃO MANUAL PARA BLOCO DE COROAMENTO OU SAPATA (INCLUINDO ESCAVAÇÃO PARA COLOCAÇÃO DE FÔRMAS). AF_01/2024</t>
  </si>
  <si>
    <t>ESCAVAÇÃO MANUAL PARA BLOCO DE COROAMENTO OU SAPATA (SEM ESCAVAÇÃO PARA COLOCAÇÃO DE FÔRMAS). AF_01/2024</t>
  </si>
  <si>
    <t>ESCAVAÇÃO MECANIZADA PARA BLOCO DE COROAMENTO OU SAPATA COM RETROESCAVADEIRA (INCLUINDO ESCAVAÇÃO PARA COLOCAÇÃO DE FÔRMAS). AF_01/2024</t>
  </si>
  <si>
    <t>ESCAVAÇÃO MECANIZADA PARA BLOCO DE COROAMENTO OU SAPATA COM RETROESCAVADEIRA (SEM ESCAVAÇÃO PARA COLOCAÇÃO DE FÔRMAS). AF_01/2024</t>
  </si>
  <si>
    <t>ESCAVAÇÃO MECANIZADA PARA VIGA BALDRAME OU SAPATA CORRIDA COM MINI-ESCAVADEIRA (INCLUINDO ESCAVAÇÃO PARA COLOCAÇÃO DE FÔRMAS). AF_01/2024</t>
  </si>
  <si>
    <t>ESCAVAÇÃO MECANIZADA PARA VIGA BALDRAME OU SAPATA CORRIDA COM MINI-ESCAVADEIRA (SEM ESCAVAÇÃO PARA COLOCAÇÃO DE FÔRMAS). AF_01/2024</t>
  </si>
  <si>
    <t>FABRICAÇÃO, MONTAGEM E DESMONTAGEM DE FÔRMA PARA BLOCO DE COROAMENTO,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</si>
  <si>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</si>
  <si>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BLOCO DE COROAMENTO, EM MADEIRA SERRADA, E=25 MM, 1 UTILIZAÇÃO. AF_01/2024</t>
  </si>
  <si>
    <t>FABRICAÇÃO, MONTAGEM E DESMONTAGEM DE FÔRMA PARA BLOCO DE COROAMENTO, EM MADEIRA SERRADA, E=25 MM, 2 UTILIZAÇÕES. AF_01/2024</t>
  </si>
  <si>
    <t>FABRICAÇÃO, MONTAGEM E DESMONTAGEM DE FÔRMA PARA BLOCO DE COROAMENTO,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</si>
  <si>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</si>
  <si>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</si>
  <si>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</si>
  <si>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</si>
  <si>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</si>
  <si>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EM CHAPA DE MADEIRA COMPENSADA RESINADA, E=17 MM, 2 UTILIZAÇÕES. AF_01/2024</t>
  </si>
  <si>
    <t>FABRICAÇÃO, MONTAGEM E DESMONTAGEM DE FÔRMA PARA SAPATA, EM CHAPA DE MADEIRA COMPENSADA RESINADA, E=17 MM, 4 UTILIZAÇÕES. AF_01/2024</t>
  </si>
  <si>
    <t>FABRICAÇÃO, MONTAGEM E DESMONTAGEM DE FÔRMA PARA SAPATA, EM MADEIRA SERRADA, E=25 MM, 1 UTILIZAÇÃO. AF_01/2024</t>
  </si>
  <si>
    <t>FABRICAÇÃO, MONTAGEM E DESMONTAGEM DE FÔRMA PARA SAPATA, EM MADEIRA SERRADA, E=25 MM, 2 UTILIZAÇÕES. AF_01/2024</t>
  </si>
  <si>
    <t>FABRICAÇÃO, MONTAGEM E DESMONTAGEM DE FÔRMA PARA SAPATA, EM MADEIRA SERRADA, E=25 MM, 4 UTILIZAÇÕES. AF_01/2024</t>
  </si>
  <si>
    <t>FABRICAÇÃO, MONTAGEM E DESMONTAGEM DE FÔRMA PARA VIGA BALDRAME, EM CHAPA DE MADEIRA COMPENSADA RESINADA, E=17 MM, 2 UTILIZAÇÕES. AF_01/2024</t>
  </si>
  <si>
    <t>FABRICAÇÃO, MONTAGEM E DESMONTAGEM DE FÔRMA PARA VIGA BALDRAME, EM CHAPA DE MADEIRA COMPENSADA RESINADA, E=17 MM, 4 UTILIZAÇÕES. AF_01/2024</t>
  </si>
  <si>
    <t>FABRICAÇÃO, MONTAGEM E DESMONTAGEM DE FÔRMA PARA VIGA BALDRAME, EM MADEIRA SERRADA, E=25 MM, 1 UTILIZAÇÃO. AF_01/2024</t>
  </si>
  <si>
    <t>FABRICAÇÃO, MONTAGEM E DESMONTAGEM DE FÔRMA PARA VIGA BALDRAME, EM MADEIRA SERRADA, E=25 MM, 2 UTILIZAÇÕES. AF_01/2024</t>
  </si>
  <si>
    <t>FABRICAÇÃO, MONTAGEM E DESMONTAGEM DE FÔRMA PARA VIGA BALDRAME, EM MADEIRA SERRADA, E=25 MM, 4 UTILIZAÇÕES. AF_01/2024</t>
  </si>
  <si>
    <t>MONTAGEM E DESMONTAGEM DE FÔRMA PARA ESTRUTURA CIRCULAR, COM INSTALAÇÃO EXCLUSIVAMENTE NA FACE INTERNA DA ESTRUTURA, COM AUXÍLIO DE GUINDASTE. AF_07/2024</t>
  </si>
  <si>
    <t>MONTAGEM E DESMONTAGEM DE FÔRMA PARA ESTRUTURA CIRCULAR, COM INSTALAÇÃO EXCLUSIVAMENTE NA FACE INTERNA DA ESTRUTURA, SEM AUXÍLIO DE GUINDASTE. AF_07/2024</t>
  </si>
  <si>
    <t>MONTAGEM E DESMONTAGEM DE FÔRMA PARA ESTRUTURA CIRCULAR, COM INSTALAÇÃO NA FACE INTERNA E EXTERNA DA EXTRUTURA, COM AUXÍLIO DE GUINDASTE. AF_07/2024</t>
  </si>
  <si>
    <t>MONTAGEM E DESMONTAGEM DE FÔRMA PARA ESTRUTURA CIRCULAR, COM INSTALAÇÃO NA FACE INTERNA E EXTERNA DA EXTRUTURA, SEM AUXÍLIO DE GUINDASTE. AF_07/2024</t>
  </si>
  <si>
    <t>ESCORAMENTO DE FÔRMAS DE LAJE EM MADEIRA NÃO APARELHADA, PÉ-DIREITO DUPLO, INCLUSO TRAVAMENTO, 4 UTILIZAÇÕES. AF_09/2020</t>
  </si>
  <si>
    <t>ESCORAMENTO DE FÔRMAS DE LAJE EM MADEIRA NÃO APARELHADA, PÉ-DIREITO SIMPLES, INCLUSO TRAVAMENTO, 4 UTILIZAÇÕES. AF_09/2020</t>
  </si>
  <si>
    <t>FABRICAÇÃO DE ESCORAS DE VIGA DO TIPO GARFO, EM MADEIRA. AF_09/2020</t>
  </si>
  <si>
    <t>FABRICAÇÃO DE ESCORAS DO TIPO PONTALETE, EM MADEIRA, PARA PÉ-DIREITO DUPLO. AF_09/2020</t>
  </si>
  <si>
    <t>FABRICAÇÃO DE ESCORAS DO TIPO PONTALETE, EM MADEIRA, PARA PÉ-DIREITO SIMPLES. AF_09/2020</t>
  </si>
  <si>
    <t>FABRICAÇÃO DE FÔRMA PARA LAJES, EM CHAPA DE MADEIRA COMPENSADA PLASTIFICADA, E = 18 MM. AF_09/2020</t>
  </si>
  <si>
    <t>FABRICAÇÃO DE FÔRMA PARA LAJES, EM CHAPA DE MADEIRA COMPENSADA RESINADA, E = 17 MM. AF_09/2020</t>
  </si>
  <si>
    <t>FABRICAÇÃO DE FÔRMA PARA LAJES, EM MADEIRA SERRADA, E=25 MM. AF_09/2020</t>
  </si>
  <si>
    <t>FABRICAÇÃO DE FÔRMA PARA PILARES E ESTRUTURAS SIMILARES, EM CHAPA DE MADEIRA COMPENSADA PLASTIFICADA, E = 18 MM. AF_09/2020</t>
  </si>
  <si>
    <t>FABRICAÇÃO DE FÔRMA PARA PILARES E ESTRUTURAS SIMILARES, EM CHAPA DE MADEIRA COMPENSADA RESINADA, E = 17 MM. AF_09/2020</t>
  </si>
  <si>
    <t>FABRICAÇÃO DE FÔRMA PARA VIGAS, COM MADEIRA SERRADA, E = 25 MM. AF_09/2020</t>
  </si>
  <si>
    <t>FABRICAÇÃO DE FÔRMA PARA VIGAS, EM CHAPA DE MADEIRA COMPENSADA PLASTIFICADA, E = 18 MM. AF_09/2020</t>
  </si>
  <si>
    <t>FABRICAÇÃO DE FÔRMA PARA VIGAS, EM CHAPA DE MADEIRA COMPENSADA RESINADA, E = 17 MM. AF_09/2020</t>
  </si>
  <si>
    <t>MONTAGEM E DESMONTAGEM DE FÔRMA DE LAJE MACIÇA, PÉ-DIREITO DUPLO,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</si>
  <si>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</si>
  <si>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</si>
  <si>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</si>
  <si>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DUPLO, EM CHAPA DE MADEIRA COMPENSADA RESINADA, 2 UTILIZAÇÕES. AF_09/2020</t>
  </si>
  <si>
    <t>MONTAGEM E DESMONTAGEM DE FÔRMA DE LAJE MACIÇA, PÉ-DIREITO DUPLO, EM CHAPA DE MADEIRA COMPENSADA RESINADA, 4 UTILIZAÇÕES. AF_09/2020</t>
  </si>
  <si>
    <t>MONTAGEM E DESMONTAGEM DE FÔRMA DE LAJE MACIÇA, PÉ-DIREITO DUPLO,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</si>
  <si>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</si>
  <si>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</si>
  <si>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SIMPLES, EM CHAPA DE MADEIRA COMPENSADA PLASTIFICADA, 12 UTILIZAÇÕES. AF_09/2020</t>
  </si>
  <si>
    <t>MONTAGEM E DESMONTAGEM DE FÔRMA DE LAJE MACIÇA, PÉ-DIREITO SIMPLES, EM CHAPA DE MADEIRA COMPENSADA PLASTIFICADA, 14 UTILIZAÇÕES. AF_09/2020</t>
  </si>
  <si>
    <t>MONTAGEM E DESMONTAGEM DE FÔRMA DE LAJE MACIÇA, PÉ-DIREITO SIMPLES, EM CHAPA DE MADEIRA COMPENSADA PLASTIFICADA, 18 UTILIZAÇÕES. AF_09/2020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</si>
  <si>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</si>
  <si>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</si>
  <si>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</si>
  <si>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</si>
  <si>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MONTAGEM E DESMONTAGEM DE FÔRMA DE LAJE MACIÇA, PÉ-DIREITO SIMPLES, EM CHAPA DE MADEIRA COMPENSADA RESINADA, 2 UTILIZAÇÕES. AF_09/2020</t>
  </si>
  <si>
    <t>MONTAGEM E DESMONTAGEM DE FÔRMA DE LAJE MACIÇA, PÉ-DIREITO SIMPLES, EM CHAPA DE MADEIRA COMPENSADA RESINADA, 4 UTILIZAÇÕES. AF_09/2020</t>
  </si>
  <si>
    <t>MONTAGEM E DESMONTAGEM DE FÔRMA DE LAJE MACIÇA, PÉ-DIREITO SIMPLES, EM CHAPA DE MADEIRA COMPENSADA RESINADA, 6 UTILIZAÇÕES. AF_09/2020</t>
  </si>
  <si>
    <t>MONTAGEM E DESMONTAGEM DE FÔRMA DE LAJE MACIÇA, PÉ-DIREITO SIMPLES, EM CHAPA DE MADEIRA COMPENSADA RESINADA, 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</si>
  <si>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</si>
  <si>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</si>
  <si>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</si>
  <si>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</si>
  <si>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</si>
  <si>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</si>
  <si>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</si>
  <si>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</si>
  <si>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</si>
  <si>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</si>
  <si>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</si>
  <si>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SIMPLES, EM CHAPA DE MADEIRA COMPENSADA RESINADA, 18 UTILIZAÇÕES. AF_09/2020</t>
  </si>
  <si>
    <t>MONTAGEM E DESMONTAGEM DE FÔRMA DE LAJE NERVURADA COM CUBETA E ASSOALHO, PÉ-DIREITO SIMPLES, EM CHAPA DE MADEIRA COMPENSADA RESINADA, 8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</si>
  <si>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</si>
  <si>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</si>
  <si>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</si>
  <si>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DUPLO, EM CHAPA DE MADEIRA COMPENSADA PLASTIFICADA, 18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</si>
  <si>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</si>
  <si>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</si>
  <si>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</si>
  <si>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</si>
  <si>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</si>
  <si>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</si>
  <si>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</si>
  <si>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</si>
  <si>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</si>
  <si>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</si>
  <si>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</si>
  <si>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</si>
  <si>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</si>
  <si>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</si>
  <si>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</si>
  <si>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VIGA, ESCORAMENTO COM GARFO DE MADEIRA, PÉ-DIREITO DUPLO,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</si>
  <si>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</si>
  <si>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</si>
  <si>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</si>
  <si>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COM GARFO DE MADEIRA, PÉ-DIREITO DUPLO, EM CHAPA DE MADEIRA RESINADA, 2 UTILIZAÇÕES. AF_09/2020</t>
  </si>
  <si>
    <t>MONTAGEM E DESMONTAGEM DE FÔRMA DE VIGA, ESCORAMENTO COM GARFO DE MADEIRA, PÉ-DIREITO DUPLO,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</si>
  <si>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</si>
  <si>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DUPLO, EM CHAPA DE MADEIRA RESINADA, 8 UTILIZAÇÕES. AF_09/2020</t>
  </si>
  <si>
    <t>MONTAGEM E DESMONTAGEM DE FÔRMA DE VIGA, ESCORAMENTO COM GARFO DE MADEIRA, PÉ-DIREITO SIMPLES, EM CHAPA DE MADEIRA PLASTIFICADA, 10 UTILIZAÇÕES. AF_09/2020</t>
  </si>
  <si>
    <t>MONTAGEM E DESMONTAGEM DE FÔRMA DE VIGA, ESCORAMENTO COM GARFO DE MADEIRA, PÉ-DIREITO SIMPLES, EM CHAPA DE MADEIRA PLASTIFICADA, 12 UTILIZAÇÕES. AF_09/2020</t>
  </si>
  <si>
    <t>MONTAGEM E DESMONTAGEM DE FÔRMA DE VIGA, ESCORAMENTO COM GARFO DE MADEIRA, PÉ-DIREITO SIMPLES, EM CHAPA DE MADEIRA PLASTIFICADA, 14 UTILIZAÇÕES. AF_09/2020</t>
  </si>
  <si>
    <t>MONTAGEM E DESMONTAGEM DE FÔRMA DE VIGA, ESCORAMENTO COM GARFO DE MADEIRA, PÉ-DIREITO SIMPLES, EM CHAPA DE MADEIRA PLASTIFICADA, 18 UTILIZAÇÕES. AF_09/2020</t>
  </si>
  <si>
    <t>MONTAGEM E DESMONTAGEM DE FÔRMA DE VIGA, ESCORAMENTO COM GARFO DE MADEIRA, PÉ-DIREITO SIMPLES, EM CHAPA DE MADEIRA RESINADA, 2 UTILIZAÇÕES. AF_09/2020</t>
  </si>
  <si>
    <t>MONTAGEM E DESMONTAGEM DE FÔRMA DE VIGA, ESCORAMENTO COM GARFO DE MADEIRA, PÉ-DIREITO SIMPLES, EM CHAPA DE MADEIRA RESINADA, 4 UTILIZAÇÕES. AF_09/2020</t>
  </si>
  <si>
    <t>MONTAGEM E DESMONTAGEM DE FÔRMA DE VIGA, ESCORAMENTO COM GARFO DE MADEIRA, PÉ-DIREITO SIMPLES, EM CHAPA DE MADEIRA RESINADA, 6 UTILIZAÇÕES. AF_09/2020</t>
  </si>
  <si>
    <t>MONTAGEM E DESMONTAGEM DE FÔRMA DE VIGA, ESCORAMENTO COM GARFO DE MADEIRA, PÉ-DIREITO SIMPLES, EM CHAPA DE MADEIRA RESINADA, 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</si>
  <si>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</si>
  <si>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</si>
  <si>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</si>
  <si>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METÁLICO, PÉ-DIREITO DUPLO, EM CHAPA DE MADEIRA PLASTIFICADA, 10 UTILIZAÇÕES. AF_09/2020</t>
  </si>
  <si>
    <t>MONTAGEM E DESMONTAGEM DE FÔRMA DE VIGA, ESCORAMENTO METÁLICO, PÉ-DIREITO DUPLO, EM CHAPA DE MADEIRA PLASTIFICADA, 12 UTILIZAÇÕES. AF_09/2020</t>
  </si>
  <si>
    <t>MONTAGEM E DESMONTAGEM DE FÔRMA DE VIGA, ESCORAMENTO METÁLICO, PÉ-DIREITO DUPLO, EM CHAPA DE MADEIRA PLASTIFICADA, 14 UTILIZAÇÕES. AF_09/2020</t>
  </si>
  <si>
    <t>MONTAGEM E DESMONTAGEM DE FÔRMA DE VIGA, ESCORAMENTO METÁLICO, PÉ-DIREITO DUPLO, EM CHAPA DE MADEIRA PLASTIFICADA, 18 UTILIZAÇÕES. AF_09/2020</t>
  </si>
  <si>
    <t>MONTAGEM E DESMONTAGEM DE FÔRMA DE VIGA, ESCORAMENTO METÁLICO, PÉ-DIREITO DUPLO, EM CHAPA DE MADEIRA RESINADA, 2 UTILIZAÇÕES. AF_09/2020</t>
  </si>
  <si>
    <t>MONTAGEM E DESMONTAGEM DE FÔRMA DE VIGA, ESCORAMENTO METÁLICO, PÉ-DIREITO DUPLO, EM CHAPA DE MADEIRA RESINADA, 4 UTILIZAÇÕES. AF_09/2020</t>
  </si>
  <si>
    <t>MONTAGEM E DESMONTAGEM DE FÔRMA DE VIGA, ESCORAMENTO METÁLICO, PÉ-DIREITO DUPLO, EM CHAPA DE MADEIRA RESINADA, 6 UTILIZAÇÕES. AF_09/2020</t>
  </si>
  <si>
    <t>MONTAGEM E DESMONTAGEM DE FÔRMA DE VIGA, ESCORAMENTO METÁLICO, PÉ-DIREITO DUPLO, EM CHAPA DE MADEIRA RESINADA, 8 UTILIZAÇÕES. AF_09/2020</t>
  </si>
  <si>
    <t>MONTAGEM E DESMONTAGEM DE FÔRMA DE VIGA, ESCORAMENTO METÁLICO, PÉ-DIREITO SIMPLES, EM CHAPA DE MADEIRA PLASTIFICADA, 10 UTILIZAÇÕES. AF_09/2020</t>
  </si>
  <si>
    <t>MONTAGEM E DESMONTAGEM DE FÔRMA DE VIGA, ESCORAMENTO METÁLICO, PÉ-DIREITO SIMPLES, EM CHAPA DE MADEIRA PLASTIFICADA, 12 UTILIZAÇÕES. AF_09/2020</t>
  </si>
  <si>
    <t>MONTAGEM E DESMONTAGEM DE FÔRMA DE VIGA, ESCORAMENTO METÁLICO, PÉ-DIREITO SIMPLES, EM CHAPA DE MADEIRA PLASTIFICADA, 14 UTILIZAÇÕES. AF_09/2020</t>
  </si>
  <si>
    <t>MONTAGEM E DESMONTAGEM DE FÔRMA DE VIGA, ESCORAMENTO METÁLICO, PÉ-DIREITO SIMPLES, EM CHAPA DE MADEIRA PLASTIFICADA, 18 UTILIZAÇÕES. AF_09/2020</t>
  </si>
  <si>
    <t>MONTAGEM E DESMONTAGEM DE FÔRMA DE VIGA, ESCORAMENTO METÁLICO, PÉ-DIREITO SIMPLES, EM CHAPA DE MADEIRA RESINADA, 2 UTILIZAÇÕES. AF_09/2020</t>
  </si>
  <si>
    <t>MONTAGEM E DESMONTAGEM DE FÔRMA DE VIGA, ESCORAMENTO METÁLICO, PÉ-DIREITO SIMPLES, EM CHAPA DE MADEIRA RESINADA, 4 UTILIZAÇÕES. AF_09/2020</t>
  </si>
  <si>
    <t>MONTAGEM E DESMONTAGEM DE FÔRMA DE VIGA, ESCORAMENTO METÁLICO, PÉ-DIREITO SIMPLES, EM CHAPA DE MADEIRA RESINADA, 6 UTILIZAÇÕES. AF_09/2020</t>
  </si>
  <si>
    <t>MONTAGEM E DESMONTAGEM DE FÔRMA DE VIGA, ESCORAMENTO METÁLICO, PÉ-DIREITO SIMPLES, EM CHAPA DE MADEIRA RESINADA, 8 UTILIZAÇÕES. AF_09/2020</t>
  </si>
  <si>
    <t>FABRICAÇÃO DE FÔRMA PARA PILARES CIRCULARES, EM CHAPA DE MADEIRA COMPENSADA RESINADA, PÉ-DIREITO DUPLO. AF_05/2024</t>
  </si>
  <si>
    <t>FABRICAÇÃO DE FÔRMA PARA PILARES CIRCULARES, EM CHAPA DE MADEIRA COMPENSADA RESINADA, PÉ-DIREITO SIMPLES. AF_05/2024</t>
  </si>
  <si>
    <t>MONTAGEM E DESMONTAGEM DE FÔRMA DE PILARES CIRCULARES, COM ÁREA MÉDIA DAS SEÇÕES MAIOR QUE 0,28 M², EM PAPELÃO. AF_05/2024</t>
  </si>
  <si>
    <t>MONTAGEM E DESMONTAGEM DE FÔRMA DE PILARES CIRCULARES, COM ÁREA MÉDIA DAS SEÇÕES MENOR OU IGUAL A 0,28 M², EM PAPELÃO. AF_05/2024</t>
  </si>
  <si>
    <t>MONTAGEM E DESMONTAGEM DE FÔRMA DE PILARES CIRCULARES, PÉ-DIREITO DUPLO, EM MADEIRA, 2 UTILIZAÇÕES. AF_05/2024</t>
  </si>
  <si>
    <t>MONTAGEM E DESMONTAGEM DE FÔRMA DE PILARES CIRCULARES, PÉ-DIREITO DUPLO, METÁLICA. AF_05/2024</t>
  </si>
  <si>
    <t>MONTAGEM E DESMONTAGEM DE FÔRMA DE PILARES CIRCULARES, PÉ-DIREITO DUPLO, PLÁSTICA. AF_05/2024</t>
  </si>
  <si>
    <t>MONTAGEM E DESMONTAGEM DE FÔRMA DE PILARES CIRCULARES, PÉ-DIREITO SIMPLES, EM MADEIRA, 2 UTILIZAÇÕES. AF_05/2024</t>
  </si>
  <si>
    <t>MONTAGEM E DESMONTAGEM DE FÔRMA DE PILARES CIRCULARES, PÉ-DIREITO SIMPLES, METÁLICA. AF_05/2024</t>
  </si>
  <si>
    <t>MONTAGEM E DESMONTAGEM DE FÔRMA DE PILARES CIRCULARES, PÉ-DIREITO SIMPLES, PLÁSTICA. AF_05/2024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</si>
  <si>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</si>
  <si>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</si>
  <si>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</si>
  <si>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</si>
  <si>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</si>
  <si>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</si>
  <si>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</si>
  <si>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</si>
  <si>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</si>
  <si>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DE GRAVIDADE, COM GAIOLAS DE COMPRIMENTO IGUAL A 5 M, PARA MUROS COM ALTURA MENOR OU IGUAL A 4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</si>
  <si>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</si>
  <si>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MURO DE GABIÃO, ENCHIMENTO COM RESÍDUO DE CONSTRUÇÃO E DEMOLIÇÃO, DE GRAVIDADE, COM GAIOLA TRAPEZOIDAL DE COMPRIMENTO IGUAL A 2 M, PARA MUROS COM ALTURA MENOR OU IGUAL A 2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</si>
  <si>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</si>
  <si>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</si>
  <si>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</si>
  <si>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</si>
  <si>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ADUELA/ GALERIA ABERTA PRE-MOLDADA DE CONCRETO ARMADO, SECAO QUADRANGULAR INTERNA DE 1,50 X 1,50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</si>
  <si>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15 CM, TB-45 E FCK DO CONCRETO = 30 MPA FORNECIMENTO E ASSENTAMENTO. AF_01/2023</t>
  </si>
  <si>
    <t>ADUELA/ GALERIA ABERTA PRE-MOLDADA DE CONCRETO ARMADO, SECAO QUADRANGULAR INTERNA DE 2,00 X 2,00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</si>
  <si>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15 CM, TB-45 E FCK DO CONCRETO = 30 MPA FORNECIMENTO E ASSENTAMENTO. AF_01/2023</t>
  </si>
  <si>
    <t>ADUELA/ GALERIA ABERTA PRE-MOLDADA DE CONCRETO ARMADO, SECAO QUADRANGULAR INTERNA DE 2,50 X 2,50 M (L X A), MISULA DE 20 X 20 CM, C = 1,00 M, ESPESSURA MIN = 20 CM, TB-45 E FCK DO CONCRETO = 30 MPA FORNECIMENTO E ASSENTAMENTO. AF_01/2023</t>
  </si>
  <si>
    <t>ADUELA/ GALERIA ABERTA PRE-MOLDADA DE CONCRETO ARMADO, SECAO QUADRANGULAR INTERNA DE 2,50 X 2,50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</si>
  <si>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20 CM, TB-45 E FCK DO CONCRETO = 30 MPA FORNECIMENTO E ASSENTAMENTO. AF_01/2023</t>
  </si>
  <si>
    <t>ADUELA/ GALERIA ABERTA PRE-MOLDADA DE CONCRETO ARMADO, SECAO QUADRANGULAR INTERNA DE 3,00 X 3,00 M (L X A), MISULA DE 20 X 20 CM, C = 1,00 M, ESPESSURA MIN = 25 CM, TB-45 E FCK DO CONCRETO = 30 MPA FORNECIMENTO E ASSENTAMENTO. AF_01/2023</t>
  </si>
  <si>
    <t>ADUELA/ GALERIA ABERTA PRE-MOLDADA DE CONCRETO ARMADO, SECAO QUADRANGULAR INTERNA DE 3,00 X 3,00 M (L X A), MISULA DE 20 X 20 CM, C = 1,00 M, ESPESSURA MIN = 35 CM, TB-45 E FCK DO CONCRETO = 30 MPA FORNECIMENTO E ASSENTAMENTO. AF_01/2023</t>
  </si>
  <si>
    <t>ADUELA/ GALERIA ABERTA PRE-MOLDADA DE CONCRETO ARMADO, SECAO RETANGULAR INTERNA DE 2,00 X 1,50 M (L X A), MISULA DE 20 X 20 CM, C = 1,00 M, ESPESSURA MIN = 20 CM, TB-45 E FCK DO CONCRETO = 30 MPA FORNECIMENTO E ASSENTAMENTO. AF_01/2023</t>
  </si>
  <si>
    <t>ADUELA/ GALERIA ABERTA PRE-MOLDADA DE CONCRETO ARMADO, SECAO RETANGULAR INTERNA DE 2,50 X 1,50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</si>
  <si>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15 CM, TB-45 E FCK DO CONCRETO = 30 MPA FORNECIMENTO E ASSENTAMENTO. AF_01/2023</t>
  </si>
  <si>
    <t>ADUELA/ GALERIA ABERTA PRE-MOLDADA DE CONCRETO ARMADO, SECAO RETANGULAR INTERNA DE 2,50 X 2,00 M (L X A), MISULA DE 20 X 20 CM, C = 1,00 M, ESPESSURA MIN = 20 CM, TB-45 E FCK DO CONCRETO = 30 MPA FORNECIMENTO E ASSENTAMENTO. AF_01/2023</t>
  </si>
  <si>
    <t>ADUELA/ GALERIA ABERTA PRE-MOLDADA DE CONCRETO ARMADO, SECAO RETANGULAR INTERNA DE 3,00 X 2,00 M (L X A), MISULA DE 20 X 20 CM, C = 1,00 M, ESPESSURA MIN = 15 CM, TB-45 E FCK DO CONCRETO = 30 MPA FORNECIMENTO E ASSENTAMENTO. AF_01/2023</t>
  </si>
  <si>
    <t>ADUELA/ GALERIA ABERTA PRE-MOLDADA DE CONCRETO ARMADO, SECAO RETANGULAR INTERNA DE 3,00 X 2,00 M (L X A), MISULA DE 20 X 20 CM, C = 1,00 M, ESPESSURA MIN = 20 CM, TB-45 E FCK DO CONCRETO = 30 MPA FORNECIMENTO E ASSENTAMENTO. AF_01/2023</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</si>
  <si>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</si>
  <si>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</si>
  <si>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</si>
  <si>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</si>
  <si>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20 CM, TB-45 E FCK DO CONCRETO = 30 MPA FORNECIMENTO E ASSENTAMENTO. AF_01/2023</t>
  </si>
  <si>
    <t>ADUELA/ GALERIA FECHADA PRE-MOLDADA DE CONCRETO ARMADO, SECAO QUADRANGULAR INTERNA DE 2,50 X 2,50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</si>
  <si>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</si>
  <si>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ADUELA/ GALERIA FECHADA PRE-MOLDADA DE CONCRETO ARMADO, SECAO QUADRANGULAR INTERNA DE 3,00 X 3,00 M (L X A), MISULA DE 20 X 20 CM, C = 1,00 M, ESPESSURA MIN = 25 CM, TB-45 E FCK DO CONCRETO = 30 MPA FORNECIMENTO E ASSENTAMENTO. AF_01/2023</t>
  </si>
  <si>
    <t>ADUELA/ GALERIA FECHADA PRE-MOLDADA DE CONCRETO ARMADO, SECAO QUADRANGULAR INTERNA DE 3,00 X 3,00 M (L X A), MISULA DE 20 X 20 CM, C = 1,00 M, ESPESSURA MIN = 35 CM, TB-45 E FCK DO CONCRETO = 30 MPA FORNECIMENTO E ASSENTAMENTO. AF_01/2023</t>
  </si>
  <si>
    <t>APLICAÇÃO DE MANTA GEOTÊXTIL NAS JUNTAS RÍGIDAS DE ADUELAS PRÉ-MOLDADAS DE CONCRETO ARMADO. AF_01/2023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</si>
  <si>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</si>
  <si>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</si>
  <si>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</si>
  <si>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</si>
  <si>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</si>
  <si>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</si>
  <si>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DESEMPENADO (SEM TALISCAS) EM PAREDES, ESPESSURA DE 0,5CM. AF_03/2023</t>
  </si>
  <si>
    <t>APLICAÇÃO MANUAL DE GESSO DESEMPENADO (SEM TALISCAS) EM PAREDES, ESPESSURA DE 1,0CM.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</si>
  <si>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</si>
  <si>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</si>
  <si>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</si>
  <si>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</si>
  <si>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</si>
  <si>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MENOR QUE 5M², ESPESSURA DE 1,0CM. AF_03/2023</t>
  </si>
  <si>
    <t>APLICAÇÃO MANUAL DE GESSO DESEMPENADO (SEM TALISCAS) EM TETO DE AMBIENTES DE ÁREA ENTRE 5M² E 10M², ESPESSURA DE 0,5CM. AF_03/2023</t>
  </si>
  <si>
    <t>APLICAÇÃO MANUAL DE GESSO DESEMPENADO (SEM TALISCAS) EM TETO DE AMBIENTES DE ÁREA ENTRE 5M² E 10M², ESPESSURA DE 1,0CM. AF_03/2023</t>
  </si>
  <si>
    <t>APLICAÇÃO MANUAL DE GESSO DESEMPENADO (SEM TALISCAS) EM TETO DE AMBIENTES DE ÁREA MAIOR QUE 10M², ESPESSURA DE 0,5CM. AF_03/2023</t>
  </si>
  <si>
    <t>APLICAÇÃO MANUAL DE GESSO DESEMPENADO (SEM TALISCAS) EM TETO DE AMBIENTES DE ÁREA MAIOR QUE 10M², ESPESSURA DE 1,0CM. AF_03/2023</t>
  </si>
  <si>
    <t>APLICAÇÃO MANUAL DE GESSO DESEMPENADO (SEM TALISCAS) EM TETO DE AMBIENTES DE ÁREA MENOR QUE 5M², ESPESSURA DE 0,5CM. AF_03/2023</t>
  </si>
  <si>
    <t>APLICAÇÃO MANUAL DE GESSO DESEMPENADO (SEM TALISCAS) EM TETO DE AMBIENTES DE ÁREA MENOR QUE 5M², ESPESSURA DE 1,0CM. AF_03/2023</t>
  </si>
  <si>
    <t>APLICAÇÃO MANUAL DE GESSO SARRAFEADO (COM TALISCAS) EM PAREDES COM PÉ DIREITO DUPLO, ESPESSURA DE 1,0CM. AF_03/2023</t>
  </si>
  <si>
    <t>APLICAÇÃO MANUAL DE GESSO SARRAFEADO (COM TALISCAS) EM PAREDES COM PÉ DIREITO DUPLO, ESPESSURA DE 1,5CM. AF_03/2023</t>
  </si>
  <si>
    <t>APLICAÇÃO MANUAL DE GESSO SARRAFEADO (COM TALISCAS) EM PAREDES, ESPESSURA DE 1,0CM. AF_03/2023</t>
  </si>
  <si>
    <t>APLICAÇÃO MANUAL DE GESSO SARRAFEADO (COM TALISCAS) EM PAREDES, ESPESSURA DE 1,5CM. AF_03/2023</t>
  </si>
  <si>
    <t>ARMAÇÃO DE CINTA DE ALVENARIA ESTRUTURAL; DIÂMETRO DE 10,0 MM. AF_09/2021</t>
  </si>
  <si>
    <t>ARMAÇÃO DE CINTA DE ALVENARIA ESTRUTURAL; DIÂMETRO DE 12,5 MM. AF_09/2021</t>
  </si>
  <si>
    <t>ARMAÇÃO DE CINTA DE ALVENARIA ESTRUTURAL; DIÂMETRO DE 16,0 MM. AF_09/2021</t>
  </si>
  <si>
    <t>ARMAÇÃO DE VERGA E CONTRAVERGA DE ALVENARIA ESTRUTURAL; DIÂMETRO DE 10,0 MM. AF_09/2021</t>
  </si>
  <si>
    <t>ARMAÇÃO DE VERGA E CONTRAVERGA DE ALVENARIA ESTRUTURAL; DIÂMETRO DE 12,5 MM. AF_09/2021</t>
  </si>
  <si>
    <t>ARMAÇÃO DE VERGA E CONTRAVERGA DE ALVENARIA ESTRUTURAL; DIÂMETRO DE 16,0 MM. AF_09/2021</t>
  </si>
  <si>
    <t>ARMAÇÃO DE VERGA E CONTRAVERGA DE ALVENARIA ESTRUTURAL; DIÂMETRO DE 8,0 MM. AF_09/2021</t>
  </si>
  <si>
    <t>ARMAÇÃO VERTICAL DE ALVENARIA ESTRUTURAL; DIÂMETRO DE 10,0 MM. AF_09/2021</t>
  </si>
  <si>
    <t>ARMAÇÃO VERTICAL DE ALVENARIA ESTRUTURAL; DIÂMETRO DE 12,5 MM. AF_09/2021</t>
  </si>
  <si>
    <t>ARMAÇÃO VERTICAL DE ALVENARIA ESTRUTURAL; DIÂMETRO DE 16,0 MM. AF_09/2021</t>
  </si>
  <si>
    <t>GRAUTE FGK=15 MPA; TRAÇO 1:0,04:2,2:2,5 (EM MASSA SECA DE CIMENTO/CAL/AREIA GROSSA/BRITA 0) - PREPARO MECÂNICO COM BETONEIRA 400 L. AF_09/2021</t>
  </si>
  <si>
    <t>GRAUTE FGK=15 MPA; TRAÇO 1:2,2:2,5:0,3 (EM MASSA SECA DE CIMENTO/ AREIA GROSSA/ BRITA 0/ ADITIVO) - PREPARO MECÂNICO COM BETONEIRA 400 L. AF_09/2021</t>
  </si>
  <si>
    <t>GRAUTE FGK=20 MPA; TRAÇO 1:0,04:1,8:2,1 (EM MASSA SECA DE CIMENTO/ CAL/ AREIA GROSSA/ BRITA 0) - PREPARO MECÂNICO COM BETONEIRA 400 L. AF_09/2021</t>
  </si>
  <si>
    <t>GRAUTE FGK=20 MPA; TRAÇO 1:1,8:2,1:0,4 (EM MASSA SECA DE CIMENTO/ AREIA GROSSA/ BRITA 0/ ADITIVO) - PREPARO MECÂNICO COM BETONEIRA 400 L. AF_09/2021</t>
  </si>
  <si>
    <t>GRAUTE FGK=25 MPA; TRAÇO 1:0,02:1,3:1,6 (EM MASSA SECA DE CIMENTO/ CAL/ AREIA GROSSA/ BRITA 0) - PREPARO MECÂNICO COM BETONEIRA 400 L. AF_09/2021</t>
  </si>
  <si>
    <t>GRAUTE FGK=25 MPA; TRAÇO 1:1,3:1,6:0,4 (EM MASSA SECA DE CIMENTO/ AREIA GROSSA/ BRITA 0/ ADITIVO) - PREPARO MECÂNICO COM BETONEIRA 400 L. AF_09/2021</t>
  </si>
  <si>
    <t>GRAUTE FGK=30 MPA; TRAÇO 1:0,02:0,9:1,2 (EM MASSA SECA DE CIMENTO/ CAL/ AREIA GROSSA/ BRITA 0) - PREPARO MECÂNICO COM BETONEIRA 400 L. AF_09/2021</t>
  </si>
  <si>
    <t>GRAUTE FGK=30 MPA; TRAÇO 1:0,9:1,2:0,6 (EM MASSA SECA DE CIMENTO/ AREIA GROSSA/ BRITA 0/ ADITIVO) - PREPARO MECÂNICO COM BETONEIRA 400 L. AF_09/2021</t>
  </si>
  <si>
    <t>GRAUTEAMENTO DE CINTA INTERMEDIÁRIA OU DE CONTRAVERGA EM ALVENARIA ESTRUTURAL. AF_09/2021</t>
  </si>
  <si>
    <t>GRAUTEAMENTO DE CINTA SUPERIOR OU DE VERGA EM ALVENARIA ESTRUTURAL. AF_09/2021</t>
  </si>
  <si>
    <t>GRAUTEAMENTO VERTICAL EM ALVENARIA ESTRUTURAL. AF_09/2021</t>
  </si>
  <si>
    <t>CORRIMÃO DUPLO, DIÂMETRO EXTERNO = 1 1/2", EM ALUMÍNIO. AF_04/2019</t>
  </si>
  <si>
    <t>CORRIMÃO DUPLO, DIÂMETRO EXTERNO = 1 1/2", EM AÇO GALVANIZADO. AF_04/2019</t>
  </si>
  <si>
    <t>CORRIMÃO DUPLO, DIÂMETRO EXTERNO = 1 1/2", EM AÇO INOX. AF_04/2019</t>
  </si>
  <si>
    <t>CORRIMÃO SIMPLES, DIÂMETRO EXTERNO = 1 1/2", EM ALUMÍNIO. AF_04/2019_PS</t>
  </si>
  <si>
    <t>CORRIMÃO SIMPLES, DIÂMETRO EXTERNO = 1 1/2", EM AÇO INOX. AF_04/2019</t>
  </si>
  <si>
    <t>GRADIL EM ALUMÍNIO FIXADO EM VÃOS DE JANELAS, FORMADO POR TUBOS DE 3/4". AF_04/2019</t>
  </si>
  <si>
    <t>GRADIL EM FERRO FIXADO EM VÃOS DE JANELAS, FORMADO POR BARRAS CHATAS DE 25X4,8 MM. AF_04/2019</t>
  </si>
  <si>
    <t>GUARDA-CORPO DE AÇO GALVANIZADO DE 1,10M DE ALTURA, MONTANTES TUBULARES DE 1.1/2 ESPAÇADOS DE 1,20M, TRAVESSA SUPERIOR DE 2, GRADIL FORMADO POR BARRAS CHATAS EM FERRO DE 32X4,8MM, FIXADO COM CHUMBADOR MECÂNICO. AF_04/2019_PS</t>
  </si>
  <si>
    <t>GUARDA-CORPO DE AÇO GALVANIZADO DE 1,10M DE ALTURA,DUPLO CORRIMÃO, MONTANTES TUBULARES DE 1.1/2" ESPAÇADOS 1,20M, TRAVESSA SUPERIOR DE 2", GRADIL DE BARRAS CHATAS DE 32X4,8MM, FIXADO COM CHUMBADOR MECÂNICO. AF_04/2019</t>
  </si>
  <si>
    <t>GUARDA-CORPO DE AÇO GALVANIZADO DE 1,10M, DUPLO CORRIMÃO, MONTANTES TUBULARES DE 1.1/2" ESPAÇADOS DE 1,20M, TRAVESSA SUPERIOR DE 2", GRADIL DE BARRAS CHATAS DE 32X4,8MM, FIXADO COM ADESIVO ESTRUTURAL EPOXI. AF_04/2019</t>
  </si>
  <si>
    <t>GUARDA-CORPO DE AÇO GALVANIZADO DE 1,10M, DUPLO CORRIMÃO, MONTANTES TUBULARES DE 1.1/4" ESPAÇADOS 1,20M, TRAVESSA SUPERIOR DE 1.1/2", GRADIL DE TUBOS HORIZONTAIS DE 1" E VERTICAIS DE 3/4", FIXADO COM CHUMBADOR MECÂNICO. AF_04/2019</t>
  </si>
  <si>
    <t>GUARDA-CORPO DE AÇO GALVANIZADO DE 1,10M, DUPLO CORRIMÃO, MONTANTES TUBULARES DE 1.1/4" ESPAÇADOS DE 1,20M, TRAVESSA SUPERIOR DE 1.1/2", GRADIL EM TUBOS HORIZONTAIS DE 1" E VERTICAIS DE 3/4", FIXADO COM ADESIVO ESTRUTURAL EPOXI. AF_04/2019</t>
  </si>
  <si>
    <t>GUARDA-CORPO DE AÇO GALVANIZADO DE 1,10M, DUPLO CORRIMÃO, MONTANTES TUBULARES DE 100X50MM ESPAÇADOS 1,20M, TRAVESSA SUPERIOR DE 3", GRADIL EM CANTONEIRA 51X51X4,8 MM E BARRAS CHATAS NA VERTICAL DE 32X4,8 MM, FIXADO COM CHUMBADOR MECÂNICO. AF_04/2019</t>
  </si>
  <si>
    <t>GUARDA-CORPO DE AÇO GALVANIZADO DE 1,10M, DUPLO CORRIMÃO, MONTANTES TUBULARES DE 100X50MM ESPAÇADOS DE 1,20M, TRAVESSA SUPERIOR DE 3?, GRADIL EM CANTONEIRA 51X51X4,8 MM E BARRAS CHATAS NA VERTICAL DE 32X4,8 MM, FIXADO COM ADESIVO EPOXI. AF_04/2019</t>
  </si>
  <si>
    <t>GUARDA-CORPO DE AÇO GALVANIZADO DE 1,10M, DUPLO CORRIMÃO, MONTANTES TUBULARES DE 30X30 MM ESPAÇADOS DE 1,20M, TRAVESSA SUPERIOR DE 1.1/2", GRADIL DE TUBOS HORIZONTAIS DE 25X25MM E VERTICAIS DE 20X20MM, FIXADO COM CHUMBADOR MECÂNICO. AF_04/2019</t>
  </si>
  <si>
    <t>GUARDA-CORPO DE AÇO GALVANIZADO DE 1,10M, DUPLO CORRIMÃO, MONTANTES TUBULARES DE 30X30 MM ESPAÇADOS DE 1,20M, TRAVESSA SUPERIOR DE 1.1/2", GRADIL EM TUBOS HORIZONTAIS DE 25X25MM E VERTICAIS DE 20X20MM, FIXADO COM ADESIVO ESTRUTURAL EPOXI. AF_04/2019</t>
  </si>
  <si>
    <t>GUARDA-CORPO DE AÇO GALVANIZADO DE 1,10M, MONTANTES TUBULARES DE 1.1/2" ESPAÇADOS 1,20M, TRAVESSA SUPERIOR DE 2", GRADIL FORMADO POR BARRAS CHATAS DE 32X4,8MM, FIXADO COM ADESIVO ESTRUTURAL EPOXI. AF_04/2019</t>
  </si>
  <si>
    <t>GUARDA-CORPO DE AÇO GALVANIZADO DE 1,10M, MONTANTES TUBULARES DE 1.1/4" ESPAÇADOS 1,20M, TRAVESSA SUPERIOR DE 1.1/2", GRADIL FORMADO POR TUBOS HORIZONTAIS DE 1" E VERTICAIS DE 3/4", FIXADO COM ADESIVO ESTRUTURAL EPOXI. AF_04/2019</t>
  </si>
  <si>
    <t>GUARDA-CORPO DE AÇO GALVANIZADO DE 1,10M, MONTANTES TUBULARES DE 1.1/4" ESPAÇADOS DE 1,20M, TRAVESSA SUPERIOR DE 1.1/2", GRADIL FORMADO POR TUBOS HORIZONTAIS DE 1" E VERTICAIS DE 3/4", FIXADO COM CHUMBADOR MECÂNICO. AF_04/2019_PS</t>
  </si>
  <si>
    <t>GUARDA-CORPO DE AÇO GALVANIZADO DE 1,10M, MONTANTES TUBULARES DE 100X50MM ESPAÇADOS 1,20M, TRAVESSA SUPERIOR DE 3", GRADIL COM CANTONEIRA 51X51X4,8 MM E BARRAS CHATAS NA VERTICAL DE 32X4,8 MM, FIXADO COM CHUMBADOR MECÂNICO. AF_04/2019</t>
  </si>
  <si>
    <t>GUARDA-CORPO DE AÇO GALVANIZADO DE 1,10M, MONTANTES TUBULARES DE 100X50MM ESPAÇADOS DE 1,20M, TRAVESSA SUPERIOR DE 3", GRADIL EM CANTONEIRA 51X51X4,8 MM E BARRAS CHATAS NA VERTICAL DE 32X4,8 MM, FIXADO COM ADESIVO ESTRUTURAL EPOXI. AF_04/2019</t>
  </si>
  <si>
    <t>GUARDA-CORPO DE AÇO GALVANIZADO DE 1,10M, MONTANTES TUBULARES DE 30X30 MM ESPAÇADOS 1,20M, TRAVESSA SUPERIOR DE 1.1/2", GRADIL DE TUBOS HORIZONTAIS DE 25X25MM E VERTICAIS DE 20X20MM, FIXADO COM ADESIVO ESTRUTURAL EPOXI. AF_04/2019</t>
  </si>
  <si>
    <t>GUARDA-CORPO DE AÇO GALVANIZADO DE 1,10M, MONTANTES TUBULARES DE 30X30 MM ESPAÇADOS 1,20M, TRAVESSA SUPERIOR DE 1.1/2", GRADIL FORMADO POR TUBOS HORIZONTAIS DE 25X25MM E VERTICAIS DE 20X20MM, FIXADO COM CHUMBADOR MECÂNICO. AF_04/2019</t>
  </si>
  <si>
    <t>GUARDA-CORPO PANORÂMICO COM PERFIS DE ALUMÍNIO E VIDRO LAMINADO 8 MM, FIXADO COM ADESIVO ESTRUTURAL EPOXI. AF_04/2019</t>
  </si>
  <si>
    <t>GUARDA-CORPO PANORÂMICO COM PERFIS DE ALUMÍNIO E VIDRO LAMINADO 8 MM, FIXADO COM CHUMBADOR MECÂNICO. AF_04/2019_PS</t>
  </si>
  <si>
    <t>ASSENTAMENTO DE GUIA (MEIO-FIO) EM TRECHO CURVO, CONFECCIONADA EM CONCRETO PRÉ-FABRICADO, DIMENSÕES 100X15X13X20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</si>
  <si>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</si>
  <si>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CURVO,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</si>
  <si>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</si>
  <si>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</si>
  <si>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RETO, CONFECCIONADA EM CONCRETO PRÉ-FABRICADO, DIMENSÕES 100X15X13X30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</si>
  <si>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</si>
  <si>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RETO, CONFECCIONADA EM CONCRETO PRÉ-FABRICADO, DIMENSÕES 80X08X08X25 CM (COMPRIMENTO X BASE INFERIOR X BASE SUPERIOR X ALTURA). AF_01/2024</t>
  </si>
  <si>
    <t>ASSENTAMENTO DE GUIA (MEIO-FIO), TIPO PAVER (FINCADINHA) EM TRECHO RETO, EM CONCRETO PRÉ-FABRICADO, DIMENSÕES 45X08X608X19 CM (COMPRIMENTO X BASE INFERIOR X BASE SUPERIOR X ALTURA), PARA DELIMITAÇÃO DE JARDINS, PRAÇAS OU PASSEIOS. AF_01/2024</t>
  </si>
  <si>
    <t>ASSENTAMENTO DE GUIA (MEIO-FIO), TIPO PAVER, FINCADINHA, EM TRECHO CURVO, EM CONCRETO PRÉ-FABRICADO, DIMENSÕES 45X08X08X19 CM (COMPRIMENTO X BASE INFERIOR X BASE SUPERIOR X ALTURA), PARA DELIMITAÇÃO DE JARDINS, PRAÇAS OU PASSEIOS. AF_01/2024</t>
  </si>
  <si>
    <t>EXECUÇÃO DE ESCORAS DE CONCRETO PARA CONTENÇÃO DE GUIAS PRÉ-FABRICADAS. AF_01/2024</t>
  </si>
  <si>
    <t>EXECUÇÃO DE SARJETA DE CONCRETO USINADO, MOLDADA IN LOCO EM TRECHO CURVO, 30 CM BASE X 10 CM ALTURA. AF_01/2024</t>
  </si>
  <si>
    <t>EXECUÇÃO DE SARJETA DE CONCRETO USINADO, MOLDADA IN LOCO EM TRECHO CURVO, 30 CM BASE X 15 CM ALTURA. AF_01/2024</t>
  </si>
  <si>
    <t>EXECUÇÃO DE SARJETA DE CONCRETO USINADO, MOLDADA IN LOCO EM TRECHO CURVO, 45 CM BASE X 10 CM ALTURA. AF_01/2024</t>
  </si>
  <si>
    <t>EXECUÇÃO DE SARJETA DE CONCRETO USINADO, MOLDADA IN LOCO EM TRECHO CURVO, 45 CM BASE X 15 CM ALTURA. AF_01/2024</t>
  </si>
  <si>
    <t>EXECUÇÃO DE SARJETA DE CONCRETO USINADO, MOLDADA IN LOCO EM TRECHO CURVO, 60 CM BASE X 10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</si>
  <si>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</si>
  <si>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</si>
  <si>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RETO, 30 CM BASE X 15 CM ALTURA. AF_01/2024</t>
  </si>
  <si>
    <t>EXECUÇÃO DE SARJETA DE CONCRETO USINADO, MOLDADA IN LOCO EM TRECHO RETO, 45 CM BASE X 10 CM ALTURA. AF_01/2024</t>
  </si>
  <si>
    <t>EXECUÇÃO DE SARJETA DE CONCRETO USINADO, MOLDADA IN LOCO EM TRECHO RETO, 45 CM BASE X 15 CM ALTURA. AF_01/2024</t>
  </si>
  <si>
    <t>EXECUÇÃO DE SARJETA DE CONCRETO USINADO, MOLDADA IN LOCO EM TRECHO RETO, 60 CM BASE X 10 CM ALTURA. AF_01/2024</t>
  </si>
  <si>
    <t>EXECUÇÃO DE SARJETA DE CONCRETO USINADO, MOLDADA IN LOCO EM TRECHO RETO, 60 CM BASE X 15 CM ALTURA. AF_01/2024</t>
  </si>
  <si>
    <t>EXECUÇÃO DE SARJETÃO DE CONCRETO USINADO, MOLDADA IN LOCO EM TRECHO RETO, 100 CM BASE X 20 CM ALTURA. AF_01/2024</t>
  </si>
  <si>
    <t>GUIA (MEIO-FIO) CONCRETO, MOLDADA IN LOCO EM TRECHO CURVO COM EXTRUSORA, 13 CM BASE X 22 CM ALTURA. AF_01/2024</t>
  </si>
  <si>
    <t>GUIA (MEIO-FIO) CONCRETO, MOLDADA IN LOCO EM TRECHO CURVO COM EXTRUSORA, 15 CM BASE X 30 CM ALTURA. AF_01/2024</t>
  </si>
  <si>
    <t>GUIA (MEIO-FIO) CONCRETO, MOLDADA IN LOCO EM TRECHO RETO COM EXTRUSORA, 13 CM BASE X 22 CM ALTURA. AF_01/2024</t>
  </si>
  <si>
    <t>GUIA (MEIO-FIO) CONCRETO, MOLDADA IN LOCO EM TRECHO RETO COM EXTRUSORA, 15 CM BASE X 30 CM ALTURA. AF_01/2024</t>
  </si>
  <si>
    <t>GUIA (MEIO-FIO) E SARJETA CONJUGADOS DE CONCRETO, MOLDADA IN LOCO EM TRECHO CURVO COM EXTRUSORA, 45 CM BASE (15 CM BASE DA GUIA + 30 CM BASE DA SARJETA) X 22 CM ALTURA. AF_01/2024</t>
  </si>
  <si>
    <t>GUIA (MEIO-FIO) E SARJETA CONJUGADOS DE CONCRETO, MOLDADA IN LOCO EM TRECHO CURVO COM EXTRUSORA, 60 CM BASE (15 CM BASE DA GUIA + 45 CM BASE DA SARJETA) X 26 CM ALTURA. AF_01/2024</t>
  </si>
  <si>
    <t>GUIA (MEIO-FIO) E SARJETA CONJUGADOS DE CONCRETO, MOLDADA IN LOCO EM TRECHO CURVO COM EXTRUSORA, 65 CM BASE (15 CM BASE DA GUIA + 50 CM BASE DA SARJETA) X 26 CM ALTURA. AF_01/2024</t>
  </si>
  <si>
    <t>GUIA (MEIO-FIO) E SARJETA CONJUGADOS DE CONCRETO, MOLDADA IN LOCO EM TRECHO RETO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</si>
  <si>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</si>
  <si>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RETO COM EXTRUSORA, 65 CM BASE (15 CM BASE DA GUIA + 50 CM BASE DA SARJETA) X 26 CM ALTURA. AF_01/2024</t>
  </si>
  <si>
    <t>BLOCO AUTÔNOMO DE ILUMINAÇÃO DE EMERGÊNCIA COM DOIS REFLETORES - FORNECIMENTO E INSTALAÇÃO. AF_09/2024</t>
  </si>
  <si>
    <t>CÂMERA DE MONITORAMENTO COM ATÉ 25 METROS DE ALCANCE TIPO BULLET - FORNECIMENTO E INSTALAÇÃO. AF_09/2024</t>
  </si>
  <si>
    <t>CÂMERA DE MONITORAMENTO COM ATÉ 25 METROS DE ALCANCE TIPO DOME - FORNECIMENTO E INSTALAÇÃO. AF_09/2024</t>
  </si>
  <si>
    <t>CÂMERA DE MONITORAMENTO COM MAIS DE 25 METROS DE ALCANCE TIPO BULLET - FORNECIMENTO E INSTALAÇÃO. AF_09/2024</t>
  </si>
  <si>
    <t>CÂMERA IP BULLET - FORNECIMENTO E INSTALAÇÃO. AF_09/2024</t>
  </si>
  <si>
    <t>CÂMERA IP DOME RESOLUCAO 1MP - FORNECIMENTO E INSTALAÇÃO. AF_09/2024</t>
  </si>
  <si>
    <t>CÂMERA IP SPEED DOME - FORNECIMENTO E INSTALAÇÃO. AF_09/2024</t>
  </si>
  <si>
    <t>CÂMERA IP WIFI - FORNECIMENTO E INSTALAÇÃO. AF_09/2024</t>
  </si>
  <si>
    <t>DRIVER SLIM PARA FITA LED - FORNECIMENTO E INSTALAÇÃO. AF_09/2024</t>
  </si>
  <si>
    <t>FITA LED - FORNECIMENTO E INSTALAÇÃO. AF_09/2024</t>
  </si>
  <si>
    <t>LUMINÁRIA ARANDELA TIPO MEIA LUA, DE SOBREPOR, COM 1 LÂMPADA LED DE 6 W, SEM REATOR - FORNECIMENTO E INSTALAÇÃO. AF_09/2024</t>
  </si>
  <si>
    <t>LUMINÁRIA ARANDELA TIPO TARTARUGA, DE SOBREPOR, COM 1 LÂMPADA LED DE 6 W, SEM REATOR - FORNECIMENTO E INSTALAÇÃO. AF_09/2024</t>
  </si>
  <si>
    <t>LUMINÁRIA DE EMERGÊNCIA, COM 30 LÂMPADAS LED DE 2 W, SEM REATOR - FORNECIMENTO E INSTALAÇÃO. AF_09/2024</t>
  </si>
  <si>
    <t>LUMINÁRIA LED DE EMBUTIR - QUADRADA 60X60CM, INCLUSO DRIVER - FORNECIMENTO E INSTALAÇÃO. AF_09/2024</t>
  </si>
  <si>
    <t>LUMINÁRIA LED DE SOBREPOR - QUADRADA *60X60*CM, INCLUSO DRIVER - FORNECIMENTO E INSTALAÇÃO. AF_09/2024</t>
  </si>
  <si>
    <t>LUMINÁRIA LED DE SOBREPOR HERMÉTICA - *60X15CM*, INCLUSO DRIVER - FORNECIMENTO E INSTALAÇÃO. AF_09/2024</t>
  </si>
  <si>
    <t>LUMINÁRIA TIPO CALHA, DE EMBUTIR, COM 1 LÂMPADA TUBULAR LED DE 18 W, SEM REATOR - FORNECIMENTO E INSTALAÇÃO. AF_09/2024</t>
  </si>
  <si>
    <t>LUMINÁRIA TIPO CALHA, DE EMBUTIR, COM 2 LÂMPADAS TUBULARES LED DE 18 W, SEM REATOR - FORNECIMENTO E INSTALAÇÃO. AF_09/2024</t>
  </si>
  <si>
    <t>LUMINÁRIA TIPO CALHA, DE EMBUTIR, COM 2 LÂMPADAS TUBULARES LED DE 9 W, SEM REATOR - FORNECIMENTO E INSTALAÇÃO. AF_09/2024</t>
  </si>
  <si>
    <t>LUMINÁRIA TIPO CALHA, DE EMBUTIR, PARA 1 LÂMPADA TUBULAR LED DE 36 W, SEM LÂMPADA E SEM REATOR - FORNECIMENTO E INSTALAÇÃO. AF_09/2024</t>
  </si>
  <si>
    <t>LUMINÁRIA TIPO CALHA, DE EMBUTIR, PARA 2 LÂMPADAS TUBULARES LED DE 36 W, SEM LÂMPADA E SEM REATOR - FORNECIMENTO E INSTALAÇÃO. AF_09/2024</t>
  </si>
  <si>
    <t>LUMINÁRIA TIPO CALHA, DE SOBREPOR, COM 1 LÂMPADA TUBULAR LED DE 18 W, SEM REATOR - FORNECIMENTO E INSTALAÇÃO. AF_09/2024</t>
  </si>
  <si>
    <t>LUMINÁRIA TIPO CALHA, DE SOBREPOR, COM 1 LÂMPADA TUBULAR LED DE 9 W SEM REATOR - FORNECIMENTO E INSTALAÇÃO. AF_09/2024</t>
  </si>
  <si>
    <t>LUMINÁRIA TIPO CALHA, DE SOBREPOR, COM 2 LÂMPADAS TUBULARES LED DE 18 W, SEM REATOR - FORNECIMENTO E INSTALAÇÃO. AF_09/2024</t>
  </si>
  <si>
    <t>LUMINÁRIA TIPO CALHA, DE SOBREPOR, COM 2 LÂMPADAS TUBULARES LED DE 9 W SEM REATOR - FORNECIMENTO E INSTALAÇÃO. AF_09/2024</t>
  </si>
  <si>
    <t>LUMINÁRIA TIPO CALHA, DE SOBREPOR, PARA 1 LÂMPADA TUBULAR LED DE 36 W, SEM LÂMPADA E SEM REATOR - FORNECIMENTO E INSTALAÇÃO. AF_09/2024</t>
  </si>
  <si>
    <t>LUMINÁRIA TIPO CALHA, DE SOBREPOR, PARA 2 LÂMPADAS TUBULARES LED DE 36 W, SEM LÂMPADA E SEM REATOR - FORNECIMENTO E INSTALAÇÃO. AF_09/2024</t>
  </si>
  <si>
    <t>LUMINÁRIA TIPO PLAFON CIRCULAR, DE SOBREPOR, COM LED DE 12/13 W - FORNECIMENTO E INSTALAÇÃO. AF_09/2024</t>
  </si>
  <si>
    <t>LUMINÁRIA TIPO PLAFON QUADRADA, DE EMBUTIR, COM LED DE 12 W - FORNECIMENTO E INSTALAÇÃO. AF_09/2024</t>
  </si>
  <si>
    <t>LUMINÁRIA TIPO PLAFON QUADRADA, DE EMBUTIR, COM LED DE 18 W - FORNECIMENTO E INSTALAÇÃO. AF_09/2024</t>
  </si>
  <si>
    <t>LUMINÁRIA TIPO PLAFON QUADRADA, DE EMBUTIR, COM LED DE 24 W - FORNECIMENTO E INSTALAÇÃO. AF_09/2024</t>
  </si>
  <si>
    <t>LUMINÁRIA TIPO PLAFON QUADRADA, DE SOBREPOR, COM LED DE 12 W - FORNECIMENTO E INSTALAÇÃO. AF_09/2024</t>
  </si>
  <si>
    <t>LUMINÁRIA TIPO PLAFON QUADRADA, DE SOBREPOR, COM LED DE 18 W - FORNECIMENTO E INSTALAÇÃO. AF_09/2024</t>
  </si>
  <si>
    <t>LUMINÁRIA TIPO PLAFON QUADRADA, DE SOBREPOR, COM LED DE 24 W - FORNECIMENTO E INSTALAÇÃO. AF_09/2024</t>
  </si>
  <si>
    <t>LUMINÁRIA TIPO SPOT, DE EMBUTIR, COM 1 LÂMPADA LED PAR20 - FORNECIMENTO E INSTALAÇÃO. AF_09/2024</t>
  </si>
  <si>
    <t>LUMINÁRIA TIPO SPOT, DE SOBREPOR, COM 1 LÂMPADA LED PAR20 - FORNECIMENTO E INSTALAÇÃO. AF_09/2024</t>
  </si>
  <si>
    <t>LÂMPADA COMPACTA DE LED 10 W, BASE E27 - FORNECIMENTO E INSTALAÇÃO. AF_09/2024</t>
  </si>
  <si>
    <t>LÂMPADA COMPACTA DE LED 6 W, BASE E27 - FORNECIMENTO E INSTALAÇÃO. AF_09/2024</t>
  </si>
  <si>
    <t>LÂMPADA TUBULAR LED 9/10W SEM SOQUETE - FORNECIMENTO E INSTALAÇÃO. AF_09/2024</t>
  </si>
  <si>
    <t>LÂMPADA TUBULAR LED DE 18/20 W, COM SOQUETE, BASE G13 - FORNECIMENTO E INSTALAÇÃO. AF_09/2024_PS</t>
  </si>
  <si>
    <t>LÂMPADA TUBULAR LED DE 9/10 W, COM SOQUETE, BASE G13 - FORNECIMENTO E INSTALAÇÃO. AF_09/2024_PS</t>
  </si>
  <si>
    <t>PERFIL COM FITA LED - FORNECIMENTO E INSTALAÇÃO. AF_09/2024</t>
  </si>
  <si>
    <t>SENSOR DE PRESENÇA COM FOTOCÉLULA, FIXAÇÃO EM PAREDE - FORNECIMENTO E INSTALAÇÃO. AF_09/2024</t>
  </si>
  <si>
    <t>SENSOR DE PRESENÇA COM FOTOCÉLULA, FIXAÇÃO EM TETO - FORNECIMENTO E INSTALAÇÃO. AF_09/2024</t>
  </si>
  <si>
    <t>SENSOR DE PRESENÇA SEM FOTOCÉLULA, FIXAÇÃO EM PAREDE - FORNECIMENTO E INSTALAÇÃO. AF_09/2024</t>
  </si>
  <si>
    <t>SENSOR DE PRESENÇA SEM FOTOCÉLULA, FIXAÇÃO EM TETO - FORNECIMENTO E INSTALAÇÃO. AF_09/2024</t>
  </si>
  <si>
    <t>IMPERMEABILIZAÇÃO COM MANTA ASFÁLTICA COLADA COM ASFALTO DERRETIDO, DUAS CAMADAS, E = 3MM E E=4MM. AF_09/2023</t>
  </si>
  <si>
    <t>IMPERMEABILIZAÇÃO DE SUPERFÍCIE COM ARGAMASSA DE CIMENTO E AREIA, COM ADITIVO IMPERMEABILIZANTE, E = 1,5CM. AF_09/2023</t>
  </si>
  <si>
    <t>IMPERMEABILIZAÇÃO DE SUPERFÍCIE COM ARGAMASSA POLIMÉRICA / MEMBRANA ACRÍLICA, 3 DEMÃOS. AF_09/2023</t>
  </si>
  <si>
    <t>IMPERMEABILIZAÇÃO DE SUPERFÍCIE COM ARGAMASSA POLIMÉRICA / MEMBRANA ACRÍLICA, 4 DEMÃOS, REFORÇADA COM VÉU DE POLIÉSTER (MAV). AF_09/2023</t>
  </si>
  <si>
    <t>IMPERMEABILIZAÇÃO DE SUPERFÍCIE COM EMULSÃO ASFÁLTICA, 2 DEMÃOS. AF_09/2023</t>
  </si>
  <si>
    <t>IMPERMEABILIZAÇÃO DE SUPERFÍCIE COM MANTA ASFÁLTICA COLADA COM ASFALTO DERRETIDO, UMA CAMADA, E=4MM. AF_09/2023</t>
  </si>
  <si>
    <t>IMPERMEABILIZAÇÃO DE SUPERFÍCIE COM MANTA ASFÁLTICA, DUAS CAMADAS, INCLUSIVE APLICAÇÃO DE PRIMER ASFÁLTICO, E=3MM E E=4MM. AF_09/2023</t>
  </si>
  <si>
    <t>IMPERMEABILIZAÇÃO DE SUPERFÍCIE COM MANTA ASFÁLTICA, UMA CAMADA, INCLUSIVE APLICAÇÃO DE PRIMER ASFÁLTICO, E=4MM. AF_09/2023</t>
  </si>
  <si>
    <t>IMPERMEABILIZAÇÃO DE SUPERFÍCIE COM MEMBRANA A BASE DE POLIURÉIA, 2 DEMÃOS. AF_09/2023</t>
  </si>
  <si>
    <t>IMPERMEABILIZAÇÃO DE SUPERFÍCIE COM MEMBRANA À BASE DE POLIURETANO, 2 DEMÃOS. AF_09/2023</t>
  </si>
  <si>
    <t>IMPERMEABILIZAÇÃO DE SUPERFÍCIE COM MEMBRANA À BASE DE RESINA ACRÍLICA, 3 DEMÃOS. AF_09/2023</t>
  </si>
  <si>
    <t>PROTEÇÃO MECÂNICA DE SUPERFICIE HORIZONTAL COM ARGAMASSA DE CIMENTO E AREIA, TRAÇO 1:3, E=3CM. AF_09/2023</t>
  </si>
  <si>
    <t>PROTEÇÃO MECÂNICA DE SUPERFICIE HORIZONTAL COM ARGAMASSA DE CIMENTO E AREIA, TRAÇO 1:3, E=4CM. AF_09/2023</t>
  </si>
  <si>
    <t>PROTEÇÃO MECÂNICA DE SUPERFICIE HORIZONTAL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</si>
  <si>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</si>
  <si>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</si>
  <si>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HORIZONTAL COM ARGAMASSA DE CIMENTO E AREIA, TRAÇO 1:3, E=2CM. AF_09/2023</t>
  </si>
  <si>
    <t>PROTEÇÃO MECÂNICA DE SUPERFÍCIE VERTICAL COM ARGAMASSA DE CIMENTO E AREIA, TRAÇO 1:3, E=2CM. AF_09/2023</t>
  </si>
  <si>
    <t>PROTEÇÃO MECÂNICA DE SUPERFÍCIE VERTICAL COM ARGAMASSA DE CIMENTO E AREIA, TRAÇO 1:3, E=3CM. AF_09/2023</t>
  </si>
  <si>
    <t>PROTEÇÃO MECÂNICA DE SUPERFÍCIE VERTICAL COM ARGAMASSA DE CIMENTO E AREIA, TRAÇO 1:3, E=4CM. AF_09/2023</t>
  </si>
  <si>
    <t>PROTEÇÃO MECÂNICA DE SUPERFÍCIE VERTICAL COM ARGAMASSA DE CIMENTO E AREIA, TRAÇO 1:3, E=5CM. AF_09/2023</t>
  </si>
  <si>
    <t>PROTEÇÃO MECÂNICA DE SUPERFÍCIE VERTICAL COM CONCRETO 15 MPA, E=5CM. AF_09/2023</t>
  </si>
  <si>
    <t>TRATAMENTO DE JUNTA DE DILATAÇÃO COM MANTA ASFÁLTICA ADERIDA COM MAÇARICO. AF_09/2023</t>
  </si>
  <si>
    <t>TRATAMENTO DE JUNTA DE DILATAÇÃO, COM TARUGO DE POLIETILENO E SELANTE PU, INCLUSO PREENCHIMENTO COM ESPUMA EXPANSIVA PU. AF_09/2023</t>
  </si>
  <si>
    <t>TRATAMENTO DE JUNTA SERRADA, COM TARUGO DE POLIETILENO E SELANTE À BASE DE SILICONE. AF_09/2023</t>
  </si>
  <si>
    <t>TRATAMENTO DE RALO OU PONTO EMERGENTE COM ARGAMASSA POLIMÉRICA / MEMBRANA ACRÍLICA REFORÇADO COM TELA DE POLIÉSTER (MAV). AF_09/2023</t>
  </si>
  <si>
    <t>TRATAMENTO DE RALO OU PONTO EMERGENTE COM MANTA ASFÁLTICA COLADA COM ASFÁLTO DERRETIDO, E=4MM. AF_09/2023</t>
  </si>
  <si>
    <t>TRATAMENTO DE RODAPÉ COM MANTA ASFÁLTICA COLADA COM ASFALTO DERRETIDO, E=4MM. AF_09/2023</t>
  </si>
  <si>
    <t>TRATAMENTO DE RODAPÉ COM TELA DE POLIÉSTER. AF_09/2023</t>
  </si>
  <si>
    <t>CABO DE COBRE FLEXÍVEL ISOLADO, 1,5 MM², ANTI-CHAMA 0,6/1,0 KV, PARA CIRCUITOS TERMINAIS - FORNECIMENTO E INSTALAÇÃO. AF_03/2023</t>
  </si>
  <si>
    <t>CABO DE COBRE FLEXÍVEL ISOLADO, 1,5 MM², ANTI-CHAMA 450/750 V, PARA CIRCUITOS TERMINAIS - FORNECIMENTO E INSTALAÇÃO. AF_03/2023</t>
  </si>
  <si>
    <t>CABO DE COBRE FLEXÍVEL ISOLADO, 10 MM², ANTI-CHAMA 450/750 V, PARA CIRCUITOS TERMINAIS - FORNECIMENTO E INSTALAÇÃO. AF_03/2023</t>
  </si>
  <si>
    <t>CABO DE COBRE FLEXÍVEL ISOLADO, 16 MM², ANTI-CHAMA 0,6/1,0 KV, PARA CIRCUITOS TERMINAIS - FORNECIMENTO E INSTALAÇÃO. AF_03/2023</t>
  </si>
  <si>
    <t>CABO DE COBRE FLEXÍVEL ISOLADO, 16 MM², ANTI-CHAMA 450/750 V, PARA CIRCUITOS TERMINAIS - FORNECIMENTO E INSTALAÇÃO. AF_03/2023</t>
  </si>
  <si>
    <t>CABO DE COBRE FLEXÍVEL ISOLADO, 2,5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</si>
  <si>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</si>
  <si>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</si>
  <si>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CAIXA ELÉTRICA 4"X2" AUTOTRAVANTE PARA FURO CIRCULAR ALTA (2,00 M DO PISO), PVC, INSTALADA EM PAREDE - FORNECIMENTO E INSTALAÇÃO. AF_03/2023</t>
  </si>
  <si>
    <t>CAIXA ELÉTRICA 4"X2" AUTOTRAVANTE PARA FURO CIRCULAR BAIXA (0,30 M DO PISO), PVC, INSTALADA EM PAREDE - FORNECIMENTO E INSTALAÇÃO. AF_03/2023</t>
  </si>
  <si>
    <t>CAIXA ELÉTRICA 4"X2" AUTOTRAVANTE PARA FURO CIRCULAR MÉDIA (1,30 M DO PISO), PVC, INSTALADA EM PAREDE - FORNECIMENTO E INSTALAÇÃO. AF_03/2023</t>
  </si>
  <si>
    <t>CAIXA ELÉTRICA 4"X4" AUTOTRAVANTE PARA FURO CIRCULAR ALTA (2,00 M DO PISO), PVC, INSTALADA EM PAREDE - FORNECIMENTO E INSTALAÇÃO. AF_03/2023</t>
  </si>
  <si>
    <t>CAIXA ELÉTRICA 4"X4" AUTOTRAVANTE PARA FURO CIRCULAR BAIXA (0,30 M DO PISO), PVC, INSTALADA EM PAREDE - FORNECIMENTO E INSTALAÇÃO. AF_03/2023</t>
  </si>
  <si>
    <t>CAIXA ELÉTRICA 4"X4" AUTOTRAVANTE PARA FURO CIRCULAR MÉDIA (1,30 M DO PISO), PVC, INSTALADA EM PAREDE - FORNECIMENTO E INSTALAÇÃO. AF_03/2023</t>
  </si>
  <si>
    <t>CAIXA OCTOGONAL 4" X 4", METÁLICA, INSTALADA EM LAJE - FORNECIMENTO E INSTALAÇÃO. AF_03/2023</t>
  </si>
  <si>
    <t>CAIXA OCTOGONAL 4" X 4", PVC, INSTALADA EM LAJE - FORNECIMENTO E INSTALAÇÃO. AF_03/2023</t>
  </si>
  <si>
    <t>CAIXA RETANGULAR 4" X 2" ALTA (2,00 M DO PISO), METÁLICA, INSTALADA EM PAREDE - FORNECIMENTO E INSTALAÇÃO. AF_03/2023</t>
  </si>
  <si>
    <t>CAIXA RETANGULAR 4" X 2" ALTA (2,00 M DO PISO), PVC, INSTALADA EM PAREDE - FORNECIMENTO E INSTALAÇÃO. AF_03/2023</t>
  </si>
  <si>
    <t>CAIXA RETANGULAR 4" X 2" BAIXA (0,30 M DO PISO), METÁLICA, INSTALADA EM PAREDE - FORNECIMENTO E INSTALAÇÃO. AF_03/2023</t>
  </si>
  <si>
    <t>CAIXA RETANGULAR 4" X 2" BAIXA (0,30 M DO PISO), PVC, INSTALADA EM PAREDE - FORNECIMENTO E INSTALAÇÃO. AF_03/2023</t>
  </si>
  <si>
    <t>CAIXA RETANGULAR 4" X 2" MÉDIA (1,30 M DO PISO), PVC, INSTALADA EM PAREDE - FORNECIMENTO E INSTALAÇÃO. AF_03/2023</t>
  </si>
  <si>
    <t>CAIXA RETANGULAR 4" X 4" ALTA (2,00 M DO PISO), METÁLICA, INSTALADA EM PAREDE - FORNECIMENTO E INSTALAÇÃO. AF_03/2023</t>
  </si>
  <si>
    <t>CAIXA RETANGULAR 4" X 4" ALTA (2,00 M DO PISO), PVC, INSTALADA EM PAREDE - FORNECIMENTO E INSTALAÇÃO. AF_03/2023</t>
  </si>
  <si>
    <t>CAIXA RETANGULAR 4" X 4" BAIXA (0,30 M DO PISO), METÁLICA, INSTALADA EM PAREDE - FORNECIMENTO E INSTALAÇÃO. AF_03/2023</t>
  </si>
  <si>
    <t>CAIXA RETANGULAR 4" X 4" BAIXA (0,30 M DO PISO), PVC, INSTALADA EM PAREDE - FORNECIMENTO E INSTALAÇÃO. AF_03/2023</t>
  </si>
  <si>
    <t>CAIXA RETANGULAR 4" X 4" MÉDIA (1,30 M DO PISO), METÁLICA, INSTALADA EM PAREDE - FORNECIMENTO E INSTALAÇÃO. AF_03/2023</t>
  </si>
  <si>
    <t>CAIXA RETANGULAR 4" X 4" MÉDIA (1,30 M DO PISO), PVC, INSTALADA EM PAREDE - FORNECIMENTO E INSTALAÇÃO. AF_03/2023</t>
  </si>
  <si>
    <t>CAIXA SEXTAVADA 3" X 3", METÁLICA, INSTALADA EM LAJE - FORNECIMENTO E INSTALAÇÃO. AF_03/2023</t>
  </si>
  <si>
    <t>CAMPAINHA CIGARRA (1 MÓDULO), 10A/250V, INCLUINDO SUPORTE E PLACA - FORNECIMENTO E INSTALAÇÃO. AF_03/2023</t>
  </si>
  <si>
    <t>CAMPAINHA CIGARRA (1 MÓDULO), 10A/250V, SEM SUPORTE E SEM PLACA - FORNECIMENTO E INSTALAÇÃO. AF_03/2023</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</si>
  <si>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</si>
  <si>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</si>
  <si>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</si>
  <si>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CURVA 180 GRAUS PARA ELETRODUTO, PVC, ROSCÁVEL, DN 20 MM (1/2"), PARA CIRCUITOS TERMINAIS, INSTALADA EM FORRO - FORNECIMENTO E INSTALAÇÃO. AF_03/2023</t>
  </si>
  <si>
    <t>CURVA 180 GRAUS PARA ELETRODUTO, PVC, ROSCÁVEL, DN 20 MM (1/2"), PARA CIRCUITOS TERMINAIS, INSTALADA EM LAJE - FORNECIMENTO E INSTALAÇÃO. AF_03/2023</t>
  </si>
  <si>
    <t>CURVA 180 GRAUS PARA ELETRODUTO, PVC, ROSCÁVEL, DN 20 MM (1/2"), PARA CIRCUITOS TERMINAIS, INSTALADA EM PAREDE - FORNECIMENTO E INSTALAÇÃO. AF_03/2023</t>
  </si>
  <si>
    <t>CURVA 180 GRAUS PARA ELETRODUTO, PVC, ROSCÁVEL, DN 25 MM (3/4"), PARA CIRCUITOS TERMINAIS, INSTALADA EM FORRO - FORNECIMENTO E INSTALAÇÃO. AF_03/2023</t>
  </si>
  <si>
    <t>CURVA 180 GRAUS PARA ELETRODUTO, PVC, ROSCÁVEL, DN 25 MM (3/4"), PARA CIRCUITOS TERMINAIS, INSTALADA EM LAJE - FORNECIMENTO E INSTALAÇÃO. AF_03/2023</t>
  </si>
  <si>
    <t>CURVA 180 GRAUS PARA ELETRODUTO, PVC, ROSCÁVEL, DN 25 MM (3/4"), PARA CIRCUITOS TERMINAIS, INSTALADA EM PAREDE - FORNECIMENTO E INSTALAÇÃO. AF_03/2023</t>
  </si>
  <si>
    <t>CURVA 180 GRAUS PARA ELETRODUTO, PVC, ROSCÁVEL, DN 32 MM (1"), PARA CIRCUITOS TERMINAIS, INSTALADA EM FORRO - FORNECIMENTO E INSTALAÇÃO. AF_03/2023</t>
  </si>
  <si>
    <t>CURVA 180 GRAUS PARA ELETRODUTO, PVC, ROSCÁVEL, DN 32 MM (1"), PARA CIRCUITOS TERMINAIS, INSTALADA EM LAJE - FORNECIMENTO E INSTALAÇÃO. AF_03/2023</t>
  </si>
  <si>
    <t>CURVA 180 GRAUS PARA ELETRODUTO, PVC, ROSCÁVEL, DN 32 MM (1"), PARA CIRCUITOS TERMINAIS, INSTALADA EM PAREDE - FORNECIMENTO E INSTALAÇÃO. AF_03/2023</t>
  </si>
  <si>
    <t>CURVA 180 GRAUS PARA ELETRODUTO, PVC, ROSCÁVEL, DN 40 MM (1 1/4"), PARA CIRCUITOS TERMINAIS, INSTALADA EM FORRO - FORNECIMENTO E INSTALAÇÃO. AF_03/2023</t>
  </si>
  <si>
    <t>CURVA 180 GRAUS PARA ELETRODUTO, PVC, ROSCÁVEL, DN 40 MM (1 1/4"), PARA CIRCUITOS TERMINAIS, INSTALADA EM LAJE - FORNECIMENTO E INSTALAÇÃO. AF_03/2023</t>
  </si>
  <si>
    <t>CURVA 180 GRAUS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</si>
  <si>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</si>
  <si>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90 GRAUS PARA ELETRODUTO, PVC, ROSCÁVEL, DN 20 MM (1/2"), PARA CIRCUITOS TERMINAIS, INSTALADA EM LAJE - FORNECIMENTO E INSTALAÇÃO. AF_03/2023</t>
  </si>
  <si>
    <t>CURVA 90 GRAUS PARA ELETRODUTO, PVC, ROSCÁVEL, DN 20 MM (1/2"), PARA CIRCUITOS TERMINAIS, INSTALADA EM PAREDE - FORNECIMENTO E INSTALAÇÃO. AF_03/2023</t>
  </si>
  <si>
    <t>CURVA 90 GRAUS PARA ELETRODUTO, PVC, ROSCÁVEL, DN 25 MM (3/4"), PARA CIRCUITOS TERMINAIS, INSTALADA EM FORRO - FORNECIMENTO E INSTALAÇÃO. AF_03/2023</t>
  </si>
  <si>
    <t>CURVA 90 GRAUS PARA ELETRODUTO, PVC, ROSCÁVEL, DN 25 MM (3/4"), PARA CIRCUITOS TERMINAIS, INSTALADA EM LAJE - FORNECIMENTO E INSTALAÇÃO. AF_03/2023</t>
  </si>
  <si>
    <t>CURVA 90 GRAUS PARA ELETRODUTO, PVC, ROSCÁVEL, DN 25 MM (3/4"), PARA CIRCUITOS TERMINAIS, INSTALADA EM PAREDE - FORNECIMENTO E INSTALAÇÃO. AF_03/2023</t>
  </si>
  <si>
    <t>CURVA 90 GRAUS PARA ELETRODUTO, PVC, ROSCÁVEL, DN 32 MM (1"), PARA CIRCUITOS TERMINAIS, INSTALADA EM FORRO - FORNECIMENTO E INSTALAÇÃO. AF_03/2023</t>
  </si>
  <si>
    <t>CURVA 90 GRAUS PARA ELETRODUTO, PVC, ROSCÁVEL, DN 32 MM (1"), PARA CIRCUITOS TERMINAIS, INSTALADA EM LAJE - FORNECIMENTO E INSTALAÇÃO. AF_03/2023</t>
  </si>
  <si>
    <t>CURVA 90 GRAUS PARA ELETRODUTO, PVC, ROSCÁVEL, DN 32 MM (1"), PARA CIRCUITOS TERMINAIS, INSTALADA EM PAREDE - FORNECIMENTO E INSTALAÇÃO. AF_03/2023</t>
  </si>
  <si>
    <t>CURVA 90 GRAUS PARA ELETRODUTO, PVC, ROSCÁVEL, DN 40 MM (1 1/4"), PARA CIRCUITOS TERMINAIS, INSTALADA EM FORRO - FORNECIMENTO E INSTALAÇÃO. AF_03/2023</t>
  </si>
  <si>
    <t>CURVA 90 GRAUS PARA ELETRODUTO, PVC, ROSCÁVEL, DN 40 MM (1 1/4"), PARA CIRCUITOS TERMINAIS, INSTALADA EM LAJE - FORNECIMENTO E INSTALAÇÃO. AF_03/2023</t>
  </si>
  <si>
    <t>CURVA 90 GRAUS PARA ELETRODUTO, PVC, ROSCÁVEL, DN 40 MM (1 1/4"), PARA CIRCUITOS TERMINAIS, INSTALADA EM PAREDE - FORNECIMENTO E INSTALAÇÃO. AF_03/2023</t>
  </si>
  <si>
    <t>DIMMER ROTATIVO (1 MÓDULO), 220V/600W, INCLUINDO SUPORTE E PLACA - FORNECIMENTO E INSTALAÇÃO. AF_03/2023</t>
  </si>
  <si>
    <t>DIMMER ROTATIVO (1 MÓDULO), 220V/600W, SEM SUPORTE E SEM PLACA - FORNECIMENTO E INSTALAÇÃO. AF_03/2023</t>
  </si>
  <si>
    <t>ELETRODUTO FLEXÍVEL CORRUGADO REFORÇADO, PVC, DN 20 MM (1/2"), PARA CIRCUITOS TERMINAIS, INSTALADO EM FORRO - FORNECIMENTO E INSTALAÇÃO. AF_03/2023</t>
  </si>
  <si>
    <t>ELETRODUTO FLEXÍVEL CORRUGADO REFORÇADO, PVC, DN 20 MM (1/2"), PARA CIRCUITOS TERMINAIS, INSTALADO EM LAJE - FORNECIMENTO E INSTALAÇÃO. AF_03/2023</t>
  </si>
  <si>
    <t>ELETRODUTO FLEXÍVEL CORRUGADO REFORÇADO, PVC, DN 20 MM (1/2"), PARA CIRCUITOS TERMINAIS, INSTALADO EM PAREDE - FORNECIMENTO E INSTALAÇÃO. AF_03/2023</t>
  </si>
  <si>
    <t>ELETRODUTO FLEXÍVEL CORRUGADO REFORÇADO, PVC, DN 25 MM (3/4"), PARA CIRCUITOS TERMINAIS, INSTALADO EM FORRO - FORNECIMENTO E INSTALAÇÃO. AF_03/2023</t>
  </si>
  <si>
    <t>ELETRODUTO FLEXÍVEL CORRUGADO REFORÇADO, PVC, DN 25 MM (3/4"), PARA CIRCUITOS TERMINAIS, INSTALADO EM LAJE - FORNECIMENTO E INSTALAÇÃO. AF_03/2023</t>
  </si>
  <si>
    <t>ELETRODUTO FLEXÍVEL CORRUGADO REFORÇADO, PVC, DN 25 MM (3/4"), PARA CIRCUITOS TERMINAIS, INSTALADO EM PAREDE - FORNECIMENTO E INSTALAÇÃO. AF_03/2023</t>
  </si>
  <si>
    <t>ELETRODUTO FLEXÍVEL CORRUGADO REFORÇADO, PVC, DN 32 MM (1"), PARA CIRCUITOS TERMINAIS, INSTALADO EM FORRO - FORNECIMENTO E INSTALAÇÃO. AF_03/2023</t>
  </si>
  <si>
    <t>ELETRODUTO FLEXÍVEL CORRUGADO REFORÇADO, PVC, DN 32 MM (1"), PARA CIRCUITOS TERMINAIS, INSTALADO EM LAJE - FORNECIMENTO E INSTALAÇÃO. AF_03/2023</t>
  </si>
  <si>
    <t>ELETRODUTO FLEXÍVEL CORRUGADO REFORÇADO, PVC, DN 32 MM (1"), PARA CIRCUITOS TERMINAIS, INSTALADO EM PAREDE - FORNECIMENTO E INSTALAÇÃO. AF_03/2023</t>
  </si>
  <si>
    <t>ELETRODUTO FLEXÍVEL CORRUGADO, PEAD, DN 32 MM (1"), PARA CIRCUITOS TERMINAIS, INSTALADO EM FORRO - FORNECIMENTO E INSTALAÇÃO. AF_03/2023</t>
  </si>
  <si>
    <t>ELETRODUTO FLEXÍVEL CORRUGADO, PEAD, DN 32 MM (1"), PARA CIRCUITOS TERMINAIS, INSTALADO EM LAJE - FORNECIMENTO E INSTALAÇÃO. AF_03/2023</t>
  </si>
  <si>
    <t>ELETRODUTO FLEXÍVEL CORRUGADO, PEAD, DN 32 MM (1"), PARA CIRCUITOS TERMINAIS, INSTALADO EM PAREDE - FORNECIMENTO E INSTALAÇÃO. AF_03/2023</t>
  </si>
  <si>
    <t>ELETRODUTO FLEXÍVEL CORRUGADO, PEAD, DN 40 MM (1 1/4"), PARA CIRCUITOS TERMINAIS, INSTALADO EM FORRO - FORNECIMENTO E INSTALAÇÃO. AF_03/2023</t>
  </si>
  <si>
    <t>ELETRODUTO FLEXÍVEL CORRUGADO, PEAD, DN 40 MM (1 1/4"), PARA CIRCUITOS TERMINAIS, INSTALADO EM LAJE - FORNECIMENTO E INSTALAÇÃO. AF_03/2023</t>
  </si>
  <si>
    <t>ELETRODUTO FLEXÍVEL CORRUGADO, PEAD, DN 40 MM (1 1/4"), PARA CIRCUITOS TERMINAIS, INSTALADO EM PAREDE - FORNECIMENTO E INSTALAÇÃO. AF_03/2023</t>
  </si>
  <si>
    <t>ELETRODUTO FLEXÍVEL CORRUGADO, PVC, DN 20 MM (1/2"), PARA CIRCUITOS TERMINAIS, INSTALADO EM FORRO - FORNECIMENTO E INSTALAÇÃO. AF_03/2023</t>
  </si>
  <si>
    <t>ELETRODUTO FLEXÍVEL CORRUGADO, PVC, DN 20 MM (1/2"), PARA CIRCUITOS TERMINAIS, INSTALADO EM PAREDE - FORNECIMENTO E INSTALAÇÃO. AF_03/2023</t>
  </si>
  <si>
    <t>ELETRODUTO FLEXÍVEL CORRUGADO, PVC, DN 25 MM (3/4"), PARA CIRCUITOS TERMINAIS, INSTALADO EM FORRO - FORNECIMENTO E INSTALAÇÃO. AF_03/2023</t>
  </si>
  <si>
    <t>ELETRODUTO FLEXÍVEL CORRUGADO, PVC, DN 25 MM (3/4"), PARA CIRCUITOS TERMINAIS, INSTALADO EM PAREDE - FORNECIMENTO E INSTALAÇÃO. AF_03/2023</t>
  </si>
  <si>
    <t>ELETRODUTO FLEXÍVEL CORRUGADO, PVC, DN 32 MM (1"), PARA CIRCUITOS TERMINAIS, INSTALADO EM FORRO - FORNECIMENTO E INSTALAÇÃO. AF_03/2023</t>
  </si>
  <si>
    <t>ELETRODUTO FLEXÍVEL CORRUGADO, PVC, DN 32 MM (1"), PARA CIRCUITOS TERMINAIS, INSTALADO EM PAREDE - FORNECIMENTO E INSTALAÇÃO. AF_03/2023</t>
  </si>
  <si>
    <t>ELETRODUTO FLEXÍVEL LISO, PEAD, DN 32 MM (1"), PARA CIRCUITOS TERMINAIS, INSTALADO EM FORRO - FORNECIMENTO E INSTALAÇÃO. AF_03/2023</t>
  </si>
  <si>
    <t>ELETRODUTO FLEXÍVEL LISO, PEAD, DN 32 MM (1"), PARA CIRCUITOS TERMINAIS, INSTALADO EM LAJE - FORNECIMENTO E INSTALAÇÃO. AF_03/2023</t>
  </si>
  <si>
    <t>ELETRODUTO FLEXÍVEL LISO, PEAD, DN 32 MM (1"), PARA CIRCUITOS TERMINAIS, INSTALADO EM PAREDE - FORNECIMENTO E INSTALAÇÃO. AF_03/2023</t>
  </si>
  <si>
    <t>ELETRODUTO FLEXÍVEL LISO, PEAD, DN 40 MM (1 1/4"), PARA CIRCUITOS TERMINAIS, INSTALADO EM FORRO - FORNECIMENTO E INSTALAÇÃO. AF_03/2023</t>
  </si>
  <si>
    <t>ELETRODUTO FLEXÍVEL LISO, PEAD, DN 40 MM (1 1/4"), PARA CIRCUITOS TERMINAIS, INSTALADO EM LAJE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</si>
  <si>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</si>
  <si>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</si>
  <si>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20 MM (1/2"),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</si>
  <si>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</si>
  <si>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FORRO - FORNECIMENTO E INSTALAÇÃO. AF_03/2023</t>
  </si>
  <si>
    <t>ELETRODUTO RÍGIDO ROSCÁVEL, PVC, DN 25 MM (3/4"), PARA CIRCUITOS TERMINAIS, INSTALADO EM LAJE - FORNECIMENTO E INSTALAÇÃO. AF_03/2023</t>
  </si>
  <si>
    <t>ELETRODUTO RÍGIDO ROSCÁVEL, PVC, DN 25 MM (3/4"), PARA CIRCUITOS TERMINAIS, INSTALADO EM PAREDE - FORNECIMENTO E INSTALAÇÃO. AF_03/2023</t>
  </si>
  <si>
    <t>ELETRODUTO RÍGIDO ROSCÁVEL, PVC, DN 32 MM (1"), PARA CIRCUITOS TERMINAIS, INSTALADO EM FORRO - FORNECIMENTO E INSTALAÇÃO. AF_03/2023</t>
  </si>
  <si>
    <t>ELETRODUTO RÍGIDO ROSCÁVEL, PVC, DN 32 MM (1"), PARA CIRCUITOS TERMINAIS, INSTALADO EM LAJE - FORNECIMENTO E INSTALAÇÃO. AF_03/2023</t>
  </si>
  <si>
    <t>ELETRODUTO RÍGIDO ROSCÁVEL, PVC, DN 32 MM (1"), PARA CIRCUITOS TERMINAIS, INSTALADO EM PAREDE - FORNECIMENTO E INSTALAÇÃO. AF_03/2023</t>
  </si>
  <si>
    <t>ELETRODUTO RÍGIDO ROSCÁVEL, PVC, DN 40 MM (1 1/4"), PARA CIRCUITOS TERMINAIS, INSTALADO EM FORRO - FORNECIMENTO E INSTALAÇÃO. AF_03/2023</t>
  </si>
  <si>
    <t>ELETRODUTO RÍGIDO ROSCÁVEL, PVC, DN 40 MM (1 1/4"), PARA CIRCUITOS TERMINAIS, INSTALADO EM LAJE - FORNECIMENTO E INSTALAÇÃO. AF_03/2023</t>
  </si>
  <si>
    <t>ELETRODUTO RÍGIDO ROSCÁVEL, PVC, DN 40 MM (1 1/4"), PARA CIRCUITOS TERMINAIS, INSTALADO EM PAREDE - FORNECIMENTO E INSTALAÇÃO. AF_03/2023</t>
  </si>
  <si>
    <t>INTERRUPTOR BIPOLAR (1 MÓDULO), 10A/250V, INCLUINDO SUPORTE E PLACA - FORNECIMENTO E INSTALAÇÃO. AF_03/2023</t>
  </si>
  <si>
    <t>INTERRUPTOR BIPOLAR (1 MÓDULO), 10A/250V, SEM SUPORTE E SEM PLACA - FORNECIMENTO E INSTALAÇÃO. AF_03/2023</t>
  </si>
  <si>
    <t>INTERRUPTOR INTERMEDIÁRIO (1 MÓDULO), 10A/250V, INCLUINDO SUPORTE E PLACA - FORNECIMENTO E INSTALAÇÃO. AF_03/2023</t>
  </si>
  <si>
    <t>INTERRUPTOR INTERMEDIÁRIO (1 MÓDULO), 10A/250V, SEM SUPORTE E SEM PLACA - FORNECIMENTO E INSTALAÇÃO. AF_03/2023</t>
  </si>
  <si>
    <t>INTERRUPTOR PARALELO (1 MÓDULO) COM 1 TOMADA DE EMBUTIR 2P+T 10 A, INCLUINDO SUPORTE E PLACA - FORNECIMENTO E INSTALAÇÃO. AF_03/2023</t>
  </si>
  <si>
    <t>INTERRUPTOR PARALELO (1 MÓDULO) COM 1 TOMADA DE EMBUTIR 2P+T 10 A, SEM SUPORTE E SEM PLACA - FORNECIMENTO E INSTALAÇÃO. AF_03/2023</t>
  </si>
  <si>
    <t>INTERRUPTOR PARALELO (1 MÓDULO) COM 2 TOMADAS DE EMBUTIR 2P+T 10 A, INCLUINDO SUPORTE E PLACA - FORNECIMENTO E INSTALAÇÃO. AF_03/2023</t>
  </si>
  <si>
    <t>INTERRUPTOR PARALELO (1 MÓDULO) COM 2 TOMADAS DE EMBUTIR 2P+T 10 A, SEM SUPORTE E SEM PLACA - FORNECIMENTO E INSTALAÇÃO. AF_03/2023</t>
  </si>
  <si>
    <t>INTERRUPTOR PARALELO (1 MÓDULO), 10A/250V, INCLUINDO SUPORTE E PLACA - FORNECIMENTO E INSTALAÇÃO. AF_03/2023</t>
  </si>
  <si>
    <t>INTERRUPTOR PARALELO (1 MÓDULO), 10A/250V, SEM SUPORTE E SEM PLACA - FORNECIMENTO E INSTALAÇÃO. AF_03/2023</t>
  </si>
  <si>
    <t>INTERRUPTOR PARALELO (2 MÓDULOS) COM 1 TOMADA DE EMBUTIR 2P+T 10 A, INCLUINDO SUPORTE E PLACA - FORNECIMENTO E INSTALAÇÃO. AF_03/2023</t>
  </si>
  <si>
    <t>INTERRUPTOR PARALELO (2 MÓDULOS) COM 1 TOMADA DE EMBUTIR 2P+T 10 A, SEM SUPORTE E SEM PLACA - FORNECIMENTO E INSTALAÇÃO. AF_03/2023</t>
  </si>
  <si>
    <t>INTERRUPTOR PARALELO (2 MÓDULOS), 10A/250V, INCLUINDO SUPORTE E PLACA - FORNECIMENTO E INSTALAÇÃO. AF_03/2023</t>
  </si>
  <si>
    <t>INTERRUPTOR PARALELO (2 MÓDULOS), 10A/250V, SEM SUPORTE E SEM PLACA - FORNECIMENTO E INSTALAÇÃO. AF_03/2023</t>
  </si>
  <si>
    <t>INTERRUPTOR PARALELO (3 MÓDULOS), 10A/250V, INCLUINDO SUPORTE E PLACA - FORNECIMENTO E INSTALAÇÃO. AF_03/2023</t>
  </si>
  <si>
    <t>INTERRUPTOR PARALELO (3 MÓDULOS), 10A/250V, SEM SUPORTE E SEM PLACA - FORNECIMENTO E INSTALAÇÃO. AF_03/2023</t>
  </si>
  <si>
    <t>INTERRUPTOR PULSADOR CAMPAINHA (1 MÓDULO), 10A/250V, INCLUINDO SUPORTE E PLACA - FORNECIMENTO E INSTALAÇÃO. AF_03/2023</t>
  </si>
  <si>
    <t>INTERRUPTOR PULSADOR CAMPAINHA (1 MÓDULO), 10A/250V, SEM SUPORTE E SEM PLACA - FORNECIMENTO E INSTALAÇÃO. AF_03/2023</t>
  </si>
  <si>
    <t>INTERRUPTOR PULSADOR MINUTERIA (1 MÓDULO), 10A/250V, INCLUINDO SUPORTE E PLACA - FORNECIMENTO E INSTALAÇÃO. AF_03/2023</t>
  </si>
  <si>
    <t>INTERRUPTOR PULSADOR MINUTERIA (1 MÓDULO), 10A/250V, SEM SUPORTE E SEM PLACA - FORNECIMENTO E INSTALAÇÃO. AF_03/2023</t>
  </si>
  <si>
    <t>INTERRUPTOR SIMPLES (1 MÓDULO) COM 1 TOMADA DE EMBUTIR 2P+T 10 A, INCLUINDO SUPORTE E PLACA - FORNECIMENTO E INSTALAÇÃO. AF_03/2023</t>
  </si>
  <si>
    <t>INTERRUPTOR SIMPLES (1 MÓDULO) COM 1 TOMADA DE EMBUTIR 2P+T 10 A, SEM SUPORTE E SEM PLACA - FORNECIMENTO E INSTALAÇÃO. AF_03/2023</t>
  </si>
  <si>
    <t>INTERRUPTOR SIMPLES (1 MÓDULO) COM 2 TOMADAS DE EMBUTIR 2P+T 10 A, INCLUINDO SUPORTE E PLACA - FORNECIMENTO E INSTALAÇÃO. AF_03/2023</t>
  </si>
  <si>
    <t>INTERRUPTOR SIMPLES (1 MÓDULO) COM 2 TOMADAS DE EMBUTIR 2P+T 10 A, SEM SUPORTE E SEM PLACA - FORNECIMENTO E INSTALAÇÃO. AF_03/2023</t>
  </si>
  <si>
    <t>INTERRUPTOR SIMPLES (1 MÓDULO) COM 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</si>
  <si>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</si>
  <si>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</si>
  <si>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</si>
  <si>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10A/250V, INCLUINDO SUPORTE E PLACA - FORNECIMENTO E INSTALAÇÃO. AF_03/2023</t>
  </si>
  <si>
    <t>INTERRUPTOR SIMPLES (1 MÓDULO), 10A/250V, SEM SUPORTE E SEM PLACA - FORNECIMENTO E INSTALAÇÃO. AF_03/2023</t>
  </si>
  <si>
    <t>INTERRUPTOR SIMPLES (1 MÓDULO), INTERRUPTOR PARALELO (1 MÓDULO) E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</si>
  <si>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</si>
  <si>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(2 MÓDULOS) COM 1 TOMADA DE EMBUTIR 2P+T 10 A, INCLUINDO SUPORTE E PLACA - FORNECIMENTO E INSTALAÇÃO. AF_03/2023</t>
  </si>
  <si>
    <t>INTERRUPTOR SIMPLES (2 MÓDULOS) COM 1 TOMADA DE EMBUTIR 2P+T 10 A, SEM SUPORTE E SEM PLACA - FORNECIMENTO E INSTALAÇÃO. AF_03/2023</t>
  </si>
  <si>
    <t>INTERRUPTOR SIMPLES (2 MÓDULOS) COM INTERRUPTOR PARALELO (1 MÓDULO),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</si>
  <si>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</si>
  <si>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(2 MÓDULOS), 10A/250V, INCLUINDO SUPORTE E PLACA - FORNECIMENTO E INSTALAÇÃO. AF_03/2023</t>
  </si>
  <si>
    <t>INTERRUPTOR SIMPLES (2 MÓDULOS) COM INTERRUPTOR PARALELO (2 MÓDULOS), 10A/250V, SEM SUPORTE E SEM PLACA - FORNECIMENTO E INSTALAÇÃO. AF_03/2023</t>
  </si>
  <si>
    <t>INTERRUPTOR SIMPLES (2 MÓDULOS), 10A/250V, INCLUINDO SUPORTE E PLACA - FORNECIMENTO E INSTALAÇÃO. AF_03/2023</t>
  </si>
  <si>
    <t>INTERRUPTOR SIMPLES (2 MÓDULOS), 10A/250V, SEM SUPORTE E SEM PLACA - FORNECIMENTO E INSTALAÇÃO. AF_03/2023</t>
  </si>
  <si>
    <t>INTERRUPTOR SIMPLES (3 MÓDULOS) COM INTERRUPTOR PARALELO (1 MÓDULO), 10A/250V, INCLUINDO SUPORTE E PLACA - FORNECIMENTO E INSTALAÇÃO. AF_03/2023</t>
  </si>
  <si>
    <t>INTERRUPTOR SIMPLES (3 MÓDULOS) COM INTERRUPTOR PARALELO (1 MÓDULO), 10A/250V, SEM SUPORTE E SEM PLACA - FORNECIMENTO E INSTALAÇÃO. AF_03/2023</t>
  </si>
  <si>
    <t>INTERRUPTOR SIMPLES (3 MÓDULOS), 10A/250V, INCLUINDO SUPORTE E PLACA - FORNECIMENTO E INSTALAÇÃO. AF_03/2023</t>
  </si>
  <si>
    <t>INTERRUPTOR SIMPLES (3 MÓDULOS), 10A/250V, SEM SUPORTE E SEM PLACA - FORNECIMENTO E INSTALAÇÃO. AF_03/2023</t>
  </si>
  <si>
    <t>INTERRUPTOR SIMPLES (4 MÓDULOS), 10A/250V, INCLUINDO SUPORTE E PLACA - FORNECIMENTO E INSTALAÇÃO. AF_03/2023</t>
  </si>
  <si>
    <t>INTERRUPTOR SIMPLES (4 MÓDULOS), 10A/250V, SEM SUPORTE E SEM PLACA - FORNECIMENTO E INSTALAÇÃO. AF_03/2023</t>
  </si>
  <si>
    <t>INTERRUPTOR SIMPLES (6 MÓDULOS), 10A/250V, INCLUINDO SUPORTE E PLACA - FORNECIMENTO E INSTALAÇÃO. AF_03/2023</t>
  </si>
  <si>
    <t>INTERRUPTOR SIMPLES (6 MÓDULOS), 10A/250V, SEM SUPORTE E SEM PLACA - FORNECIMENTO E INSTALAÇÃO. AF_03/2023</t>
  </si>
  <si>
    <t>LUVA PARA ELETRODUTO, PVC, ROSCÁVEL, DN 20 MM (1/2"), PARA CIRCUITOS TERMINAIS, INSTALADA EM FORRO - FORNECIMENTO E INSTALAÇÃO. AF_03/2023</t>
  </si>
  <si>
    <t>LUVA PARA ELETRODUTO, PVC, ROSCÁVEL, DN 20 MM (1/2"),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</si>
  <si>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</si>
  <si>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FORRO - FORNECIMENTO E INSTALAÇÃO. AF_03/2023</t>
  </si>
  <si>
    <t>LUVA PARA ELETRODUTO, PVC, ROSCÁVEL, DN 25 MM (3/4"), PARA CIRCUITOS TERMINAIS, INSTALADA EM LAJE - FORNECIMENTO E INSTALAÇÃO. AF_03/2023</t>
  </si>
  <si>
    <t>LUVA PARA ELETRODUTO, PVC, ROSCÁVEL, DN 25 MM (3/4"), PARA CIRCUITOS TERMINAIS, INSTALADA EM PAREDE - FORNECIMENTO E INSTALAÇÃO. AF_03/2023</t>
  </si>
  <si>
    <t>LUVA PARA ELETRODUTO, PVC, ROSCÁVEL, DN 32 MM (1"), PARA CIRCUITOS TERMINAIS, INSTALADA EM FORRO - FORNECIMENTO E INSTALAÇÃO. AF_03/2023</t>
  </si>
  <si>
    <t>LUVA PARA ELETRODUTO, PVC, ROSCÁVEL, DN 32 MM (1"), PARA CIRCUITOS TERMINAIS, INSTALADA EM LAJE - FORNECIMENTO E INSTALAÇÃO. AF_03/2023</t>
  </si>
  <si>
    <t>LUVA PARA ELETRODUTO, PVC, ROSCÁVEL, DN 32 MM (1"), PARA CIRCUITOS TERMINAIS, INSTALADA EM PAREDE - FORNECIMENTO E INSTALAÇÃO. AF_03/2023</t>
  </si>
  <si>
    <t>LUVA PARA ELETRODUTO, PVC, ROSCÁVEL, DN 40 MM (1 1/4"), PARA CIRCUITOS TERMINAIS, INSTALADA EM FORRO - FORNECIMENTO E INSTALAÇÃO. AF_03/2023</t>
  </si>
  <si>
    <t>LUVA PARA ELETRODUTO, PVC, ROSCÁVEL, DN 40 MM (1 1/4"), PARA CIRCUITOS TERMINAIS, INSTALADA EM LAJE - FORNECIMENTO E INSTALAÇÃO. AF_03/2023</t>
  </si>
  <si>
    <t>LUVA PARA ELETRODUTO, PVC, ROSCÁVEL, DN 40 MM (1 1/4"), PARA CIRCUITOS TERMINAIS, INSTALADA EM PAREDE - FORNECIMENTO E INSTALAÇÃO. AF_03/2023</t>
  </si>
  <si>
    <t>SUPORTE PARAFUSADO COM PLACA DE ENCAIXE 4" X 2" ALTO (2,00 M DO PISO) PARA PONTO ELÉTRICO - FORNECIMENTO E INSTALAÇÃO. AF_03/2023</t>
  </si>
  <si>
    <t>SUPORTE PARAFUSADO COM PLACA DE ENCAIXE 4" X 2" BAIXO (0,30 M DO PISO) PARA PONTO ELÉTRICO - FORNECIMENTO E INSTALAÇÃO. AF_03/2023</t>
  </si>
  <si>
    <t>SUPORTE PARAFUSADO COM PLACA DE ENCAIXE 4" X 2" MÉDIO (1,30 M DO PISO) PARA PONTO ELÉTRICO - FORNECIMENTO E INSTALAÇÃO. AF_03/2023</t>
  </si>
  <si>
    <t>SUPORTE PARAFUSADO COM PLACA DE ENCAIXE 4" X 4" ALTO (2,00 M DO PISO) PARA PONTO ELÉTRICO - FORNECIMENTO E INSTALAÇÃO. AF_03/2023</t>
  </si>
  <si>
    <t>SUPORTE PARAFUSADO COM PLACA DE ENCAIXE 4" X 4" BAIXO (0,30 M DO PISO) PARA PONTO ELÉTRICO - FORNECIMENTO E INSTALAÇÃO. AF_03/2023</t>
  </si>
  <si>
    <t>SUPORTE PARAFUSADO COM PLACA DE ENCAIXE 4" X 4" MÉDIO (1,30 M DO PISO) PARA PONTO ELÉTRICO - FORNECIMENTO E INSTALAÇÃO. AF_03/2023</t>
  </si>
  <si>
    <t>TOMADA ALTA DE EMBUTIR (1 MÓDULO), 2P+T 10 A, INCLUINDO SUPORTE E PLACA - FORNECIMENTO E INSTALAÇÃO. AF_03/2023</t>
  </si>
  <si>
    <t>TOMADA ALTA DE EMBUTIR (1 MÓDULO), 2P+T 10 A, SEM SUPORTE E SEM PLACA - FORNECIMENTO E INSTALAÇÃO. AF_03/2023</t>
  </si>
  <si>
    <t>TOMADA ALTA DE EMBUTIR (1 MÓDULO), 2P+T 20 A, INCLUINDO SUPORTE E PLACA - FORNECIMENTO E INSTALAÇÃO. AF_03/2023</t>
  </si>
  <si>
    <t>TOMADA ALTA DE EMBUTIR (1 MÓDULO), 2P+T 20 A, SEM SUPORTE E SEM PLACA - FORNECIMENTO E INSTALAÇÃO. AF_03/2023</t>
  </si>
  <si>
    <t>TOMADA BAIXA DE EMBUTIR (1 MÓDULO), 2P+T 10 A, INCLUINDO SUPORTE E PLACA - FORNECIMENTO E INSTALAÇÃO. AF_03/2023</t>
  </si>
  <si>
    <t>TOMADA BAIXA DE EMBUTIR (1 MÓDULO), 2P+T 10 A, SEM SUPORTE E SEM PLACA - FORNECIMENTO E INSTALAÇÃO. AF_03/2023</t>
  </si>
  <si>
    <t>TOMADA BAIXA DE EMBUTIR (1 MÓDULO), 2P+T 20 A, INCLUINDO SUPORTE E PLACA - FORNECIMENTO E INSTALAÇÃO. AF_03/2023</t>
  </si>
  <si>
    <t>TOMADA BAIXA DE EMBUTIR (1 MÓDULO), 2P+T 20 A, SEM SUPORTE E SEM PLACA - FORNECIMENTO E INSTALAÇÃO. AF_03/2023</t>
  </si>
  <si>
    <t>TOMADA BAIXA DE EMBUTIR (2 MÓDULOS), 2P+T 10 A, INCLUINDO SUPORTE E PLACA - FORNECIMENTO E INSTALAÇÃO. AF_03/2023</t>
  </si>
  <si>
    <t>TOMADA BAIXA DE EMBUTIR (2 MÓDULOS), 2P+T 10 A, SEM SUPORTE E SEM PLACA - FORNECIMENTO E INSTALAÇÃO. AF_03/2023</t>
  </si>
  <si>
    <t>TOMADA BAIXA DE EMBUTIR (2 MÓDULOS), 2P+T 20 A, INCLUINDO SUPORTE E PLACA - FORNECIMENTO E INSTALAÇÃO. AF_03/2023</t>
  </si>
  <si>
    <t>TOMADA BAIXA DE EMBUTIR (2 MÓDULOS), 2P+T 20 A, SEM SUPORTE E SEM PLACA - FORNECIMENTO E INSTALAÇÃO. AF_03/2023</t>
  </si>
  <si>
    <t>TOMADA BAIXA DE EMBUTIR (3 MÓDULOS), 2P+T 10 A, INCLUINDO SUPORTE E PLACA - FORNECIMENTO E INSTALAÇÃO. AF_03/2023</t>
  </si>
  <si>
    <t>TOMADA BAIXA DE EMBUTIR (3 MÓDULOS), 2P+T 10 A, SEM SUPORTE E SEM PLACA - FORNECIMENTO E INSTALAÇÃO. AF_03/2023</t>
  </si>
  <si>
    <t>TOMADA BAIXA DE EMBUTIR (3 MÓDULOS), 2P+T 20 A, INCLUINDO SUPORTE E PLACA - FORNECIMENTO E INSTALAÇÃO. AF_03/2023</t>
  </si>
  <si>
    <t>TOMADA BAIXA DE EMBUTIR (3 MÓDULOS), 2P+T 20 A, SEM SUPORTE E SEM PLACA - FORNECIMENTO E INSTALAÇÃO. AF_03/2023</t>
  </si>
  <si>
    <t>TOMADA BAIXA DE EMBUTIR (4 MÓDULOS), 2P+T 10 A, INCLUINDO SUPORTE E PLACA - FORNECIMENTO E INSTALAÇÃO. AF_03/2023</t>
  </si>
  <si>
    <t>TOMADA BAIXA DE EMBUTIR (4 MÓDULOS), 2P+T 10 A, SEM SUPORTE E SEM PLACA - FORNECIMENTO E INSTALAÇÃO. AF_03/2023</t>
  </si>
  <si>
    <t>TOMADA BAIXA DE EMBUTIR (6 MÓDULOS), 2P+T 10 A, INCLUINDO SUPORTE E PLACA - FORNECIMENTO E INSTALAÇÃO. AF_03/2023</t>
  </si>
  <si>
    <t>TOMADA BAIXA DE EMBUTIR (6 MÓDULOS), 2P+T 10 A, SEM SUPORTE E SEM PLACA - FORNECIMENTO E INSTALAÇÃO. AF_03/2023</t>
  </si>
  <si>
    <t>TOMADA MÉDIA DE EMBUTIR (1 MÓDULO), 2P+T 10 A, INCLUINDO SUPORTE E PLACA - FORNECIMENTO E INSTALAÇÃO. AF_03/2023</t>
  </si>
  <si>
    <t>TOMADA MÉDIA DE EMBUTIR (1 MÓDULO), 2P+T 10 A, SEM SUPORTE E SEM PLACA - FORNECIMENTO E INSTALAÇÃO. AF_03/2023</t>
  </si>
  <si>
    <t>TOMADA MÉDIA DE EMBUTIR (1 MÓDULO), 2P+T 20 A, INCLUINDO SUPORTE E PLACA - FORNECIMENTO E INSTALAÇÃO. AF_03/2023</t>
  </si>
  <si>
    <t>TOMADA MÉDIA DE EMBUTIR (1 MÓDULO), 2P+T 20 A, SEM SUPORTE E SEM PLACA - FORNECIMENTO E INSTALAÇÃO. AF_03/2023</t>
  </si>
  <si>
    <t>TOMADA MÉDIA DE EMBUTIR (2 MÓDULOS), 2P+T 10 A, INCLUINDO SUPORTE E PLACA - FORNECIMENTO E INSTALAÇÃO. AF_03/2023</t>
  </si>
  <si>
    <t>TOMADA MÉDIA DE EMBUTIR (2 MÓDULOS), 2P+T 10 A, SEM SUPORTE E SEM PLACA - FORNECIMENTO E INSTALAÇÃO. AF_03/2023</t>
  </si>
  <si>
    <t>TOMADA MÉDIA DE EMBUTIR (2 MÓDULOS), 2P+T 20 A, INCLUINDO SUPORTE E PLACA - FORNECIMENTO E INSTALAÇÃO. AF_03/2023</t>
  </si>
  <si>
    <t>TOMADA MÉDIA DE EMBUTIR (2 MÓDULOS), 2P+T 20 A, SEM SUPORTE E SEM PLACA - FORNECIMENTO E INSTALAÇÃO. AF_03/2023</t>
  </si>
  <si>
    <t>TOMADA MÉDIA DE EMBUTIR (3 MÓDULOS), 2P+T 10 A, INCLUINDO SUPORTE E PLACA - FORNECIMENTO E INSTALAÇÃO. AF_03/2023</t>
  </si>
  <si>
    <t>TOMADA MÉDIA DE EMBUTIR (3 MÓDULOS), 2P+T 10 A, SEM SUPORTE E SEM PLACA - FORNECIMENTO E INSTALAÇÃO. AF_03/2023</t>
  </si>
  <si>
    <t>TOMADA MÉDIA DE EMBUTIR (3 MÓDULOS), 2P+T 20 A, INCLUINDO SUPORTE E PLACA - FORNECIMENTO E INSTALAÇÃO. AF_03/2023</t>
  </si>
  <si>
    <t>TOMADA MÉDIA DE EMBUTIR (3 MÓDULOS), 2P+T 20 A, SEM SUPORTE E SEM PLACA - FORNECIMENTO E INSTALAÇÃO. AF_03/2023</t>
  </si>
  <si>
    <t>CONDULETE DE ALUMÍNIO, TIPO B, PARA ELETRODUTO DE AÇO GALVANIZADO DN 20 MM (3/4''), APARENTE - FORNECIMENTO E INSTALAÇÃO. AF_10/2022</t>
  </si>
  <si>
    <t>CONDULETE DE ALUMÍNIO, TIPO B, PARA ELETRODUTO DE AÇO GALVANIZADO DN 25 MM (1''), APARENTE - FORNECIMENTO E INSTALAÇÃO. AF_10/2022</t>
  </si>
  <si>
    <t>CONDULETE DE ALUMÍNIO, TIPO B, PARA ELETRODUTO DE AÇO GALVANIZADO DN 32 MM (1 1/4''), APARENTE - FORNECIMENTO E INSTALAÇÃO. AF_10/2022</t>
  </si>
  <si>
    <t>CONDULETE DE ALUMÍNIO, TIPO C, PARA ELETRODUTO DE AÇO GALVANIZADO DN 20 MM (3/4''), APARENTE - FORNECIMENTO E INSTALAÇÃO. AF_10/2022</t>
  </si>
  <si>
    <t>CONDULETE DE ALUMÍNIO, TIPO C, PARA ELETRODUTO DE AÇO GALVANIZADO DN 25 MM (1''), APARENTE - FORNECIMENTO E INSTALAÇÃO. AF_10/2022</t>
  </si>
  <si>
    <t>CONDULETE DE ALUMÍNIO, TIPO C, PARA ELETRODUTO DE AÇO GALVANIZADO DN 32 MM (1 1/4''), APARENTE - FORNECIMENTO E INSTALAÇÃO. AF_10/2022</t>
  </si>
  <si>
    <t>CONDULETE DE ALUMÍNIO, TIPO E, ELETRODUTO DE AÇO GALVANIZADO DN 25 MM (1''), APARENTE - FORNECIMENTO E INSTALAÇÃO. AF_10/2022</t>
  </si>
  <si>
    <t>CONDULETE DE ALUMÍNIO, TIPO E, PARA ELETRODUTO DE AÇO GALVANIZADO DN 20 MM (3/4''), APARENTE - FORNECIMENTO E INSTALAÇÃO. AF_10/2022</t>
  </si>
  <si>
    <t>CONDULETE DE ALUMÍNIO, TIPO E, PARA ELETRODUTO DE AÇO GALVANIZADO DN 32 MM (1 1/4''), APARENTE - FORNECIMENTO E INSTALAÇÃO. AF_10/2022</t>
  </si>
  <si>
    <t>CONDULETE DE ALUMÍNIO, TIPO LB, PARA ELETRODUTO DE AÇO GALVANIZADO DN 20 MM (3/4''), APARENTE - FORNECIMENTO E INSTALAÇÃO. AF_10/2022</t>
  </si>
  <si>
    <t>CONDULETE DE ALUMÍNIO, TIPO LB, PARA ELETRODUTO DE AÇO GALVANIZADO DN 25 MM (1''), APARENTE - FORNECIMENTO E INSTALAÇÃO. AF_10/2022</t>
  </si>
  <si>
    <t>CONDULETE DE ALUMÍNIO, TIPO LB, PARA ELETRODUTO DE AÇO GALVANIZADO DN 32 MM (1 1/4''), APARENTE - FORNECIMENTO E INSTALAÇÃO. AF_10/2022</t>
  </si>
  <si>
    <t>CONDULETE DE ALUMÍNIO, TIPO LL, PARA ELETRODUTO DE AÇO GALVANIZADO DN 20 MM (3/4''), APARENTE - FORNECIMENTO E INSTALAÇÃO. AF_10/2022</t>
  </si>
  <si>
    <t>CONDULETE DE ALUMÍNIO, TIPO LL, PARA ELETRODUTO DE AÇO GALVANIZADO DN 25 MM (1''), APARENTE - FORNECIMENTO E INSTALAÇÃO. AF_10/2022</t>
  </si>
  <si>
    <t>CONDULETE DE ALUMÍNIO, TIPO LL,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</si>
  <si>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</si>
  <si>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</si>
  <si>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</si>
  <si>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</si>
  <si>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</si>
  <si>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</si>
  <si>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TB, PARA ELETRODUTO DE AÇO GALVANIZADO DN 20 MM (3/4''), APARENTE - FORNECIMENTO E INSTALAÇÃO. AF_10/2022</t>
  </si>
  <si>
    <t>CONDULETE DE ALUMÍNIO, TIPO TB, PARA ELETRODUTO DE AÇO GALVANIZADO DN 25 MM (1''), APARENTE - FORNECIMENTO E INSTALAÇÃO. AF_10/2022</t>
  </si>
  <si>
    <t>CONDULETE DE ALUMÍNIO, TIPO TB,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</si>
  <si>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</si>
  <si>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</si>
  <si>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</si>
  <si>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</si>
  <si>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</si>
  <si>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</si>
  <si>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</si>
  <si>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</si>
  <si>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</si>
  <si>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E, PARA ELETRODUTO DE PVC SOLDÁVEL DN 20 MM (1/2''), APARENTE - FORNECIMENTO E INSTALAÇÃO. AF_10/2022</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</si>
  <si>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</si>
  <si>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</si>
  <si>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</si>
  <si>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</si>
  <si>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</si>
  <si>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</si>
  <si>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</si>
  <si>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</si>
  <si>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</si>
  <si>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</si>
  <si>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</si>
  <si>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</si>
  <si>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</si>
  <si>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</si>
  <si>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</si>
  <si>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</si>
  <si>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</si>
  <si>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25 MM (3/4"), APARENTE - FORNECIMENTO E INSTALAÇÃO. AF_10/2022</t>
  </si>
  <si>
    <t>CONDULETE DE PVC, TIPO X, PARA ELETRODUTO DE PVC SOLDÁVEL DN 32 MM (1''), APARENTE - FORNECIMENTO E INSTALAÇÃO. AF_10/2022</t>
  </si>
  <si>
    <t>CURVA 135 GRAUS PARA ELETRODUTO, AÇO GALVANIZADO, DN 20 MM (3/4''), APARENTE - FORNECIMENTO E INSTALAÇÃO. AF_10/2022</t>
  </si>
  <si>
    <t>CURVA 135 GRAUS PARA ELETRODUTO, AÇO GALVANIZADO, DN 25 MM (1''), APARENTE - FORNECIMENTO E INSTALAÇÃO. AF_10/2022</t>
  </si>
  <si>
    <t>CURVA 135 GRAUS PARA ELETRODUTO, AÇO GALVANIZADO, DN 32 MM (1 1/4''), APARENTE - FORNECIMENTO E INSTALAÇÃO. AF_10/2022</t>
  </si>
  <si>
    <t>CURVA 135 GRAUS PARA ELETRODUTO, AÇO GALVANIZADO, DN 40 MM (1 1/2''), APARENTE - FORNECIMENTO E INSTALAÇÃO. AF_10/2022</t>
  </si>
  <si>
    <t>CURVA 45 GRAUS PARA ELETRODUTO, AÇO GALVANIZADO, DN 20 MM (3/4''), APARENTE - FORNECIMENTO E INSTALAÇÃO. AF_10/2022</t>
  </si>
  <si>
    <t>CURVA 45 GRAUS PARA ELETRODUTO, AÇO GALVANIZADO, DN 25 MM (1''), APARENTE - FORNECIMENTO E INSTALAÇÃO. AF_10/2022</t>
  </si>
  <si>
    <t>CURVA 45 GRAUS PARA ELETRODUTO, AÇO GALVANIZADO, DN 32 MM (1 1/4''), APARENTE - FORNECIMENTO E INSTALAÇÃO. AF_10/2022</t>
  </si>
  <si>
    <t>CURVA 45 GRAUS PARA ELETRODUTO, AÇO GALVANIZADO, DN 40 MM (1 1/2''), APARENTE - FORNECIMENTO E INSTALAÇÃO. AF_10/2022</t>
  </si>
  <si>
    <t>CURVA 90 GRAUS PARA ELETRODUTO, AÇO GALVANIZADO, DN 20 MM (3/4''), APARENTE - FORNECIMENTO E INSTALAÇÃO. AF_10/2022</t>
  </si>
  <si>
    <t>CURVA 90 GRAUS PARA ELETRODUTO, AÇO GALVANIZADO, DN 25 MM (1"), APARENTE - FORNECIMENTO E INSTALAÇÃO. AF_10/2022</t>
  </si>
  <si>
    <t>CURVA 90 GRAUS PARA ELETRODUTO, AÇO GALVANIZADO, DN 32 MM (1 1/4''), APARENTE - FORNECIMENTO E INSTALAÇÃO. AF_10/2022</t>
  </si>
  <si>
    <t>CURVA 90 GRAUS PARA ELETRODUTO, AÇO GALVANIZADO, DN 40 MM (1 1/2''), APARENTE - FORNECIMENTO E INSTALAÇÃO. AF_10/2022</t>
  </si>
  <si>
    <t>CURVA 90 GRAUS PARA ELETRODUTO, PVC, SOLDÁVEL, DN 20 MM (1/2''), APARENTE - FORNECIMENTO E INSTALAÇÃO. AF_10/2022</t>
  </si>
  <si>
    <t>CURVA 90 GRAUS PARA ELETRODUTO, PVC, SOLDÁVEL, DN 25 MM (3/4''), APARENTE - FORNECIMENTO E INSTALAÇÃO. AF_10/2022</t>
  </si>
  <si>
    <t>CURVA 90 GRAUS PARA ELETRODUTO, PVC, SOLDÁVEL, DN 32 MM (1''), APARENTE - FORNECIMENTO E INSTALAÇÃO. AF_10/2022</t>
  </si>
  <si>
    <t>ELETRODUTO RIGIDO, EM ACO ZINCADO OU GALVANIZADO, TIPO PESADO, DN=1 1/2", APARENTE - FORNECIMENTO E INSTALAÇÃO. AF_10/2022</t>
  </si>
  <si>
    <t>ELETRODUTO RIGIDO, EM ACO ZINCADO OU GALVANIZADO, TIPO PESADO, DN=1 1/4", APARENTE- FORNECIMENTO E INSTALAÇÃO. AF_10/2022</t>
  </si>
  <si>
    <t>ELETRODUTO RIGIDO, EM ACO ZINCADO OU GALVANIZADO, TIPO PESADO, DN=1", APARENTE - FORNECIMENTO E INSTALAÇÃO. AF_10/2022</t>
  </si>
  <si>
    <t>ELETRODUTO RIGIDO, EM ACO ZINCADO OU GALVANIZADO, TIPO PESADO, DN=3/4", APARENTE - FORNECIMENTO E INSTALAÇÃO. AF_10/2022</t>
  </si>
  <si>
    <t>ELETRODUTO RÍGIDO SOLDÁVEL, PVC, DN 20 MM (1/2"), APARENTE - FORNECIMENTO E INSTALAÇÃO. AF_10/2022</t>
  </si>
  <si>
    <t>ELETRODUTO RÍGIDO SOLDÁVEL, PVC, DN 25 MM (3/4"), APARENTE - FORNECIMENTO E INSTALAÇÃO. AF_10/2022</t>
  </si>
  <si>
    <t>ELETRODUTO RÍGIDO SOLDÁVEL, PVC, DN 32 MM (1"), APARENTE - FORNECIMENTO E INSTALAÇÃO. AF_10/2022</t>
  </si>
  <si>
    <t>LUVA DE EMENDA PARA ELETRODUTO, AÇO GALVANIZADO, DN 20 MM (3/4''), APARENTE - FORNECIMENTO E INSTALAÇÃO. AF_10/2022</t>
  </si>
  <si>
    <t>LUVA DE EMENDA PARA ELETRODUTO, AÇO GALVANIZADO, DN 25 MM (1''), APARENTE - FORNECIMENTO E INSTALAÇÃO. AF_10/2022</t>
  </si>
  <si>
    <t>LUVA DE EMENDA PARA ELETRODUTO, AÇO GALVANIZADO, DN 32 MM (1 1/4''), APARENTE - FORNECIMENTO E INSTALAÇÃO. AF_10/2022</t>
  </si>
  <si>
    <t>LUVA DE EMENDA PARA ELETRODUTO, AÇO GALVANIZADO, DN 40 MM (1 1/2''), APARENTE - FORNECIMENTO E INSTALAÇÃO. AF_10/2022</t>
  </si>
  <si>
    <t>LUVA PARA ELETRODUTO, PVC, SOLDÁVEL, DN 20 MM (1/2''), APARENTE - FORNECIMENTO E INSTALAÇÃO. AF_10/2022</t>
  </si>
  <si>
    <t>LUVA PARA ELETRODUTO, PVC, SOLDÁVEL, DN 25 MM (3/4''), APARENTE - FORNECIMENTO E INSTALAÇÃO. AF_10/2022</t>
  </si>
  <si>
    <t>LUVA PARA ELETRODUTO, PVC, SOLDÁVEL, DN 32 MM (1''), APARENTE - FORNECIMENTO E INSTALAÇÃO. AF_10/2022</t>
  </si>
  <si>
    <t>CABO DE COBRE FLEXÍVEL ISOLADO, 10 MM², ANTI-CHAMA 0,6/1,0 KV, PARA DISTRIBUIÇÃO - FORNECIMENTO E INSTALAÇÃO. AF_10/2020</t>
  </si>
  <si>
    <t>CABO DE COBRE FLEXÍVEL ISOLADO, 10 MM², ANTI-CHAMA 450/750 V, PARA DISTRIBUIÇÃO - FORNECIMENTO E INSTALAÇÃO. AF_10/2020</t>
  </si>
  <si>
    <t>CABO DE COBRE FLEXÍVEL ISOLADO, 16 MM², ANTI-CHAMA 0,6/1,0 KV, PARA DISTRIBUIÇÃO - FORNECIMENTO E INSTALAÇÃO. AF_10/2020</t>
  </si>
  <si>
    <t>CABO DE COBRE FLEXÍVEL ISOLADO, 16 MM², ANTI-CHAMA 450/750 V, PARA DISTRIBUIÇÃO - FORNECIMENTO E INSTALAÇÃO. AF_10/2020</t>
  </si>
  <si>
    <t>CABO DE COBRE ISOLADO, 10 MM², ANTI-CHAMA 0,6/1 KV, INSTALADO EM ELETROCALHA OU PERFILADO - FORNECIMENTO E INSTALAÇÃO. AF_10/2020</t>
  </si>
  <si>
    <t>CABO DE COBRE ISOLADO, 10 MM², ANTI-CHAMA 450/750 V, INSTALADO EM ELETROCALHA OU PERFILADO - FORNECIMENTO E INSTALAÇÃO. AF_10/2020</t>
  </si>
  <si>
    <t>CABO DE COBRE ISOLADO, 16 MM², ANTI-CHAMA 0,6/1 KV, INSTALADO EM ELETROCALHA OU PERFILADO - FORNECIMENTO E INSTALAÇÃO. AF_10/2020</t>
  </si>
  <si>
    <t>CABO DE COBRE ISOLADO, 16 MM², ANTI-CHAMA 450/750 V, INSTALADO EM ELETROCALHA OU PERFILADO - FORNECIMENTO E INSTALAÇÃO. AF_10/2020</t>
  </si>
  <si>
    <t>CABO DE COBRE ISOLADO, 25 MM², ANTI-CHAMA 0,6/1 KV, INSTALADO EM ELETROCALHA OU PERFILADO - FORNECIMENTO E INSTALAÇÃO. AF_10/2020</t>
  </si>
  <si>
    <t>CABO DE COBRE ISOLADO, 25 MM², ANTI-CHAMA 450/750 V, INSTALADO EM ELETROCALHA OU PERFILADO - FORNECIMENTO E INSTALAÇÃO. AF_10/2020</t>
  </si>
  <si>
    <t>CAIXA DE PROTEÇÃO PARA MEDIDOR MONOFÁSICO DE EMBUTIR - FORNECIMENTO E INSTALAÇÃO. AF_10/2020</t>
  </si>
  <si>
    <t>CONTATOR TRIPOLAR I NOMIMAL 95A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</si>
  <si>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</si>
  <si>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</si>
  <si>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</si>
  <si>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COTOVELO HORIZONTAL PARA BARRAMENTO BLINDADO, 1000A - FORNECIMENTO E INSTALAÇÃO. AF_10/2020</t>
  </si>
  <si>
    <t>COTOVELO HORIZONTAL PARA BARRAMENTO BLINDADO, 1250A - FORNECIMENTO E INSTALAÇÃO. AF_10/2020</t>
  </si>
  <si>
    <t>COTOVELO HORIZONTAL PARA BARRAMENTO BLINDADO, 1600A - FORNECIMENTO E INSTALAÇÃO. AF_10/2020</t>
  </si>
  <si>
    <t>COTOVELO HORIZONTAL PARA BARRAMENTO BLINDADO, 2000A - FORNECIMENTO E INSTALAÇÃO. AF_10/2020</t>
  </si>
  <si>
    <t>COTOVELO HORIZONTAL PARA BARRAMENTO BLINDADO, 2500A - FORNECIMENTO E INSTALAÇÃO. AF_10/2020</t>
  </si>
  <si>
    <t>COTOVELO HORIZONTAL PARA BARRAMENTO BLINDADO, 250A - FORNECIMENTO E INSTALAÇÃO. AF_10/2020</t>
  </si>
  <si>
    <t>COTOVELO HORIZONTAL PARA BARRAMENTO BLINDADO, 3000A - FORNECIMENTO E INSTALAÇÃO. AF_10/2020</t>
  </si>
  <si>
    <t>COTOVELO HORIZONTAL PARA BARRAMENTO BLINDADO, 3500A. - FORNECIMENTO E INSTALAÇÃO. AF_10/2020</t>
  </si>
  <si>
    <t>COTOVELO HORIZONTAL PARA BARRAMENTO BLINDADO, 350A - FORNECIMENTO E INSTALAÇÃO. AF_10/2020</t>
  </si>
  <si>
    <t>COTOVELO HORIZONTAL PARA BARRAMENTO BLINDADO, 450A - FORNECIMENTO E INSTALAÇÃO. AF_10/2020</t>
  </si>
  <si>
    <t>COTOVELO HORIZONTAL PARA BARRAMENTO BLINDADO, 550A - FORNECIMENTO E INSTALAÇÃO. AF_10/2020</t>
  </si>
  <si>
    <t>COTOVELO HORIZONTAL PARA BARRAMENTO BLINDADO, 630A - FORNECIMENTO E INSTALAÇÃO. AF_10/2020</t>
  </si>
  <si>
    <t>COTOVELO VERTICAL PARA BARRAMENTO BLINDADO, 1000A - FORNECIMENTO E INSTALAÇÃO. AF_10/2020</t>
  </si>
  <si>
    <t>COTOVELO VERTICAL PARA BARRAMENTO BLINDADO, 1250A - FORNECIMENTO E INSTALAÇÃO. AF_10/2020</t>
  </si>
  <si>
    <t>COTOVELO VERTICAL PARA BARRAMENTO BLINDADO, 1600A - FORNECIMENTO E INSTALAÇÃO. AF_10/2020</t>
  </si>
  <si>
    <t>COTOVELO VERTICAL PARA BARRAMENTO BLINDADO, 2000A - FORNECIMENTO E INSTALAÇÃO. AF_10/2020</t>
  </si>
  <si>
    <t>COTOVELO VERTICAL PARA BARRAMENTO BLINDADO, 2500A - FORNECIMENTO E INSTALAÇÃO. AF_10/2020</t>
  </si>
  <si>
    <t>COTOVELO VERTICAL PARA BARRAMENTO BLINDADO, 250A - FORNECIMENTO E INSTALAÇÃO. AF_10/2020</t>
  </si>
  <si>
    <t>COTOVELO VERTICAL PARA BARRAMENTO BLINDADO, 3000A - FORNECIMENTO E INSTALAÇÃO. AF_10/2020</t>
  </si>
  <si>
    <t>COTOVELO VERTICAL PARA BARRAMENTO BLINDADO, 3500A - FORNECIMENTO E INSTALAÇÃO. AF_10/2020</t>
  </si>
  <si>
    <t>COTOVELO VERTICAL PARA BARRAMENTO BLINDADO, 350A - FORNECIMENTO E INSTALAÇÃO. AF_10/2020</t>
  </si>
  <si>
    <t>COTOVELO VERTICAL PARA BARRAMENTO BLINDADO, 450A - FORNECIMENTO E INSTALAÇÃO. AF_10/2020</t>
  </si>
  <si>
    <t>COTOVELO VERTICAL PARA BARRAMENTO BLINDADO, 550A - FORNECIMENTO E INSTALAÇÃO. AF_10/2020</t>
  </si>
  <si>
    <t>COTOVELO VERTICAL PARA BARRAMENTO BLINDADO, 630A - FORNECIMENTO E INSTALAÇÃO. AF_10/2020</t>
  </si>
  <si>
    <t>DISJUNTOR BAIXA TENSÃO TRIPOLAR A SECO 800A/600V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</si>
  <si>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</si>
  <si>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</si>
  <si>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</si>
  <si>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</si>
  <si>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</si>
  <si>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</si>
  <si>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</si>
  <si>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BIPOLAR TIPO DR, CORRENTE NOMINAL DE 25A - FORNECIMENTO E INSTALAÇÃO. AF_10/2020</t>
  </si>
  <si>
    <t>DISJUNTOR BIPOLAR TIPO DR, CORRENTE NOMINAL DE 40A - FORNECIMENTO E INSTALAÇÃO. AF_10/2020</t>
  </si>
  <si>
    <t>DISJUNTOR BIPOLAR TIPO NEMA, CORRENTE NOMINAL DE 10 ATÉ 50A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</si>
  <si>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</si>
  <si>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</si>
  <si>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</si>
  <si>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</si>
  <si>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</si>
  <si>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MONOPOLAR TIPO NEMA, CORRENTE NOMINAL DE 10 ATÉ 30A - FORNECIMENTO E INSTALAÇÃO. AF_10/2020</t>
  </si>
  <si>
    <t>DISJUNTOR MONOPOLAR TIPO NEMA, CORRENTE NOMINAL DE 35 ATÉ 50A - FORNECIMENTO E INSTALAÇÃO. AF_10/2020</t>
  </si>
  <si>
    <t>DISJUNTOR TERMOMAGNÉTICO TRIPOLAR, CORRENTE NOMINAL DE 125A - FORNECIMENTO E INSTALAÇÃO. AF_10/2020</t>
  </si>
  <si>
    <t>DISJUNTOR TERMOMAGNÉTICO TRIPOLAR, CORRENTE NOMINAL DE 200A - FORNECIMENTO E INSTALAÇÃO. AF_10/2020</t>
  </si>
  <si>
    <t>DISJUNTOR TERMOMAGNÉTICO TRIPOLAR, CORRENTE NOMINAL DE 250A - FORNECIMENTO E INSTALAÇÃO. AF_10/2020</t>
  </si>
  <si>
    <t>DISJUNTOR TERMOMAGNÉTICO TRIPOLAR, CORRENTE NOMINAL DE 400A - FORNECIMENTO E INSTALAÇÃO. AF_10/2020</t>
  </si>
  <si>
    <t>DISJUNTOR TERMOMAGNÉTICO TRIPOLAR, CORRENTE NOMINAL DE 600A - FORNECIMENTO E INSTALAÇÃO. AF_10/2020</t>
  </si>
  <si>
    <t>DISJUNTOR TETRAPOLAR TIPO DR, CORRENTE NOMINAL DE 25A - FORNECIMENTO E INSTALAÇÃO. AF_10/2020</t>
  </si>
  <si>
    <t>DISJUNTOR TETRAPOLAR TIPO DR, CORRENTE NOMINAL DE 40A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</si>
  <si>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</si>
  <si>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</si>
  <si>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</si>
  <si>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</si>
  <si>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</si>
  <si>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</si>
  <si>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NEMA, CORRENTE NOMINAL DE 10 ATÉ 50A - FORNECIMENTO E INSTALAÇÃO. AF_10/2020</t>
  </si>
  <si>
    <t>DISJUNTOR TRIPOLAR TIPO NEMA, CORRENTE NOMINAL DE 60 ATÉ 100A - FORNECIMENTO E INSTALAÇÃO. AF_10/2020</t>
  </si>
  <si>
    <t>GABARITO PARA BARRAMENTO BLINDADO - FORNECIMENTO E INSTALAÇÃO. AF_10/2020</t>
  </si>
  <si>
    <t>PEÇA RETA DE BARRAMENTO BLINDADO, 1000A - FORNECIMENTO E INSTALAÇÃO. AF_10/2020</t>
  </si>
  <si>
    <t>PEÇA RETA DE BARRAMENTO BLINDADO, 1250A - FORNECIMENTO E INSTALAÇÃO. AF_10/2020</t>
  </si>
  <si>
    <t>PEÇA RETA DE BARRAMENTO BLINDADO, 1600A - FORNECIMENTO E INSTALAÇÃO. AF_10/2020</t>
  </si>
  <si>
    <t>PEÇA RETA DE BARRAMENTO BLINDADO, 2000A - FORNECIMENTO E INSTALAÇÃO. AF_10/2020</t>
  </si>
  <si>
    <t>PEÇA RETA DE BARRAMENTO BLINDADO, 2500A - FORNECIMENTO E INSTALAÇÃO. AF_10/2020</t>
  </si>
  <si>
    <t>PEÇA RETA DE BARRAMENTO BLINDADO, 250A - FORNECIMENTO E INSTALAÇÃO. AF_10/2020</t>
  </si>
  <si>
    <t>PEÇA RETA DE BARRAMENTO BLINDADO, 350A - FORNECIMENTO E INSTALAÇÃO. AF_10/2020</t>
  </si>
  <si>
    <t>PEÇA RETA DE BARRAMENTO BLINDADO, 450A - FORNECIMENTO E INSTALAÇÃO. AF_10/2020</t>
  </si>
  <si>
    <t>PEÇA RETA DE BARRAMENTO BLINDADO, 550A - FORNECIMENTO E INSTALAÇÃO. AF_10/2020</t>
  </si>
  <si>
    <t>PEÇA RETA DE BARRAMENTO BLINDADO, 630A - FORNECIMENTO E INSTALAÇÃO. AF_10/2020</t>
  </si>
  <si>
    <t>QUADRO DE DISTRIBUIÇÃO DE ENERGIA EM CHAPA DE AÇO GALVANIZADO, DE EMBUTIR,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</si>
  <si>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</si>
  <si>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</si>
  <si>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</si>
  <si>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SOBREPOR, COM BARRAMENTO TRIFÁSICO, PARA 18 DISJUNTORES DIN 100A - FORNECIMENTO E INSTALAÇÃO. AF_10/2020</t>
  </si>
  <si>
    <t>QUADRO DE DISTRIBUIÇÃO DE ENERGIA EM PVC, DE EMBUTIR, SEM BARRAMENTO, PARA 3 DISJUNTORES - FORNECIMENTO E INSTALAÇÃO. AF_10/2020</t>
  </si>
  <si>
    <t>QUADRO DE DISTRIBUIÇÃO DE ENERGIA EM PVC, DE EMBUTIR, SEM BARRAMENTO, PARA 6 DISJUNTORES - FORNECIMENTO E INSTALAÇÃO. AF_10/2020</t>
  </si>
  <si>
    <t>QUADRO DE DISTRIBUIÇÃO DE LUZ EM PVC PARA 12 DISJUNTORES - FORNECIMENTO E INSTALAÇÃO. AF_10/2020</t>
  </si>
  <si>
    <t>QUADRO DE DISTRIBUIÇÃO DE LUZ EM PVC PARA 24 DISJUNTORES - FORNECIMENTO E INSTALAÇÃO. AF_10/2020</t>
  </si>
  <si>
    <t>QUADRO DE DISTRIBUIÇÃO DE LUZ EM PVC PARA 4 DISJUNTORES - FORNECIMENTO E INSTALAÇÃO. AF_10/2020</t>
  </si>
  <si>
    <t>QUADRO DE DISTRIBUIÇÃO DE LUZ EM PVC PARA 8 DISJUNTORES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</si>
  <si>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</si>
  <si>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</si>
  <si>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COM 8 MEDIDORES - FORNECIMENTO E INSTALAÇÃO. AF_10/2020</t>
  </si>
  <si>
    <t>QUADRO DE MEDIÇÃO GERAL DE ENERGIA PARA 1 MEDIDOR DE SOBREPOR - FORNECIMENTO E INSTALAÇÃO. AF_10/2020</t>
  </si>
  <si>
    <t>QUADRO DE MEDIÇÃO GERAL DE ENERGIA PARA BARRAMENTO BLINDADO COM 4 MEDIDORES - FORNECIMENTO E INSTALAÇÃO. AF_10/2020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</si>
  <si>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</si>
  <si>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</si>
  <si>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</si>
  <si>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</si>
  <si>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APARELHO SINALIZADOR DE SAÍDA DE GARAGEM, COM CÉLULA FOTOELÉTRICA - FORNECIMENTO E INSTALAÇÃO. AF_07/2020</t>
  </si>
  <si>
    <t>ARMAÇÃO SECUNDÁRIA, COM 1 ESTRIBO E 1 ISOLADOR - FORNECIMENTO E INSTALAÇÃO. AF_07/2020</t>
  </si>
  <si>
    <t>ARMAÇÃO SECUNDÁRIA, COM 1 ESTRIBO, SEM ISOLADOR - FORNECIMENTO E INSTALAÇÃO. AF_07/2020</t>
  </si>
  <si>
    <t>ARMAÇÃO SECUNDÁRIA, COM 2 ESTRIBOS E 2 ISOLADORES - FORNECIMENTO E INSTALAÇÃO. AF_07/2020</t>
  </si>
  <si>
    <t>ARMAÇÃO SECUNDÁRIA, COM 2 ESTRIBOS, SEM ISOLADOR - FORNECIMENTO E INSTALAÇÃO. AF_07/2020</t>
  </si>
  <si>
    <t>ARMAÇÃO SECUNDÁRIA, COM 3 ESTRIBOS E 3 ISOLADORES - FORNECIMENTO E INSTALAÇÃO. AF_07/2020</t>
  </si>
  <si>
    <t>ARMAÇÃO SECUNDÁRIA, COM 3 ESTRIBOS, SEM ISOLADOR - FORNECIMENTO E INSTALAÇÃO. AF_07/2020</t>
  </si>
  <si>
    <t>ARMAÇÃO SECUNDÁRIA, COM 4 ESTRIBOS E 4 ISOLADORES - FORNECIMENTO E INSTALAÇÃO. AF_07/2020</t>
  </si>
  <si>
    <t>ARMAÇÃO SECUNDÁRIA, COM 4 ESTRIBOS, SEM ISOLADOR - FORNECIMENTO E INSTALAÇÃO. AF_07/2020</t>
  </si>
  <si>
    <t>CABO DE COBRE FLEXÍVEL ISOLADO, 10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</si>
  <si>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</si>
  <si>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</si>
  <si>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</si>
  <si>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</si>
  <si>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</si>
  <si>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</si>
  <si>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</si>
  <si>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CONECTOR CUNHA, PARA REDES AÉREAS DE DISTRIBUIÇÃO DE ENERGIA ELÉTRICA DE BAIXA TENSÃO - FORNECIMENTO E INSTALAÇÃO. AF_07/2020</t>
  </si>
  <si>
    <t>CONECTOR H, PARA REDES AÉREAS DE DISTRIBUIÇÃO DE ENERGIA ELÉTRICA DE BAIXA TENSÃO - FORNECIMENTO E INSTALAÇÃO. AF_07/2020</t>
  </si>
  <si>
    <t>CONECTOR PERFURANTE, PARA REDES AÉREAS DE DISTRIBUIÇÃO DE ENERGIA ELÉTRICA DE BAIXA TENSÃO - FORNECIMENTO E INSTALAÇÃO. AF_07/2020</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</si>
  <si>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</si>
  <si>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</si>
  <si>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</si>
  <si>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</si>
  <si>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</si>
  <si>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</si>
  <si>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</si>
  <si>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</si>
  <si>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</si>
  <si>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</si>
  <si>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</si>
  <si>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</si>
  <si>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</si>
  <si>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</si>
  <si>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</si>
  <si>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</si>
  <si>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</si>
  <si>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</si>
  <si>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</si>
  <si>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</si>
  <si>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</si>
  <si>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</si>
  <si>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</si>
  <si>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</si>
  <si>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</si>
  <si>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</si>
  <si>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</si>
  <si>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</si>
  <si>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</si>
  <si>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</si>
  <si>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</si>
  <si>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</si>
  <si>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</si>
  <si>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</si>
  <si>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</si>
  <si>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</si>
  <si>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</si>
  <si>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</si>
  <si>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</si>
  <si>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</si>
  <si>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</si>
  <si>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</si>
  <si>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</si>
  <si>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</si>
  <si>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</si>
  <si>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</si>
  <si>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</si>
  <si>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</si>
  <si>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GRAMPO PARALELO METÁLICO, PARA REDES AÉREAS DE DISTRIBUIÇÃO DE ENERGIA ELÉTRICA DE BAIXA TENSÃO - FORNECIMENTO E INSTALAÇÃO. AF_07/2020</t>
  </si>
  <si>
    <t>ISOLADOR, TIPO DISCO, PARA TENSÃO 15 KV - FORNECIMENTO E INSTALAÇÃO. AF_07/2020</t>
  </si>
  <si>
    <t>ISOLADOR, TIPO PINO, PARA TENSÃO 15 KV - FORNECIMENTO E INSTALAÇÃO. AF_07/2020</t>
  </si>
  <si>
    <t>ISOLADOR, TIPO ROLDANA, PARA BAIXA TENSÃO - FORNECIMENTO E INSTALAÇÃO. AF_07/2020</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</si>
  <si>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</si>
  <si>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</si>
  <si>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</si>
  <si>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</si>
  <si>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</si>
  <si>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</si>
  <si>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</si>
  <si>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</si>
  <si>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</si>
  <si>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</si>
  <si>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</si>
  <si>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110 MM X 4",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</si>
  <si>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</si>
  <si>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</si>
  <si>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CURTO COM BOLSA E ROSCA PARA REGISTRO, PVC, SOLDÁVEL, DN 110 MM X 4", INSTALADO EM RESERVAÇÃO PREDIAL DE ÁGUA - FORNECIMENTO E INSTALAÇÃO. AF_04/2024</t>
  </si>
  <si>
    <t>ADAPTADOR CURTO COM BOLSA E ROSCA PARA REGISTRO, PVC, SOLDÁVEL, DN 25 MM X 3/4", INSTALADO EM RESERVAÇÃO PREDIAL DE ÁGUA - FORNECIMENTO E INSTALAÇÃO. AF_04/2024</t>
  </si>
  <si>
    <t>ADAPTADOR CURTO COM BOLSA E ROSCA PARA REGISTRO, PVC, SOLDÁVEL, DN 32 MM X 1", INSTALADO EM RESERVAÇÃO PREDIAL DE ÁGUA - FORNECIMENTO E INSTALAÇÃO. AF_04/2024</t>
  </si>
  <si>
    <t>ADAPTADOR CURTO COM BOLSA E ROSCA PARA REGISTRO, PVC, SOLDÁVEL, DN 40 MM X 1 1/4", INSTALADO EM RESERVAÇÃO PREDIAL DE ÁGUA - FORNECIMENTO E INSTALAÇÃO. AF_04/2024</t>
  </si>
  <si>
    <t>ADAPTADOR CURTO COM BOLSA E ROSCA PARA REGISTRO, PVC, SOLDÁVEL, DN 50 MM X 1 1/2", INSTALADO EM RESERVAÇÃO PREDIAL DE ÁGUA - FORNECIMENTO E INSTALAÇÃO. AF_04/2024</t>
  </si>
  <si>
    <t>ADAPTADOR CURTO COM BOLSA E ROSCA PARA REGISTRO, PVC, SOLDÁVEL, DN 60 MM X 2", INSTALADO EM RESERVAÇÃO PREDIAL DE ÁGUA - FORNECIMENTO E INSTALAÇÃO. AF_04/2024</t>
  </si>
  <si>
    <t>ADAPTADOR CURTO COM BOLSA E ROSCA PARA REGISTRO, PVC, SOLDÁVEL, DN 75 MM X 2 1/2", INSTALADO EM RESERVAÇÃO PREDIAL DE ÁGUA - FORNECIMENTO E INSTALAÇÃO. AF_04/2024</t>
  </si>
  <si>
    <t>ADAPTADOR CURTO COM BOLSA E ROSCA PARA REGISTRO, PVC, SOLDÁVEL, DN 85 MM X 3",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</si>
  <si>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</si>
  <si>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</si>
  <si>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</si>
  <si>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28 MM, INSTALADO EM RESERVAÇÃO PREDIAL DE ÁGUA - FORNECIMENTO E INSTALAÇÃO. AF_04/2024</t>
  </si>
  <si>
    <t>BUCHA DE REDUÇÃO CPVC, SOLDÁVEL, DN 54 X 35 MM, INSTALADO EM RESERVAÇÃO PREDIAL DE ÁGUA - FORNECIMENTO E INSTALAÇÃO. AF_04/2024</t>
  </si>
  <si>
    <t>BUCHA DE REDUÇÃO EM COBRE, PONTA X BOLSA, 66 X 54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</si>
  <si>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</si>
  <si>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</si>
  <si>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BUCHA DE REDUÇÃO PVC, SOLDÁVEL, LONGA, DN 50 X 32 MM, INSTALADO EM RESERVAÇÃO PREDIAL DE ÁGUA - FORNECIMENTO E INSTALAÇÃO. AF_04/2024</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</si>
  <si>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</si>
  <si>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</si>
  <si>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</si>
  <si>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</si>
  <si>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BUCHA DE REDUÇÃO, EM FERRO GALVANIZADO, CONEXÃO ROSQUEADA, DN 80 MM X 50 MM (3" X 2"), INSTALADO EM RESERVAÇÃO PREDIAL DE ÁGUA - FORNECIMENTO E INSTALAÇÃO. AF_04/2024</t>
  </si>
  <si>
    <t>BUCHA DE REDUÇÃO, EM FERRO GALVANIZADO, CONEXÃO ROSQUEADA, DN 80 MM X 65 MM (3" X 2 1/2"),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</si>
  <si>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</si>
  <si>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</si>
  <si>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</si>
  <si>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PPR, DN 50 X 25 MM, INSTALADO EM RESERVAÇÃO PREDIAL DE ÁGUA - FORNECIMENTO E INSTALAÇÃO. AF_04/2024</t>
  </si>
  <si>
    <t>BUCHA DE REDUÇÃO, PPR, DN 50 X 32 MM, INSTALADO EM RESERVAÇÃO PREDIAL DE ÁGUA - FORNECIMENTO E INSTALAÇÃO. AF_04/2024</t>
  </si>
  <si>
    <t>CONECTOR EM BRONZE/LATÃO, DN 104 MM X 4", SEM ANEL DE SOLDA, BOLSA X ROSCA, INSTALADO EM RESERVAÇÃO PREDIAL DE ÁGUA - FORNECIMENTO E INSTALAÇÃO. AF_04/2024</t>
  </si>
  <si>
    <t>CONECTOR EM BRONZE/LATÃO, DN 54 MM X 2", SEM ANEL DE SOLDA, BOLSA X ROSCA, INSTALADO EM RESERVAÇÃO PREDIAL DE ÁGUA - FORNECIMENTO E INSTALAÇÃO. AF_04/2024</t>
  </si>
  <si>
    <t>CONECTOR EM BRONZE/LATÃO, DN 66 MM X 2 1/2", SEM ANEL DE SOLDA, BOLSA X ROSCA, INSTALADO EM RESERVAÇÃO PREDIAL DE ÁGUA - FORNECIMENTO E INSTALAÇÃO. AF_04/2024</t>
  </si>
  <si>
    <t>CONECTOR EM BRONZE/LATÃO, DN 79 MM X 3", SEM ANEL DE SOLDA, BOLSA X ROSCA, INSTALADO EM RESERVAÇÃO PREDIAL DE ÁGUA - FORNECIMENTO E INSTALAÇÃO. AF_04/2024</t>
  </si>
  <si>
    <t>CONECTOR MACHO, PPR, 25 MM X 1/2'', INSTALADO EM RESERVAÇÃO PREDIAL DE ÁGUA - FORNECIMENTO E INSTALAÇÃO. AF_04/2024</t>
  </si>
  <si>
    <t>CONECTOR MACHO, PPR, 32 MM X 3/4'', INSTALADO EM RESERVAÇÃO PREDIAL DE ÁGUA - FORNECIMENTO E INSTALAÇÃO. AF_04/2024</t>
  </si>
  <si>
    <t>CONECTOR, CPVC, SOLDÁVEL, DN 114 MM X 4", INSTALADO EM RESERVAÇÃO PREDIAL DE ÁGUA - FORNECIMENTO E INSTALAÇÃO. AF_04/2024</t>
  </si>
  <si>
    <t>CONECTOR, CPVC, SOLDÁVEL, DN 22 MM X 3/4", INSTALADO EM RESERVAÇÃO PREDIAL DE ÁGUA - FORNECIMENTO E INSTALAÇÃO. AF_04/2024</t>
  </si>
  <si>
    <t>CONECTOR, CPVC, SOLDÁVEL, DN 28 MM X 1", INSTALADO EM RESERVAÇÃO PREDIAL DE ÁGUA - FORNECIMENTO E INSTALAÇÃO. AF_04/2024</t>
  </si>
  <si>
    <t>CONECTOR, CPVC, SOLDÁVEL, DN 35 MM X 1 1/4", INSTALADO EM RESERVAÇÃO PREDIAL DE ÁGUA - FORNECIMENTO E INSTALAÇÃO. AF_04/2024</t>
  </si>
  <si>
    <t>CONECTOR, CPVC, SOLDÁVEL, DN 42 MM X 1 1/2", INSTALADO EM RESERVAÇÃO PREDIAL DE ÁGUA - FORNECIMENTO E INSTALAÇÃO. AF_04/2024</t>
  </si>
  <si>
    <t>CONECTOR, CPVC, SOLDÁVEL, DN 54 MM X 2",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</si>
  <si>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</si>
  <si>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</si>
  <si>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CONJUNTO HIDRÁULICO EM AÇO ROSCÁVEL PARA INSTALAÇÃO DE BOMBA, DN SUCÇÃO 32 MM (1 1/4") E DN RECALQUE 25 MM (1"), PARA EDIFICAÇÃO COM 4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</si>
  <si>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</si>
  <si>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</si>
  <si>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65 MM (2½") E DN RECALQUE 50 MM (2"), PARA EDIFICAÇÃO COM 18 PAVIMENTOS - FORNECIMENTO E INSTALAÇÃO. AF_04/2024</t>
  </si>
  <si>
    <t>COTOVELO 45 GRAUS, EM FERRO GALVANIZADO, CONEXÃO ROSQUEADA, DN 50 MM (2"), INSTALADO EM RESERVAÇÃO PREDIAL DE ÁGUA - FORNECIMENTO E INSTALAÇÃO. AF_04/2024</t>
  </si>
  <si>
    <t>COTOVELO 45 GRAUS, EM FERRO GALVANIZADO, CONEXÃO ROSQUEADA, DN 65 MM (2 1/2"), INSTALADO EM RESERVAÇÃO PREDIAL DE ÁGUA - FORNECIMENTO E INSTALAÇÃO. AF_04/2024</t>
  </si>
  <si>
    <t>COTOVELO 45 GRAUS,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</si>
  <si>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</si>
  <si>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</si>
  <si>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</si>
  <si>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</si>
  <si>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</si>
  <si>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COTOVELO DE REDUÇÃO, 90 GRAUS, EM FERRO GALVANIZADO, CONEXÃO ROSQUEADA, DN 65 MM X 50 MM (2 1/2" X 2"), INSTALADO EM RESERVAÇÃO PREDIAL DE ÁGUA - FORNECIMENTO E INSTALAÇÃO. AF_04/2024</t>
  </si>
  <si>
    <t>COTOVELO EM COBRE, DN 104 MM, 90 GRAUS, SEM ANEL DE SOLDA, INSTALADO EM RESERVAÇÃO PREDIAL DE ÁGUA - FORNECIMENTO E INSTALAÇÃO. AF_04/2024</t>
  </si>
  <si>
    <t>COTOVELO EM COBRE, DN 54 MM, 90 GRAUS, SEM ANEL DE SOLDA, INSTALADO EM RESERVAÇÃO PREDIAL DE ÁGUA - FORNECIMENTO E INSTALAÇÃO. AF_04/2024</t>
  </si>
  <si>
    <t>COTOVELO EM COBRE, DN 66 MM, 90 GRAUS, SEM ANEL DE SOLDA, INSTALADO EM RESERVAÇÃO PREDIAL DE ÁGUA - FORNECIMENTO E INSTALAÇÃO. AF_04/2024</t>
  </si>
  <si>
    <t>COTOVELO EM COBRE, DN 79 MM, 90 GRAUS, SEM ANEL DE SOLDA, INSTALADO EM RESERVAÇÃO PREDIAL DE ÁGUA - FORNECIMENTO E INSTALAÇÃO. AF_04/2024</t>
  </si>
  <si>
    <t>COTOVELO, 90 GRAUS, EM FERRO GALVANIZADO, MACHO/FÊMEA,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</si>
  <si>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</si>
  <si>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</si>
  <si>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</si>
  <si>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</si>
  <si>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</si>
  <si>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80 MM (3"), INSTALADO EM RESERVAÇÃO PREDIAL DE ÁGUA - FORNECIMENTO E INSTALAÇÃO. AF_04/2024</t>
  </si>
  <si>
    <t>CURVA 90 GRAUS, CPVC, SOLDÁVEL, DN 114 MM, INSTALADO EM RESERVAÇÃO PREDIAL DE ÁGUA - FORNECIMENTO E INSTALAÇÃO. AF_04/2024</t>
  </si>
  <si>
    <t>CURVA 90 GRAUS, CPVC, SOLDÁVEL, DN 22 MM, INSTALADO EM RESERVAÇÃO PREDIAL DE ÁGUA - FORNECIMENTO E INSTALAÇÃO. AF_04/2024</t>
  </si>
  <si>
    <t>CURVA 90 GRAUS, CPVC, SOLDÁVEL, DN 28 MM, INSTALADO EM RESERVAÇÃO PREDIAL DE ÁGUA - FORNECIMENTO E INSTALAÇÃO. AF_04/2024</t>
  </si>
  <si>
    <t>CURVA 90 GRAUS, CPVC, SOLDÁVEL, DN 35 MM, INSTALADO EM RESERVAÇÃO PREDIAL DE ÁGUA - FORNECIMENTO E INSTALAÇÃO. AF_04/2024</t>
  </si>
  <si>
    <t>CURVA 90 GRAUS, CPVC, SOLDÁVEL, DN 42 MM, INSTALADO EM RESERVAÇÃO PREDIAL DE ÁGUA - FORNECIMENTO E INSTALAÇÃO. AF_04/2024</t>
  </si>
  <si>
    <t>CURVA 90 GRAUS, CPVC, SOLDÁVEL, DN 54 MM, INSTALADO EM RESERVAÇÃO PREDIAL DE ÁGUA - FORNECIMENTO E INSTALAÇÃO. AF_04/2024</t>
  </si>
  <si>
    <t>CURVA 90 GRAUS, CPVC, SOLDÁVEL, DN 73 MM, INSTALADO EM RESERVAÇÃO PREDIAL DE ÁGUA - FORNECIMENTO E INSTALAÇÃO. AF_04/2024</t>
  </si>
  <si>
    <t>CURVA 90 GRAUS, CPVC, SOLDÁVEL, DN 89 MM,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</si>
  <si>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</si>
  <si>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</si>
  <si>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80 MM (3"),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</si>
  <si>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</si>
  <si>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</si>
  <si>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</si>
  <si>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</si>
  <si>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</si>
  <si>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80 MM (3"), INSTALADO EM RESERVAÇÃO PREDIAL DE ÁGUA - FORNECIMENTO E INSTALAÇÃO. AF_04/2024</t>
  </si>
  <si>
    <t>CURVA 90 GRAUS, PVC, SOLDÁVEL, DN 110 MM, INSTALADO EM RESERVAÇÃO PREDIAL DE ÁGUA - FORNECIMENTO E INSTALAÇÃO. AF_04/2024</t>
  </si>
  <si>
    <t>CURVA 90 GRAUS, PVC, SOLDÁVEL, DN 25 MM, INSTALADO EM RESERVAÇÃO PREDIAL DE ÁGUA - FORNECIMENTO E INSTALAÇÃO. AF_04/2024</t>
  </si>
  <si>
    <t>CURVA 90 GRAUS, PVC, SOLDÁVEL, DN 32 MM, INSTALADO EM RESERVAÇÃO PREDIAL DE ÁGUA - FORNECIMENTO E INSTALAÇÃO. AF_04/2024</t>
  </si>
  <si>
    <t>CURVA 90 GRAUS, PVC, SOLDÁVEL, DN 40 MM, INSTALADO EM RESERVAÇÃO PREDIAL DE ÁGUA - FORNECIMENTO E INSTALAÇÃO. AF_04/2024</t>
  </si>
  <si>
    <t>CURVA 90 GRAUS, PVC, SOLDÁVEL, DN 50 MM, INSTALADO EM RESERVAÇÃO PREDIAL DE ÁGUA - FORNECIMENTO E INSTALAÇÃO. AF_04/2024</t>
  </si>
  <si>
    <t>CURVA 90 GRAUS, PVC, SOLDÁVEL, DN 60 MM, INSTALADO EM RESERVAÇÃO PREDIAL DE ÁGUA - FORNECIMENTO E INSTALAÇÃO. AF_04/2024</t>
  </si>
  <si>
    <t>CURVA 90 GRAUS, PVC, SOLDÁVEL, DN 75 MM, INSTALADO EM RESERVAÇÃO PREDIAL DE ÁGUA - FORNECIMENTO E INSTALAÇÃO. AF_04/2024</t>
  </si>
  <si>
    <t>CURVA 90 GRAUS, PVC, SOLDÁVEL, DN 85 MM, INSTALADO EM RESERVAÇÃO PREDIAL DE ÁGUA - FORNECIMENTO E INSTALAÇÃO. AF_04/2024</t>
  </si>
  <si>
    <t>CURVA EM COBRE, DN 104 MM, 45 GRAUS, SEM ANEL DE SOLDA, BOLSA X BOLSA, INSTALADO EM RESERVAÇÃO PREDIAL DE ÁGUA - FORNECIMENTO E INSTALAÇÃO. AF_04/2024</t>
  </si>
  <si>
    <t>CURVA EM COBRE, DN 54 MM, 45 GRAUS, SEM ANEL DE SOLDA, BOLSA X BOLSA, INSTALADO EM RESERVAÇÃO PREDIAL DE ÁGUA - FORNECIMENTO E INSTALAÇÃO. AF_04/2024</t>
  </si>
  <si>
    <t>CURVA EM COBRE, DN 66 MM, 45 GRAUS, SEM ANEL DE SOLDA, BOLSA X BOLSA, INSTALADO EM RESERVAÇÃO PREDIAL DE ÁGUA - FORNECIMENTO E INSTALAÇÃO. AF_04/2024</t>
  </si>
  <si>
    <t>CURVA EM COBRE, DN 79 MM, 45 GRAUS, SEM ANEL DE SOLDA, BOLSA X BOLSA,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</si>
  <si>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</si>
  <si>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</si>
  <si>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</si>
  <si>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</si>
  <si>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</si>
  <si>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</si>
  <si>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</si>
  <si>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</si>
  <si>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</si>
  <si>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FLANGE CURTA EM COBRE, DN 104 MM X 4", INSTALADO EM RESERVAÇÃO PREDIAL DE ÁGUA - FORNECIMENTO E INSTALAÇÃO. AF_04/2024</t>
  </si>
  <si>
    <t>FLANGE CURTA EM COBRE, DN 54 MM X 2", INSTALADO EM RESERVAÇÃO PREDIAL DE ÁGUA - FORNECIMENTO E INSTALAÇÃO. AF_04/2024</t>
  </si>
  <si>
    <t>FLANGE CURTA EM COBRE, DN 66 MM X 2 1/2", INSTALADO EM RESERVAÇÃO PREDIAL DE ÁGUA - FORNECIMENTO E INSTALAÇÃO. AF_04/2024</t>
  </si>
  <si>
    <t>FLANGE CURTA EM COBRE, DN 79 MM X 3", INSTALADO EM RESERVAÇÃO PREDIAL DE ÁGUA - FORNECIMENTO E INSTALAÇÃO. AF_04/2024</t>
  </si>
  <si>
    <t>JOELHO 90 GRAUS COM BUCHA DE LATÃO, PVC, SOLDÁVEL, DN 25 MM X 3/4", INSTALADO EM RESERVAÇÃO PREDIAL DE ÁGUA - FORNECIMENTO E INSTALAÇÃO. AF_04/2024</t>
  </si>
  <si>
    <t>JOELHO 90 GRAUS, CPVC, SOLDÁVEL, DN 114 MM, INSTALADO EM RESERVAÇÃO PREDIAL DE ÁGUA - FORNECIMENTO E INSTALAÇÃO. AF_04/2024</t>
  </si>
  <si>
    <t>JOELHO 90 GRAUS, CPVC, SOLDÁVEL, DN 22 MM, INSTALADO EM RESERVAÇÃO PREDIAL DE ÁGUA - FORNECIMENTO E INSTALAÇÃO. AF_04/2024</t>
  </si>
  <si>
    <t>JOELHO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</si>
  <si>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</si>
  <si>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</si>
  <si>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</si>
  <si>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</si>
  <si>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</si>
  <si>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PPR, DN 110 MM,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</si>
  <si>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</si>
  <si>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</si>
  <si>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</si>
  <si>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</si>
  <si>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</si>
  <si>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</si>
  <si>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</si>
  <si>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</si>
  <si>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PVC, SOLDÁVEL, DN 110 MM INSTALADO EM RESERVAÇÃO PREDIAL DE ÁGUA - FORNECIMENTO E INSTALAÇÃO. AF_04/2024</t>
  </si>
  <si>
    <t>JOELHO 90 GRAUS, PVC, SOLDÁVEL, DN 32 MM INSTALADO EM RESERVAÇÃO PREDIAL DE ÁGUA - FORNECIMENTO E INSTALAÇÃO. AF_04/2024</t>
  </si>
  <si>
    <t>JOELHO 90 GRAUS, PVC, SOLDÁVEL, DN 40 MM INSTALADO EM RESERVAÇÃO PREDIAL DE ÁGUA - FORNECIMENTO E INSTALAÇÃO. AF_04/2024</t>
  </si>
  <si>
    <t>JOELHO 90 GRAUS, PVC, SOLDÁVEL, DN 50 MM INSTALADO EM RESERVAÇÃO PREDIAL DE ÁGUA - FORNECIMENTO E INSTALAÇÃO. AF_04/2024</t>
  </si>
  <si>
    <t>JOELHO 90 GRAUS, PVC, SOLDÁVEL, DN 60 MM INSTALADO EM RESERVAÇÃO PREDIAL DE ÁGUA - FORNECIMENTO E INSTALAÇÃO. AF_04/2024</t>
  </si>
  <si>
    <t>JOELHO 90 GRAUS, PVC, SOLDÁVEL, DN 75 MM INSTALADO EM RESERVAÇÃO PREDIAL DE ÁGUA - FORNECIMENTO E INSTALAÇÃO. AF_04/2024</t>
  </si>
  <si>
    <t>JOELHO 90 GRAUS, PVC, SOLDÁVEL, DN 85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</si>
  <si>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</si>
  <si>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</si>
  <si>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</si>
  <si>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42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</si>
  <si>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</si>
  <si>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</si>
  <si>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</si>
  <si>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</si>
  <si>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</si>
  <si>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</si>
  <si>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</si>
  <si>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JOELHO PPR 45 GRAUS, SOLDÁVEL, DN 63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</si>
  <si>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</si>
  <si>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</si>
  <si>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</si>
  <si>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JOELHO PVC, SOLDÁVEL, 45 GRAUS, DN 25 MM,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</si>
  <si>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</si>
  <si>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</si>
  <si>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</si>
  <si>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</si>
  <si>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</si>
  <si>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</si>
  <si>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LUVA DE COBRE, DN 104 MM, SEM ANEL DE SOLDA,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</si>
  <si>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</si>
  <si>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</si>
  <si>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</si>
  <si>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</si>
  <si>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50 MM (3"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</si>
  <si>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</si>
  <si>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SOLDÁVEL, PVC, DN 50 X 25 MM,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</si>
  <si>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</si>
  <si>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</si>
  <si>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</si>
  <si>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PVC, SOLDÁVEL, DN 25 MM, INSTALADO EM RESERVAÇÃO PREDIAL DE ÁGUA - FORNECIMENTO E INSTALAÇÃO. AF_04/2024</t>
  </si>
  <si>
    <t>LUVA PVC, SOLDÁVEL, DN 32 MM, INSTALADO EM RESERVAÇÃO PREDIAL DE ÁGUA - FORNECIMENTO E INSTALAÇÃO. AF_04/2024</t>
  </si>
  <si>
    <t>LUVA, CPVC, SOLDÁVEL, DN 114 MM, INSTALADO EM RESERVAÇÃO PREDIAL DE ÁGUA - FORNECIMENTO E INSTALAÇÃO. AF_04/2024</t>
  </si>
  <si>
    <t>LUVA, CPVC, SOLDÁVEL, DN 22 MM, INSTALADO EM RESERVAÇÃO PREDIAL DE ÁGUA - FORNECIMENTO E INSTALAÇÃO. AF_04/2024</t>
  </si>
  <si>
    <t>LUVA, CPVC, SOLDÁVEL, DN 28 MM, INSTALADO EM RESERVAÇÃO PREDIAL DE ÁGUA - FORNECIMENTO E INSTALAÇÃO. AF_04/2024</t>
  </si>
  <si>
    <t>LUVA, CPVC, SOLDÁVEL, DN 35 MM, INSTALADO EM RESERVAÇÃO PREDIAL DE ÁGUA - FORNECIMENTO E INSTALAÇÃO. AF_04/2024</t>
  </si>
  <si>
    <t>LUVA, CPVC, SOLDÁVEL, DN 42 MM, INSTALADO EM RESERVAÇÃO PREDIAL DE ÁGUA - FORNECIMENTO E INSTALAÇÃO. AF_04/2024</t>
  </si>
  <si>
    <t>LUVA, CPVC, SOLDÁVEL, DN 54 MM, INSTALADO EM RESERVAÇÃO PREDIAL DE ÁGUA - FORNECIMENTO E INSTALAÇÃO. AF_04/2024</t>
  </si>
  <si>
    <t>LUVA, CPVC, SOLDÁVEL, DN 73 MM, INSTALADO EM RESERVAÇÃO PREDIAL DE ÁGUA - FORNECIMENTO E INSTALAÇÃO. AF_04/2024</t>
  </si>
  <si>
    <t>LUVA, CPVC, SOLDÁVEL, DN 89 MM, INSTALADO EM RESERVAÇÃO PREDIAL DE ÁGUA - FORNECIMENTO E INSTALAÇÃO. AF_04/2024</t>
  </si>
  <si>
    <t>LUVA,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</si>
  <si>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</si>
  <si>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</si>
  <si>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LUVA, PPR, DN 110 MM, CLASSE PN 25, INSTALADO EM RESERVAÇÃO PREDIAL DE ÁGUA - FORNECIMENTO E INSTALAÇÃO. AF_04/2024</t>
  </si>
  <si>
    <t>LUVA, PPR, DN 20 MM, INSTALADO EM RESERVAÇÃO PREDIAL DE ÁGUA - FORNECIMENTO E INSTALAÇÃO. AF_04/2024</t>
  </si>
  <si>
    <t>LUVA, PPR, DN 25 MM, INSTALADO EM RESERVAÇÃO PREDIAL DE ÁGUA - FORNECIMENTO E INSTALAÇÃO. AF_04/2024</t>
  </si>
  <si>
    <t>LUVA, PPR, DN 32 MM, CLASSE PN 25,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</si>
  <si>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</si>
  <si>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</si>
  <si>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</si>
  <si>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</si>
  <si>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</si>
  <si>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PVC, SOLDÁVEL, DN 110 MM, INSTALADO EM RESERVAÇÃO PREDIAL DE ÁGUA - FORNECIMENTO E INSTALAÇÃO. AF_04/2024</t>
  </si>
  <si>
    <t>LUVA, PVC, SOLDÁVEL, DN 40 MM, INSTALADO EM RESERVAÇÃO PREDIAL DE ÁGUA - FORNECIMENTO E INSTALAÇÃO. AF_04/2024</t>
  </si>
  <si>
    <t>LUVA, PVC, SOLDÁVEL, DN 50 MM, INSTALADO EM RESERVAÇÃO PREDIAL DE ÁGUA - FORNECIMENTO E INSTALAÇÃO. AF_04/2024</t>
  </si>
  <si>
    <t>LUVA, PVC, SOLDÁVEL, DN 60 MM, INSTALADO EM RESERVAÇÃO PREDIAL DE ÁGUA - FORNECIMENTO E INSTALAÇÃO. AF_04/2024</t>
  </si>
  <si>
    <t>LUVA, PVC, SOLDÁVEL, DN 75 MM, INSTALADO EM RESERVAÇÃO PREDIAL DE ÁGUA - FORNECIMENTO E INSTALAÇÃO. AF_04/2024</t>
  </si>
  <si>
    <t>LUVA, PVC, SOLDÁVEL, DN 85 MM, INSTALADO EM RESERVAÇÃO PREDIAL DE ÁGUA - FORNECIMENTO E INSTALAÇÃO. AF_04/2024</t>
  </si>
  <si>
    <t>NIPLE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</si>
  <si>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</si>
  <si>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EM FERRO GALVANIZADO, CONEXÃO ROSQUEADA, DN 50 MM (2"), INSTALADO EM RESERVAÇÃO PREDIAL DE ÁGUA - FORNECIMENTO E INSTALAÇÃO. AF_04/2024</t>
  </si>
  <si>
    <t>NIPLE, EM FERRO GALVANIZADO, CONEXÃO ROSQUEADA, DN 65 MM (2 1/2"), INSTALADO EM RESERVAÇÃO PREDIAL DE ÁGUA - FORNECIMENTO E INSTALAÇÃO. AF_04/2024</t>
  </si>
  <si>
    <t>NIPLE, EM FERRO GALVANIZADO, CONEXÃO ROSQUEADA, DN 80 MM (3"),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</si>
  <si>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</si>
  <si>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</si>
  <si>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</si>
  <si>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TE DE REDUÇÃO, EM FERRO GALVANIZADO, CONEXÃO ROSQUEADA, DN 80 MM X 50 MM (3" X 2"), INSTALADO EM RESERVAÇÃO PREDIAL DE ÁGUA - FORNECIMENTO E INSTALAÇÃO. AF_04/2024</t>
  </si>
  <si>
    <t>TE DE REDUÇÃO, EM FERRO GALVANIZADO, CONEXÃO ROSQUEADA, DN 80 MM X 65 MM (3" X 2 1/2"),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</si>
  <si>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</si>
  <si>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</si>
  <si>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TE EM COBRE, DN 104 MM,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</si>
  <si>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</si>
  <si>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</si>
  <si>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</si>
  <si>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</si>
  <si>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</si>
  <si>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</si>
  <si>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</si>
  <si>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</si>
  <si>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</si>
  <si>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</si>
  <si>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</si>
  <si>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</si>
  <si>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</si>
  <si>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104 MM, CLASSE E, SEM ISOLAMENTO,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</si>
  <si>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</si>
  <si>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</si>
  <si>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</si>
  <si>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CPVC, SOLDÁVEL, DN 114 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</si>
  <si>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</si>
  <si>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</si>
  <si>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</si>
  <si>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</si>
  <si>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</si>
  <si>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</si>
  <si>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</si>
  <si>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PPR, DN 110 MM, CLASSE PN 12, INSTALADO EM RESERVAÇÃO PREDIAL DE ÁGUA - FORNECIMENTO E INSTALAÇÃO. AF_04/2024</t>
  </si>
  <si>
    <t>TUBO, PPR, DN 110 MM, CLASSE PN 25, INSTALADO EM RESERVAÇÃO PREDIAL DE ÁGUA - FORNECIMENTO E INSTALAÇÃO. AF_04/2024</t>
  </si>
  <si>
    <t>TUBO, PPR, DN 20 MM, CLASSE PN 20, INSTALADO EM RESERVAÇÃO PREDIAL DE ÁGUA - FORNECIMENTO E INSTALAÇÃO. AF_04/2024</t>
  </si>
  <si>
    <t>TUBO, PPR, DN 20 MM, CLASSE PN 25, INSTALADO EM RESERVAÇÃO PREDIAL DE ÁGUA - FORNECIMENTO E INSTALAÇÃO. AF_04/2024</t>
  </si>
  <si>
    <t>TUBO, PPR, DN 25 MM, CLASSE PN 20, INSTALADO EM RESERVAÇÃO PREDIAL DE ÁGUA - FORNECIMENTO E INSTALAÇÃO. AF_04/2024</t>
  </si>
  <si>
    <t>TUBO, PPR, DN 25 MM, CLASSE PN 25, INSTALADO EM RESERVAÇÃO PREDIAL DE ÁGUA - FORNECIMENTO E INSTALAÇÃO. AF_04/2024</t>
  </si>
  <si>
    <t>TUBO, PPR, DN 32 MM, CLASSE PN 12, INSTALADO EM RESERVAÇÃO PREDIAL DE ÁGUA - FORNECIMENTO E INSTALAÇÃO. AF_04/2024</t>
  </si>
  <si>
    <t>TUBO, PPR, DN 32 MM, CLASSE PN 25, INSTALADO EM RESERVAÇÃO PREDIAL DE ÁGUA - FORNECIMENTO E INSTALAÇÃO. AF_04/2024</t>
  </si>
  <si>
    <t>TUBO, PPR, DN 40 MM, CLASSE PN 12, INSTALADO EM RESERVAÇÃO PREDIAL DE ÁGUA - FORNECIMENTO E INSTALAÇÃO. AF_04/2024</t>
  </si>
  <si>
    <t>TUBO, PPR, DN 40 MM, CLASSE PN 25, INSTALADO EM RESERVAÇÃO PREDIAL DE ÁGUA - FORNECIMENTO E INSTALAÇÃO. AF_04/2024</t>
  </si>
  <si>
    <t>TUBO, PPR, DN 50 MM, CLASSE PN 12, INSTALADO EM RESERVAÇÃO PREDIAL DE ÁGUA - FORNECIMENTO E INSTALAÇÃO. AF_04/2024</t>
  </si>
  <si>
    <t>TUBO, PPR, DN 50 MM, CLASSE PN 25, INSTALADO EM RESERVAÇÃO PREDIAL DE ÁGUA - FORNECIMENTO E INSTALAÇÃO. AF_04/2024</t>
  </si>
  <si>
    <t>TUBO, PPR, DN 63 MM, CLASSE PN 12, INSTALADO EM RESERVAÇÃO PREDIAL DE ÁGUA - FORNECIMENTO E INSTALAÇÃO. AF_04/2024</t>
  </si>
  <si>
    <t>TUBO, PPR, DN 63 MM, CLASSE PN 25, INSTALADO EM RESERVAÇÃO PREDIAL DE ÁGUA - FORNECIMENTO E INSTALAÇÃO. AF_04/2024</t>
  </si>
  <si>
    <t>TUBO, PPR, DN 75 MM, CLASSE PN 12, INSTALADO EM RESERVAÇÃO PREDIAL DE ÁGUA - FORNECIMENTO E INSTALAÇÃO. AF_04/2024</t>
  </si>
  <si>
    <t>TUBO, PPR, DN 75 MM, CLASSE PN 25, INSTALADO EM RESERVAÇÃO PREDIAL DE ÁGUA - FORNECIMENTO E INSTALAÇÃO. AF_04/2024</t>
  </si>
  <si>
    <t>TUBO, PPR, DN 90 MM, CLASSE PN 12, INSTALADO EM RESERVAÇÃO PREDIAL DE ÁGUA - FORNECIMENTO E INSTALAÇÃO. AF_04/2024</t>
  </si>
  <si>
    <t>TUBO, PPR, DN 90 MM, CLASSE PN 25, INSTALADO EM RESERVAÇÃO PREDIAL DE ÁGUA - FORNECIMENTO E INSTALAÇÃO. AF_04/2024</t>
  </si>
  <si>
    <t>TUBO, PVC, SOLDÁVEL, DE 110MM,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</si>
  <si>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</si>
  <si>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</si>
  <si>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</si>
  <si>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</si>
  <si>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</si>
  <si>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</si>
  <si>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</si>
  <si>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TÊ COM BUCHA DE LATÃO NA BOLSA CENTRAL, PVC, SOLDÁVEL, DN 25 MM X 3/4", INSTALADO EM RESERVAÇÃO PREDIAL DE ÁGUA - FORNECIMENTO E INSTALAÇÃO. AF_04/2024</t>
  </si>
  <si>
    <t>TÊ DE REDUÇÃO, PVC, SOLDÁVEL, DN 110 MM X 60 MM, INSTALADO EM RESERVAÇÃO PREDIAL DE ÁGUA - FORNECIMENTO E INSTALAÇÃO. AF_04/2024</t>
  </si>
  <si>
    <t>TÊ DE REDUÇÃO, PVC, SOLDÁVEL, DN 32 MM X 25 MM, INSTALADO EM RESERVAÇÃO PREDIAL DE ÁGUA - FORNECIMENTO E INSTALAÇÃO. AF_04/2024</t>
  </si>
  <si>
    <t>TÊ DE REDUÇÃO, PVC, SOLDÁVEL, DN 40 MM X 32 MM, INSTALADO EM RESERVAÇÃO PREDIAL DE ÁGUA - FORNECIMENTO E INSTALAÇÃO. AF_04/2024</t>
  </si>
  <si>
    <t>TÊ DE REDUÇÃO, PVC, SOLDÁVEL, DN 50 MM X 40 MM, INSTALADO EM RESERVAÇÃO PREDIAL DE ÁGUA - FORNECIMENTO E INSTALAÇÃO. AF_04/2024</t>
  </si>
  <si>
    <t>TÊ DE REDUÇÃO, PVC, SOLDÁVEL, DN 75 MM X 50 MM, INSTALADO EM RESERVAÇÃO PREDIAL DE ÁGUA - FORNECIMENTO E INSTALAÇÃO. AF_04/2024</t>
  </si>
  <si>
    <t>TÊ DE REDUÇÃO, PVC, SOLDÁVEL, DN 85 MM X 60 MM,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</si>
  <si>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</si>
  <si>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</si>
  <si>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</si>
  <si>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TÊ, PPR, DN 110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</si>
  <si>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</si>
  <si>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</si>
  <si>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</si>
  <si>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</si>
  <si>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</si>
  <si>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</si>
  <si>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</si>
  <si>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</si>
  <si>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PVC, SOLDÁVEL, DN 110 MM INSTALADO EM RESERVAÇÃO PREDIAL DE ÁGUA - FORNECIMENTO E INSTALAÇÃO. AF_04/2024</t>
  </si>
  <si>
    <t>TÊ, PVC, SOLDÁVEL, DN 25 MM INSTALADO EM RESERVAÇÃO PREDIAL DE ÁGUA - FORNECIMENTO E INSTALAÇÃO. AF_04/2024</t>
  </si>
  <si>
    <t>TÊ, PVC, SOLDÁVEL, DN 32 MM INSTALADO EM RESERVAÇÃO PREDIAL DE ÁGUA - FORNECIMENTO E INSTALAÇÃO. AF_04/2024</t>
  </si>
  <si>
    <t>TÊ, PVC, SOLDÁVEL, DN 40 MM INSTALADO EM RESERVAÇÃO PREDIAL DE ÁGUA - FORNECIMENTO E INSTALAÇÃO. AF_04/2024</t>
  </si>
  <si>
    <t>TÊ, PVC, SOLDÁVEL, DN 50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</si>
  <si>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</si>
  <si>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</si>
  <si>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PVC, SOLDÁVEL, DN 85 MM INSTALADO EM RESERVAÇÃO PREDIAL DE ÁGUA - FORNECIMENTO E INSTALAÇÃO. AF_04/2024</t>
  </si>
  <si>
    <t>UNIÃO FLANGE, PPR, COM PARAFUSOS, DN 40 MM, INSTALADO EM RESERVAÇÃO PREDIAL DE ÁGUA - FORNECIMENTO E INSTALAÇÃO. AF_04/2024</t>
  </si>
  <si>
    <t>UNIÃO FLANGE, PPR, COM PARAFUSOS, DN 50 MM, INSTALADO EM RESERVAÇÃO PREDIAL DE ÁGUA - FORNECIMENTO E INSTALAÇÃO. AF_04/2024</t>
  </si>
  <si>
    <t>UNIÃO FLANGE, PPR, COM PARAFUSOS, DN 63 MM, INSTALADO EM RESERVAÇÃO PREDIAL DE ÁGUA - FORNECIMENTO E INSTALAÇÃO. AF_04/2024</t>
  </si>
  <si>
    <t>UNIÃO FLANGE, PPR, COM PARAFUSOS, DN 75 MM, INSTALADO EM RESERVAÇÃO PREDIAL DE ÁGUA - FORNECIMENTO E INSTALAÇÃO. AF_04/2024</t>
  </si>
  <si>
    <t>UNIÃO FLANGE, PPR, COM PARAFUSOS, DN 90 MM, INSTALADO EM RESERVAÇÃO PREDIAL DE ÁGUA - FORNECIMENTO E INSTALAÇÃO. AF_04/2024</t>
  </si>
  <si>
    <t>CONEXÃO FIXA, ROSCA FÊMEA, METÁLICA, PARA INSTALAÇÕES EM PEX ÁGUA, DN 16 MM X 1/2", COM ANEL DESLIZANTE.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</si>
  <si>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</si>
  <si>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</si>
  <si>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CONEXÃO FIXA, ROSCA FÊMEA, METÁLICA, PARA INSTALAÇÕES EM PEX ÁGUA, DN 25 MM X 1",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</si>
  <si>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</si>
  <si>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32 MM X 1", COM ANEL DESLIZANTE - FORNECIMENTO E INSTALAÇÃO. AF_02/2023</t>
  </si>
  <si>
    <t>CONEXÃO FIXA, ROSCA FÊMEA, PARA INSTALAÇÕES EM PEX ÁGUA, DN 16MM X 1/2",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</si>
  <si>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</si>
  <si>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</si>
  <si>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CONEXÃO FIXA, ROSCA FÊMEA, PARA INSTALAÇÕES EM PEX ÁGUA, DN 25MM X 3/4", CONEXÃO POR CRIMPAGEM - FORNECIMENTO E INSTALAÇÃO. AF_02/2023</t>
  </si>
  <si>
    <t>CONEXÃO FIXA, ROSCA MACHO, PARA INSTALAÇÕES EM PEX ÁGUA, DN 16 MM X 1/2", COM ANEL DESLIZANTE - FORNECIMENTO E INSTALAÇÃO. AF_02/2023</t>
  </si>
  <si>
    <t>CONEXÃO FIXA, ROSCA MACHO, PARA INSTALAÇÕES EM PEX ÁGUA, DN 16 MM X 3/4", COM ANEL DESLIZANTE - FORNECIMENTO E INSTALAÇÃO. AF_02/2023</t>
  </si>
  <si>
    <t>CONEXÃO FIXA, ROSCA MACHO, PARA INSTALAÇÕES EM PEX ÁGUA, DN 20 MM X 1/2", COM ANEL DESLIZANTE - FORNECIMENTO E INSTALAÇÃO. AF_02/2023</t>
  </si>
  <si>
    <t>CONEXÃO FIXA, ROSCA MACHO, PARA INSTALAÇÕES EM PEX ÁGUA, DN 20 MM X 3/4", COM ANEL DESLIZANTE - FORNECIMENTO E INSTALAÇÃO. AF_02/2023</t>
  </si>
  <si>
    <t>CONEXÃO FIXA, ROSCA MACHO, PARA INSTALAÇÕES EM PEX ÁGUA, DN 25 MM X 1", COM ANEL DESLIZANTE - FORNECIMENTO E INSTALAÇÃO. AF_02/2023</t>
  </si>
  <si>
    <t>CONEXÃO FIXA, ROSCA MACHO, PARA INSTALAÇÕES EM PEX ÁGUA, DN 25 MM X 1/2", COM ANEL DESLIZANTE - FORNECIMENTO E INSTALAÇÃO. AF_02/2023</t>
  </si>
  <si>
    <t>CONEXÃO FIXA, ROSCA MACHO, PARA INSTALAÇÕES EM PEX ÁGUA, DN 25 MM X 3/4", COM ANEL DESLIZANTE - FORNECIMENTO E INSTALAÇÃO. AF_02/2023</t>
  </si>
  <si>
    <t>CONEXÃO FIXA, ROSCA MACHO, PARA INSTALAÇÕES EM PEX ÁGUA, DN 32 MM X 1", COM ANEL DESLIZANTE - FORNECIMENTO E INSTALAÇÃO. AF_02/2023</t>
  </si>
  <si>
    <t>CONEXÃO MÓVEL, ROSCA FÊMEA, METÁLICA, PARA INSTALAÇÕES EM PEX ÁGUA, DN 16 MM X 3/4", COM ANEL DESLIZANTE. FORNECIMENTO E INSTALAÇÃO. AF_02/2023</t>
  </si>
  <si>
    <t>CONEXÃO MÓVEL, ROSCA FÊMEA, PARA INSTALAÇÕES EM PEX ÁGUA, DN 16 MM X 1/2", COM ANEL DESLIZANTE - FORNECIMENTO E INSTALAÇÃO. AF_02/2023</t>
  </si>
  <si>
    <t>CONEXÃO MÓVEL, ROSCA FÊMEA, PARA INSTALAÇÕES EM PEX ÁGUA, DN 20 MM X 1/2", COM ANEL DESLIZANTE - FORNECIMENTO E INSTALAÇÃO. AF_02/2023</t>
  </si>
  <si>
    <t>CONEXÃO MÓVEL, ROSCA FÊMEA, PARA INSTALAÇÕES EM PEX ÁGUA, DN 20 MM X 3/4", COM ANEL DESLIZANTE - FORNECIMENTO E INSTALAÇÃO. AF_02/2023</t>
  </si>
  <si>
    <t>CONEXÃO MÓVEL, ROSCA FÊMEA, PARA INSTALAÇÕES EM PEX ÁGUA, DN 25 MM X 1", COM ANEL DESLIZANTE - FORNECIMENTO E INSTALAÇÃO. AF_02/2023</t>
  </si>
  <si>
    <t>CONEXÃO MÓVEL, ROSCA FÊMEA, PARA INSTALAÇÕES EM PEX ÁGUA, DN 25 MM X 3/4", COM ANEL DESLIZANTE - FORNECIMENTO E INSTALAÇÃO. AF_02/2023</t>
  </si>
  <si>
    <t>CONEXÃO MÓVEL, ROSCA FÊMEA, PARA INSTALAÇÕES EM PEX ÁGUA, DN 32 MM X 1", COM ANEL DESLIZANTE - FORNECIMENTO E INSTALAÇÃO. AF_02/2023</t>
  </si>
  <si>
    <t>DISTRIBUIDOR 2 SAÍDAS, METÁLICO, PARA INSTALAÇÕES EM PEX ÁGUA, ENTRADA DE 1" X 2 SAÍDAS DE 1/2", CONEXÃO POR ANEL DESLIZANTE - FORNECIMENTO E INSTALAÇÃO. AF_02/2023</t>
  </si>
  <si>
    <t>DISTRIBUIDOR 2 SAÍDAS, METÁLICO, PARA INSTALAÇÕES EM PEX ÁGUA, ENTRADA DE 3/4" X 2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</si>
  <si>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</si>
  <si>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</si>
  <si>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METÁLICO, PARA INSTALAÇÕES EM PEX ÁGUA, ENTRADA DE 1" X 3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</si>
  <si>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</si>
  <si>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</si>
  <si>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</si>
  <si>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JOELHO 90 GRAUS, METÁLICO, PARA INSTALAÇÕES EM PEX ÁGUA, DN 16 MM, CONEXÃO POR ANEL DESLIZANTE - FORNECIMENTO E INSTALAÇÃO. AF_02/2023</t>
  </si>
  <si>
    <t>JOELHO 90 GRAUS, METÁLICO, PARA INSTALAÇÕES EM PEX ÁGUA, DN 20 MM, CONEXÃO POR ANEL DESLIZANTE - FORNECIMENTO E INSTALAÇÃO. AF_02/2023</t>
  </si>
  <si>
    <t>JOELHO 90 GRAUS, METÁLICO, PARA INSTALAÇÕES EM PEX ÁGUA, DN 25 MM,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</si>
  <si>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</si>
  <si>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</si>
  <si>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PARA INSTALAÇÕES EM PEX ÁGUA, DN 20 MM, CONEXÃO POR CRIMPAGEM - FORNECIMENTO E INSTALAÇÃO. AF_02/2023</t>
  </si>
  <si>
    <t>JOELHO 90 GRAUS, PARA INSTALAÇÕES EM PEX ÁGUA, DN 25 MM, CONEXÃO POR CRIMPAGEM - FORNECIMENTO E INSTALAÇÃO. AF_02/2023</t>
  </si>
  <si>
    <t>JOELHO 90 GRAUS, ROSCA FÊMEA TERMINAL, METÁLICO, PARA INSTALAÇÕES EM PEX ÁGUA, DN 16MM X 1/2",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</si>
  <si>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</si>
  <si>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</si>
  <si>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90 GRAUS, ROSCA FÊMEA TERMINAL, METÁLICO, PARA INSTALAÇÕES EM PEX ÁGUA, DN 25 MM X 3/4", CONEXÃO POR ANEL DESLIZANTE - FORNECIMENTO E INSTALAÇÃO. AF_02/2023</t>
  </si>
  <si>
    <t>JOELHO 90 GRAUS, ROSCA FÊMEA TERMINAL, PARA INSTALAÇÕES EM PEX ÁGUA, DN 16MM X 1/2",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</si>
  <si>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</si>
  <si>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</si>
  <si>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ROSCA FÊMEA TERMINAL, PARA INSTALAÇÕES EM PEX ÁGUA, DN 25 MM X 3/4", FIXAÇÃO DAS CONEXÕES POR CRIMPAGEM - FORNECIMENTO E INSTALAÇÃO. AF_02/2023</t>
  </si>
  <si>
    <t>JOELHO 90 GRAUS, ROSCA FÊMEA TERMINAL, PARA INSTALAÇÕES EM PEX ÁGUA, DN 25MM X 1/2", CONEXÃO POR CRIMPAGEM - FORNECIMENTO E INSTALAÇÃO. AF_02/2023</t>
  </si>
  <si>
    <t>JOELHO 90 GRAUS, ROSCA MACHO TERMINAL, PARA INSTALAÇÕES EM PEX ÁGUA, DN 16 MM X 1/2", COM ANEL DESLIZANTE - FORNECIMENTO E INSTALAÇÃO. AF_02/2023</t>
  </si>
  <si>
    <t>JOELHO 90 GRAUS, ROSCA MACHO TERMINAL, PARA INSTALAÇÕES EM PEX ÁGUA, DN 20 MM X 1/2", FIXAÇÃO DAS CONEXÕES POR CRIMPAGEM - FORNECIMENTO E INSTALAÇÃO. AF_02/2023</t>
  </si>
  <si>
    <t>JOELHO 90 GRAUS, ROSCA MACHO TERMINAL, PARA INSTALAÇÕES EM PEX ÁGUA, DN 20 MM X 3/4", FIXAÇÃO DAS CONEXÕES POR CRIMPAGEM - FORNECIMENTO E INSTALAÇÃO. AF_02/2023</t>
  </si>
  <si>
    <t>JOELHO 90 GRAUS, ROSCA MACHO TERMINAL, PARA INSTALAÇÕES EM PEX ÁGUA, DN 25 MM X 1", COM ANEL DESLIZANTE - FORNECIMENTO E INSTALAÇÃO. AF_02/2023</t>
  </si>
  <si>
    <t>JOELHO 90 GRAUS, ROSCA MACHO TERMINAL, PARA INSTALAÇÕES EM PEX ÁGUA, DN 25 MM X 1/2", COM ANEL DESLIZANTE - FORNECIMENTO E INSTALAÇÃO. AF_02/2023</t>
  </si>
  <si>
    <t>JOELHO 90 GRAUS, ROSCA MACHO TERMINAL, PARA INSTALAÇÕES EM PEX ÁGUA, DN 25 MM X 3/4", FIXAÇÃO DAS CONEXÕES POR CRIMPAGEM - FORNECIMENTO E INSTALAÇÃO. AF_02/2023</t>
  </si>
  <si>
    <t>JOELHO 90 GRAUS, ROSCA MACHO TERMINAL, PARA INSTALAÇÕES EM PEX ÁGUA, DN 32 MM X 1", COM ANEL DESLIZANTE - FORNECIMENTO E INSTALAÇÃO. AF_02/2023</t>
  </si>
  <si>
    <t>JOELHO ROSCA FÊMEA MÓVEL, PARA INSTALAÇÕES EM PEX ÁGUA, DN 16 MM X 1/2", COM ANEL DESLIZANTE - FORNECIMENTO E INSTALAÇÃO. AF_02/2023</t>
  </si>
  <si>
    <t>JOELHO ROSCA FÊMEA MÓVEL, PARA INSTALAÇÕES EM PEX ÁGUA, DN 20 MM X 1/2", COM ANEL DESLIZANTE - FORNECIMENTO E INSTALAÇÃO. AF_02/2023</t>
  </si>
  <si>
    <t>JOELHO ROSCA FÊMEA MÓVEL, PARA INSTALAÇÕES EM PEX ÁGUA, DN 25 MM X 3/4", COM ANEL DESLIZANTE - FORNECIMENTO E INSTALAÇÃO. AF_02/2023</t>
  </si>
  <si>
    <t>JOELHO ROSCA FÊMEA, COM BASE FIXA, METÁLICO, PARA INSTALAÇÕES EM PEX ÁGUA, DN 20MM X 1/2", CONEXÃO POR ANEL DESLIZANTE - FORNECIMENTO E INSTALAÇÃO. AF_02/2023</t>
  </si>
  <si>
    <t>JOELHO ROSCA FÊMEA, COM BASE FIXA, METÁLICO, PARA INSTALAÇÕES EM PEX ÁGUA, DN 25MM X 3/4", CONEXÃO POR ANEL DESLIZANTE - FORNECIMENTO E INSTALAÇÃO. AF_02/2023</t>
  </si>
  <si>
    <t>JOELHO ROSCA FÊMEA, MÓVEL, METÁLICO, PARA INSTALAÇÕES EM PEX ÁGUA, DN 20MM X 3/4", CONEXÃO POR ANEL DESLIZANTE - FORNECIMENTO E INSTALAÇÃO. AF_02/2023</t>
  </si>
  <si>
    <t>JOELHO, ROSCA FÊMEA, COM BASE FIXA, METÁLICO, PARA INSTALAÇÕES EM PEX ÁGUA, DN 16MM X 1/2", CONEXÃO POR ANEL DESLIZANTE - FORNECIMENTO E INSTALAÇÃO. AF_02/2023</t>
  </si>
  <si>
    <t>JOELHO, ROSCA FÊMEA, COM BASE FIXA, PARA INSTALAÇÕES EM PEX ÁGUA, DN 16 MM X 3/4", FIXAÇÃO DAS CONEXÕES POR CRIMPAGEM - FORNECIMENTO E INSTALAÇÃO. AF_02/2023</t>
  </si>
  <si>
    <t>JOELHO, ROSCA FÊMEA, COM BASE FIXA, PARA INSTALAÇÕES EM PEX ÁGUA, DN 20 MM X 3/4", FIXAÇÃO DAS CONEXÕES POR CRIMPAGEM - FORNECIMENTO E INSTALAÇÃO. AF_02/2023</t>
  </si>
  <si>
    <t>JOELHO, ROSCA FÊMEA, COM BASE FIXA, PARA INSTALAÇÕES EM PEX ÁGUA, DN 25 MM X 1/2", FIXAÇÃO DAS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</si>
  <si>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</si>
  <si>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</si>
  <si>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ANEL DESLIZANTE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</si>
  <si>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</si>
  <si>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ANEL DESLIZANTE - FORNECIMENTO E INSTALAÇÃO. AF_02/2023</t>
  </si>
  <si>
    <t>KIT CHASSI PEX, PRÉ-FABRICADO, PARA ÁREA DE SERVIÇO COM TANQUE E MÁQUINA DE LAVAR ROUPA, INCLUSO QUADRO METÁLICO, TUBOS E CONEXÕES POR CRIMPAGEM - FORNECIMENTO E INSTALAÇÃO. AF_02/2023</t>
  </si>
  <si>
    <t>LUVA DE REDUÇÃO PARA INSTALAÇÕES EM PEX ÁGUA, DN 20 X 16 MM, CONEXÃO POR CRIMPAGEM - FORNECIMENTO E INSTALAÇÃO. AF_02/2023</t>
  </si>
  <si>
    <t>LUVA DE REDUÇÃO PARA INSTALAÇÕES EM PEX ÁGUA, DN 25 X 16 MM, CONEXÃO POR CRIMPAGEM - FORNECIMENTO E INSTALAÇÃO. AF_02/2023</t>
  </si>
  <si>
    <t>LUVA DE REDUÇÃO PARA INSTALAÇÕES EM PEX ÁGUA, DN 32 X 25 MM, CONEXÃO POR CRIMPAGEM - FORNECIMENTO E INSTALAÇÃO. AF_02/2023</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</si>
  <si>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</si>
  <si>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</si>
  <si>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</si>
  <si>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20 MM, FIXAÇÃO DAS CONEXÕES POR CRIMPAGEM - FORNECIMENTO E INSTALAÇÃO. AF_02/2023</t>
  </si>
  <si>
    <t>LUVA DE REDUÇÃO, PARA INSTALAÇÕES EM PEX ÁGUA, DN 32 X 25 MM, COM ANEL DESLIZANTE - FORNECIMENTO E INSTALAÇÃO. AF_02/2023</t>
  </si>
  <si>
    <t>LUVA PARA INSTALAÇÕES EM PEX ÁGUA, DN 16 MM, CONEXÃO POR CRIMPAGEM - FORNECIMENTO E INSTALAÇÃO. AF_02/2023</t>
  </si>
  <si>
    <t>LUVA PARA INSTALAÇÕES EM PEX ÁGUA, DN 20 MM, CONEXÃO POR CRIMPAGEM - FORNECIMENTO E INSTALAÇÃO. AF_02/2023</t>
  </si>
  <si>
    <t>LUVA PARA INSTALAÇÕES EM PEX ÁGUA, DN 25 MM, CONEXÃO POR CRIMPAGEM - FORNECIMENTO E INSTALAÇÃO. AF_02/2023</t>
  </si>
  <si>
    <t>LUVA PARA INSTALAÇÕES EM PEX ÁGUA, DN 32 MM, CONEXÃO POR CRIMPAGEM - FORNECIMENTO E INSTALAÇÃO. AF_02/2023</t>
  </si>
  <si>
    <t>LUVA, PARA INSTALAÇÕES EM PEX ÁGUA, DN 16 MM, COM ANEL DESLIZANTE - FORNECIMENTO E INSTALAÇÃO. AF_02/2023</t>
  </si>
  <si>
    <t>LUVA, PARA INSTALAÇÕES EM PEX ÁGUA, DN 20 MM, COM ANEL DESLIZANTE - FORNECIMENTO E INSTALAÇÃO. AF_02/2023</t>
  </si>
  <si>
    <t>LUVA, PARA INSTALAÇÕES EM PEX ÁGUA, DN 25 MM, COM ANEL DESLIZANTE - FORNECIMENTO E INSTALAÇÃO. AF_02/2023</t>
  </si>
  <si>
    <t>LUVA, PARA INSTALAÇÕES EM PEX ÁGUA, DN 32 MM, COM ANEL DESLIZANTE - FORNECIMENTO E INSTALAÇÃO. AF_02/2023</t>
  </si>
  <si>
    <t>TAMPÃO / CAP, ROSCA FÊMEA, PARA INSTALAÇÕES EM PEX ÁGUA, DN 1/2" - FORNECIMENTO E INSTALAÇÃO. AF_02/2023</t>
  </si>
  <si>
    <t>TAMPÃO / CAP, ROSCA FÊMEA, PARA INSTALAÇÕES EM PEX ÁGUA, DN 3/4" - FORNECIMENTO E INSTALAÇÃO. AF_02/2023</t>
  </si>
  <si>
    <t>TAMPÃO / CAP, ROSCA MACHO, PARA INSTALAÇÕES EM PEX ÁGUA, DN 1/2" - FORNECIMENTO E INSTALAÇÃO. AF_02/2023</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</si>
  <si>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</si>
  <si>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</si>
  <si>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</si>
  <si>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</si>
  <si>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TÊ DE REDUÇÃO, PARA INSTALAÇÕES EM PEX ÁGUA, DN 16 X 20 X 16 MM, COM ANEL DESLIZANTE - FORNECIMENTO E INSTALAÇÃO. AF_02/2023</t>
  </si>
  <si>
    <t>TÊ DE REDUÇÃO, PARA INSTALAÇÕES EM PEX ÁGUA, DN 16 X 25 X 16 MM, COM ANEL DESLIZANTE - FORNECIMENTO E INSTALAÇÃO. AF_02/2023</t>
  </si>
  <si>
    <t>TÊ DE REDUÇÃO, PARA INSTALAÇÕES EM PEX ÁGUA, DN 20 X 16 X 16 MM, COM ANEL DESLIZANTE - FORNECIMENTO E INSTALAÇÃO. AF_02/2023</t>
  </si>
  <si>
    <t>TÊ DE REDUÇÃO, PARA INSTALAÇÕES EM PEX ÁGUA, DN 20 X 16 X 20 MM, COM ANEL DESLIZANTE - FORNECIMENTO E INSTALAÇÃO. AF_02/2023</t>
  </si>
  <si>
    <t>TÊ DE REDUÇÃO, PARA INSTALAÇÕES EM PEX ÁGUA, DN 20 X 20 X 16 MM, COM ANEL DESLIZANTE - FORNECIMENTO E INSTALAÇÃO. AF_02/2023</t>
  </si>
  <si>
    <t>TÊ DE REDUÇÃO, PARA INSTALAÇÕES EM PEX ÁGUA, DN 20 X 25 X 20 MM, COM ANEL DESLIZANTE - FORNECIMENTO E INSTALAÇÃO. AF_02/2023</t>
  </si>
  <si>
    <t>TÊ DE REDUÇÃO, PARA INSTALAÇÕES EM PEX ÁGUA, DN 25 X 16 X 16 MM, COM ANEL DESLIZANTE - FORNECIMENTO E INSTALAÇÃO. AF_02/2023</t>
  </si>
  <si>
    <t>TÊ DE REDUÇÃO, PARA INSTALAÇÕES EM PEX ÁGUA, DN 25 X 16 X 20 MM, COM ANEL DESLIZANTE - FORNECIMENTO E INSTALAÇÃO. AF_02/2023</t>
  </si>
  <si>
    <t>TÊ DE REDUÇÃO, PARA INSTALAÇÕES EM PEX ÁGUA, DN 25 X 16 X 25 MM, COM ANEL DESLIZANTE - FORNECIMENTO E INSTALAÇÃO. AF_02/2023</t>
  </si>
  <si>
    <t>TÊ DE REDUÇÃO, PARA INSTALAÇÕES EM PEX ÁGUA, DN 25 X 20 X 20 MM, COM ANEL DESLIZANTE - FORNECIMENTO E INSTALAÇÃO. AF_02/2023</t>
  </si>
  <si>
    <t>TÊ DE REDUÇÃO, PARA INSTALAÇÕES EM PEX ÁGUA, DN 25 X 20 X 25 MM, COM ANEL DESLIZANTE - FORNECIMENTO E INSTALAÇÃO. AF_02/2023</t>
  </si>
  <si>
    <t>TÊ DE REDUÇÃO, PARA INSTALAÇÕES EM PEX ÁGUA, DN 25 X 32 X 25 MM, COM ANEL DESLIZANTE - FORNECIMENTO E INSTALAÇÃO. AF_02/2023</t>
  </si>
  <si>
    <t>TÊ DE REDUÇÃO, PARA INSTALAÇÕES EM PEX ÁGUA, DN 32 X 20 X 32 MM, COM ANEL DESLIZANTE - FORNECIMENTO E INSTALAÇÃO. AF_02/2023</t>
  </si>
  <si>
    <t>TÊ DE REDUÇÃO, PARA INSTALAÇÕES EM PEX ÁGUA, DN 32 X 25 X 25 MM, COM ANEL DESLIZANTE - FORNECIMENTO E INSTALAÇÃO. AF_02/2023</t>
  </si>
  <si>
    <t>TÊ DE REDUÇÃO, PARA INSTALAÇÕES EM PEX ÁGUA, DN 32 X 25 X 32 MM, COM ANEL DESLIZANTE - FORNECIMENTO E INSTALAÇÃO. AF_02/2023</t>
  </si>
  <si>
    <t>TÊ MISTURADOR, PARA INSTALAÇÕES EM PEX ÁGUA, DN 16 MM X 1/2", COM ANEL DESLIZANTE - FORNECIMENTO E INSTALAÇÃO. AF_02/2023</t>
  </si>
  <si>
    <t>TÊ MISTURADOR, PARA INSTALAÇÕES EM PEX ÁGUA, DN 20 MM X 3/4", COM ANEL DESLIZANTE - FORNECIMENTO E INSTALAÇÃO. AF_02/2023</t>
  </si>
  <si>
    <t>TÊ ROSCA FÊMEA, PARA INSTALAÇÕES EM PEX ÁGUA, DN 20 MM X 3/4", COM ANEL DESLIZANTE - FORNECIMENTO E INSTALAÇÃO. AF_02/2023</t>
  </si>
  <si>
    <t>TÊ ROSCA FÊMEA, PARA INSTALAÇÕES EM PEX ÁGUA, DN 25 MM X 1/2", COM ANEL DESLIZANTE - FORNECIMENTO E INSTALAÇÃO. AF_02/2023</t>
  </si>
  <si>
    <t>TÊ ROSCA MACHO, PARA INSTALAÇÕES EM PEX ÁGUA, DN 16 MM X 1/2", COM ANEL DESLIZANTE - FORNECIMENTO E INSTALAÇÃO. AF_02/2023</t>
  </si>
  <si>
    <t>TÊ ROSCA MACHO, PARA INSTALAÇÕES EM PEX ÁGUA, DN 20 MM X 1/2", COM ANEL DESLIZANTE - FORNECIMENTO E INSTALAÇÃO. AF_02/2023</t>
  </si>
  <si>
    <t>TÊ ROSCA MACHO, PARA INSTALAÇÕES EM PEX ÁGUA, DN 20 MM X 3/4", COM ANEL DESLIZANTE - FORNECIMENTO E INSTALAÇÃO. AF_02/2023</t>
  </si>
  <si>
    <t>TÊ ROSCA MACHO, PARA INSTALAÇÕES EM PEX ÁGUA, DN 25 MM X 3/4", COM ANEL DESLIZANTE - FORNECIMENTO E INSTALAÇÃO. AF_02/2023</t>
  </si>
  <si>
    <t>TÊ ROSCA MACHO, PARA INSTALAÇÕES EM PEX ÁGUA, DN 32 MM X 3/4", COM ANEL DESLIZANTE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</si>
  <si>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</si>
  <si>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</si>
  <si>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METÁLICO, PARA INSTALAÇÕES EM PEX ÁGUA, DN 25 MM,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</si>
  <si>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</si>
  <si>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</si>
  <si>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</si>
  <si>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</si>
  <si>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</si>
  <si>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TÊ, ROSCA FÊMEA, METÁLICO, PARA INSTALAÇÕES EM PEX ÁGUA, DN 16 MM X ½", CONEXÃO POR ANEL DESLIZANTE - FORNECIMENTO E INSTALAÇÃO. AF_02/2023</t>
  </si>
  <si>
    <t>TÊ, ROSCA FÊMEA, METÁLICO, PARA INSTALAÇÕES EM PEX ÁGUA, DN 20 MM X 1/2", CONEXÃO POR ANEL DESLIZANTE - FORNECIMENTO E INSTALAÇÃO. AF_02/2023</t>
  </si>
  <si>
    <t>TÊ, ROSCA FÊMEA, METÁLICO, PARA INSTALAÇÕES EM PEX ÁGUA, DN 25 MM X 3/4", CONEXÃO POR ANEL DESLIZANTE - FORNECIMENTO E INSTALAÇÃO. AF_02/2023</t>
  </si>
  <si>
    <t>UNIÃO DE REDUÇÃO, METÁLICA, PARA INSTALAÇÕES EM PEX ÁGUA, DN 20 X 16 MM, CONEXÃO POR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</si>
  <si>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</si>
  <si>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</si>
  <si>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DE REDUÇÃO, METÁLICA, PARA INSTALAÇÕES EM PEX ÁGUA, DN 32 X 25 MM, CONEXÃO POR ANEL DESLIZANTE - FORNECIMENTO E INSTALAÇÃO. AF_02/2023</t>
  </si>
  <si>
    <t>UNIÃO METÁLICA PARA INSTALAÇÕES EM PEX ÁGUA, DN 16 MM, COM ANEL DESLIZANTE - FORNECIMENTO E INSTALAÇÃO. AF_02/2023</t>
  </si>
  <si>
    <t>UNIÃO METÁLICA PARA INSTALAÇÕES EM PEX ÁGUA, DN 20 MM, COM ANEL DESLIZANTE - FORNECIMENTO E INSTALAÇÃO. AF_02/2023</t>
  </si>
  <si>
    <t>UNIÃO METÁLICA PARA INSTALAÇÕES EM PEX ÁGUA, DN 25 MM, COM ANEL DESLIZANTE - FORNECIMENTO E INSTALAÇÃO. AF_02/2023</t>
  </si>
  <si>
    <t>UNIÃO METÁLICA PARA INSTALAÇÕES EM PEX ÁGUA, DN 32 MM, COM ANEL DESLIZANTE - FORNECIMENTO E INSTALAÇÃO. AF_02/2023</t>
  </si>
  <si>
    <t>BUCHA DE REDUÇÃO, PPR, 32 X 25, CLASSE PN 25, INSTALADO EM PRUMADA DE ÁGUA FORNECIMENTO E INSTALAÇÃO . AF_08/2022</t>
  </si>
  <si>
    <t>BUCHA DE REDUÇÃO, PPR, 32 X 25, CLASSE PN 25, INSTALADO EM RAMAL DE DISTRIBUIÇÃO DE ÁGUA FORNECIMENTO E INSTALAÇÃO. AF_08/2022</t>
  </si>
  <si>
    <t>BUCHA DE REDUÇÃO, PPR, 40 X 25, CLASSE PN 25, INSTALADO EM PRUMADA DE ÁGUA FORNECIMENTO E INSTALAÇÃO . AF_08/2022</t>
  </si>
  <si>
    <t>BUCHA DE REDUÇÃO, PPR, 40 X 25, CLASSE PN 25, INSTALADO EM RAMAL DE DISTRIBUIÇÃO DE ÁGUA FORNECIMENTO E INSTALAÇÃO. AF_08/2022</t>
  </si>
  <si>
    <t>BUCHA DE REDUÇÃO, PPR, DN 25 X 20 MM, INSTALADO EM RAMAL OU SUB-RAMAL DE ÁGUA - FORNECIMENTO E INSTALAÇÃO. AF_08/2022</t>
  </si>
  <si>
    <t>CONECTOR FÊMEA, PPR, 25 X 1/2", CLASSE PN 25, INSTALADO EM PRUMADA DE ÁGUA FORNECIMENTO E INSTALAÇÃO . AF_08/2022</t>
  </si>
  <si>
    <t>CONECTOR FÊMEA, PPR, 25 X 1/2, CLASSE PN 25, INSTALADO EM RAMAL DE DISTRIBUIÇÃO DE ÁGUA FORNECIMENTO E INSTALAÇÃO. AF_08/2022</t>
  </si>
  <si>
    <t>CONECTOR FÊMEA, PPR, 25 X 1/2, CLASSE PN 25, INSTALADO EM RAMAL OU SUB-RAMAL DE ÁGUA FORNECIMENTO E INSTALAÇÃO. AF_08/2022</t>
  </si>
  <si>
    <t>CONECTOR FÊMEA, PPR, 32 X 3/4", CLASSE PN 25, INSTALADO EM RAMAL DE DISTRIBUIÇÃO DE ÁGUA FORNECIMENTO E INSTALAÇÃO. AF_08/2022</t>
  </si>
  <si>
    <t>CONECTOR MACHO, PPR, 25 X 1/2", CLASSE PN 25, INSTALADO EM PRUMADA DE ÁGUA FORNECIMENTO E INSTALAÇÃO . AF_08/2022</t>
  </si>
  <si>
    <t>CONECTOR MACHO, PPR, 25 X 1/2, CLASSE PN 25, INSTALADO EM RAMAL DE DISTRIBUIÇÃO DE ÁGUA FORNECIMENTO E INSTALAÇÃO. AF_08/2022</t>
  </si>
  <si>
    <t>CONECTOR MACHO, PPR, 25 X 1/2, CLASSE PN 25, INSTALADO EM RAMAL OU SUB-RAMAL DE ÁGUA FORNECIMENTO E INSTALAÇÃO. AF_08/2022</t>
  </si>
  <si>
    <t>CONECTOR MACHO, PPR, 32 X 3/4", CLASSE PN 25, INSTALADO EM RAMAL DE DISTRIBUIÇÃO DE ÁGUA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</si>
  <si>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</si>
  <si>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</si>
  <si>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</si>
  <si>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45 GRAUS, PPR, DN 25 MM, CLASSE PN 25, INSTALADO EM PRUMADA DE ÁGUA FORNECIMENTO E INSTALAÇÃO . AF_08/2022</t>
  </si>
  <si>
    <t>JOELHO 45 GRAUS, PPR, DN 25 MM, CLASSE PN 25, INSTALADO EM RAMAL DE DISTRIBUIÇÃO DE ÁGUA FORNECIMENTO E INSTALAÇÃO. AF_08/2022</t>
  </si>
  <si>
    <t>JOELHO 45 GRAUS, PPR, DN 25 MM, CLASSE PN 25, INSTALADO EM RAMAL OU SUB-RAMAL DE ÁGUA FORNECIMENTO E INSTALAÇÃO. AF_08/2022</t>
  </si>
  <si>
    <t>JOELHO 45 GRAUS, PPR, DN 32 MM, CLASSE PN 25, INSTALADO EM PRUMADA DE ÁGUA FORNECIMENTO E INSTALAÇÃO . AF_08/2022</t>
  </si>
  <si>
    <t>JOELHO 45 GRAUS, PPR, DN 32 MM, CLASSE PN 25, INSTALADO EM RAMAL DE DISTRIBUIÇÃO DE ÁGUA - FORNECIMENTO E INSTALAÇÃO. AF_08/2022</t>
  </si>
  <si>
    <t>JOELHO 45 GRAUS, PPR, DN 40 MM, CLASSE PN 25, INSTALADO EM PRUMADA DE ÁGUA FORNECIMENTO E INSTALAÇÃO . AF_08/2022</t>
  </si>
  <si>
    <t>JOELHO 45 GRAUS, PPR, DN 40 MM, CLASSE PN 25, INSTALADO EM RAMAL DE DISTRIBUIÇÃO DE ÁGUA - FORNECIMENTO E INSTALAÇÃO. AF_08/2022</t>
  </si>
  <si>
    <t>JOELHO 45 GRAUS, PPR, DN 50 MM, CLASSE PN 25, INSTALADO EM PRUMADA DE ÁGUA FORNECIMENTO E INSTALAÇÃO . AF_08/2022</t>
  </si>
  <si>
    <t>JOELHO 45 GRAUS, PPR, DN 63 MM, CLASSE PN 25, INSTALADO EM PRUMADA DE ÁGUA FORNECIMENTO E INSTALAÇÃO . AF_08/2022</t>
  </si>
  <si>
    <t>JOELHO 45 GRAUS, PPR, DN 75 MM, CLASSE PN 25, INSTALADO EM PRUMADA DE ÁGUA FORNECIMENTO E INSTALAÇÃO . AF_08/2022</t>
  </si>
  <si>
    <t>JOELHO 45 GRAUS, PPR, F/ F, DN 90 MM, INSTALADO EM PRUMADA DE ÁGUA - FORNECIMENTO E INSTALAÇÃO. AF_08/2022</t>
  </si>
  <si>
    <t>JOELHO 90 GRAUS, PPR, DN 110 MM, CLASSE PN 25, INSTALADO EM PRUMADA DE ÁGUA FORNECIMENTO E INSTALAÇÃO . AF_08/2022</t>
  </si>
  <si>
    <t>JOELHO 90 GRAUS, PPR, DN 20 MM, INSTALADO EM RAMAL OU SUB-RAMAL DE ÁGUA - FORNECIMENTO E INSTALAÇÃO. AF_08/2022</t>
  </si>
  <si>
    <t>JOELHO 90 GRAUS, PPR, DN 25 MM, CLASSE PN 25, INSTALADO EM PRUMADA DE ÁGUA FORNECIMENTO E INSTALAÇÃO . AF_08/2022</t>
  </si>
  <si>
    <t>JOELHO 90 GRAUS, PPR, DN 25 MM, CLASSE PN 25, INSTALADO EM RAMAL DE DISTRIBUIÇÃO FORNECIMENTO E INSTALAÇÃO. AF_08/2022</t>
  </si>
  <si>
    <t>JOELHO 90 GRAUS, PPR, DN 25 MM, CLASSE PN 25, INSTALADO EM RAMAL OU SUB-RAMAL DE ÁGUA FORNECIMENTO E INSTALAÇÃO. AF_08/2022</t>
  </si>
  <si>
    <t>JOELHO 90 GRAUS, PPR, DN 32 MM, CLASSE PN 25, INSTALADO EM PRUMADA DE ÁGUA FORNECIMENTO E INSTALAÇÃO . AF_08/2022</t>
  </si>
  <si>
    <t>JOELHO 90 GRAUS, PPR, DN 32 MM, CLASSE PN 25, INSTALADO EM RAMAL DE DISTRIBUIÇÃO - FORNECIMENTO E INSTALAÇÃO. AF_08/2022</t>
  </si>
  <si>
    <t>JOELHO 90 GRAUS, PPR, DN 40 MM, CLASSE PN 25, INSTALADO EM PRUMADA DE ÁGUA FORNECIMENTO E INSTALAÇÃO . AF_08/2022</t>
  </si>
  <si>
    <t>JOELHO 90 GRAUS, PPR, DN 40 MM, CLASSE PN 25, INSTALADO EM RAMAL DE DISTRIBUIÇÃO - FORNECIMENTO E INSTALAÇÃO. AF_08/2022</t>
  </si>
  <si>
    <t>JOELHO 90 GRAUS, PPR, DN 50 MM, CLASSE PN 25, INSTALADO EM PRUMADA DE ÁGUA FORNECIMENTO E INSTALAÇÃO . AF_08/2022</t>
  </si>
  <si>
    <t>JOELHO 90 GRAUS, PPR, DN 63 MM, CLASSE PN 25, INSTALADO EM PRUMADA DE ÁGUA FORNECIMENTO E INSTALAÇÃO . AF_08/2022</t>
  </si>
  <si>
    <t>JOELHO 90 GRAUS, PPR, DN 75 MM, CLASSE PN 25, INSTALADO EM PRUMADA DE ÁGUA FORNECIMENTO E INSTALAÇÃO . AF_08/2022</t>
  </si>
  <si>
    <t>JOELHO 90 GRAUS, PPR, DN 90 MM, CLASSE PN 25, INSTALADO EM PRUMADA DE ÁGUA FORNECIMENTO E INSTALAÇÃO . AF_08/2022</t>
  </si>
  <si>
    <t>LUVA, PPR, DN 110 MM, CLASSE PN 25, INSTALADO EM PRUMADA DE ÁGUA FORNECIMENTO E INSTALAÇÃO. AF_08/2022</t>
  </si>
  <si>
    <t>LUVA, PPR, DN 20 MM, INSTALADO EM RAMAL OU SUB-RAMAL DE ÁGUA - FORNECIMENTO E INSTALAÇÃO. AF_08/2022</t>
  </si>
  <si>
    <t>LUVA, PPR, DN 25 MM, CLASSE PN 25, INSTALADO EM PRUMADA DE ÁGUA FORNECIMENTO E INSTALAÇÃO . AF_08/2022</t>
  </si>
  <si>
    <t>LUVA, PPR, DN 25 MM, CLASSE PN 25, INSTALADO EM RAMAL DE DISTRIBUIÇÃO DE ÁGUA FORNECIMENTO E INSTALAÇÃO. AF_08/2022</t>
  </si>
  <si>
    <t>LUVA, PPR, DN 25 MM, CLASSE PN 25, INSTALADO EM RAMAL OU SUB-RAMAL DE ÁGUA FORNECIMENTO E INSTALAÇÃO. AF_08/2022</t>
  </si>
  <si>
    <t>LUVA, PPR, DN 32 MM, CLASSE PN 25, INSTALADO EM PRUMADA DE ÁGUA FORNECIMENTO E INSTALAÇÃO. AF_08/2022</t>
  </si>
  <si>
    <t>LUVA, PPR, DN 32 MM, CLASSE PN 25, INSTALADO EM RAMAL DE DISTRIBUIÇÃO DE ÁGUA FORNECIMENTO E INSTALAÇÃO. AF_08/2022</t>
  </si>
  <si>
    <t>LUVA, PPR, DN 40 MM, CLASSE PN 25, INSTALADO EM PRUMADA DE ÁGUA FORNECIMENTO E INSTALAÇÃO. AF_08/2022</t>
  </si>
  <si>
    <t>LUVA, PPR, DN 40 MM, CLASSE PN 25, INSTALADO EM RAMAL DE DISTRIBUIÇÃO DE ÁGUA FORNECIMENTO E INSTALAÇÃO.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</si>
  <si>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</si>
  <si>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</si>
  <si>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</si>
  <si>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</si>
  <si>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TUBO, PPR, DN 110, CLASSE PN 12, INSTALADO EM PRUMADA DE ÁGUA FORNECIMENTO E INSTALAÇÃO. AF_08/2022</t>
  </si>
  <si>
    <t>TUBO, PPR, DN 110, CLASSE PN 25, INSTALADO EM PRUMADA DE ÁGUA FORNECIMENTO E INSTALAÇÃO. AF_08/2022</t>
  </si>
  <si>
    <t>TUBO, PPR, DN 20, CLASSE PN20, INSTALADO EM RAMAL OU SUB-RAMAL DE ÁGUA - FORNECIMENTO E INSTALAÇÃO. AF_08/2022</t>
  </si>
  <si>
    <t>TUBO, PPR, DN 20, CLASSE PN25, INSTALADO EM RAMAL OU SUB-RAMAL DE ÁGUA - FORNECIMENTO E INSTALAÇÃO. AF_08/2022</t>
  </si>
  <si>
    <t>TUBO, PPR, DN 25, CLASSE PN 20, INSTALADO EM PRUMADA DE ÁGUA FORNECIMENTO E INSTALAÇÃO. AF_08/2022</t>
  </si>
  <si>
    <t>TUBO, PPR, DN 25, CLASSE PN 20, INSTALADO EM RAMAL DE DISTRIBUIÇÃO DE ÁGUA FORNECIMENTO E INSTALAÇÃO. AF_08/2022</t>
  </si>
  <si>
    <t>TUBO, PPR, DN 25, CLASSE PN 20, INSTALADO EM RAMAL OU SUB-RAMAL DE ÁGUA FORNECIMENTO E INSTALAÇÃO. AF_08/2022</t>
  </si>
  <si>
    <t>TUBO, PPR, DN 25, CLASSE PN 25 INSTALADO EM RAMAL OU SUB-RAMAL DE ÁGUA FORNECIMENTO E INSTALAÇÃO. AF_08/2022</t>
  </si>
  <si>
    <t>TUBO, PPR, DN 25, CLASSE PN 25, INSTALADO EM PRUMADA DE ÁGUA FORNECIMENTO E INSTALAÇÃO. AF_08/2022</t>
  </si>
  <si>
    <t>TUBO, PPR, DN 25, CLASSE PN 25, INSTALADO EM RAMAL DE DISTRIBUIÇÃO DE ÁGUA FORNECIMENTO E INSTALAÇÃO. AF_08/2022</t>
  </si>
  <si>
    <t>TUBO, PPR, DN 32, CLASSE PN 12, INSTALADO EM PRUMADA DE ÁGUA FORNECIMENTO E INSTALAÇÃO. AF_08/2022</t>
  </si>
  <si>
    <t>TUBO, PPR, DN 32, CLASSE PN 12, INSTALADO EM RAMAL DE DISTRIBUIÇÃO DE ÁGUA FORNECIMENTO E INSTALAÇÃO. AF_08/2022</t>
  </si>
  <si>
    <t>TUBO, PPR, DN 32, CLASSE PN 25, INSTALADO EM PRUMADA DE ÁGUA FORNECIMENTO E INSTALAÇÃO. AF_08/2022</t>
  </si>
  <si>
    <t>TUBO, PPR, DN 32, CLASSE PN 25, INSTALADO EM RAMAL DE DISTRIBUIÇÃO DE ÁGUA FORNECIMENTO E INSTALAÇÃO. AF_08/2022</t>
  </si>
  <si>
    <t>TUBO, PPR, DN 40, CLASSE PN 12, INSTALADO EM PRUMADA DE ÁGUA FORNECIMENTO E INSTALAÇÃO. AF_08/2022</t>
  </si>
  <si>
    <t>TUBO, PPR, DN 40, CLASSE PN 12, INSTALADO EM RAMAL DE DISTRIBUIÇÃO DE ÁGUA FORNECIMENTO E INSTALAÇÃO. AF_08/2022</t>
  </si>
  <si>
    <t>TUBO, PPR, DN 40, CLASSE PN 25, INSTALADO EM PRUMADA DE ÁGUA FORNECIMENTO E INSTALAÇÃO. AF_08/2022</t>
  </si>
  <si>
    <t>TUBO, PPR, DN 40, CLASSE PN 25, INSTALADO EM RAMAL DE DISTRIBUIÇÃO DE ÁGUA FORNECIMENTO E INSTALAÇÃO. AF_08/2022</t>
  </si>
  <si>
    <t>TUBO, PPR, DN 50, CLASSE PN 12, INSTALADO EM PRUMADA DE ÁGUA FORNECIMENTO E INSTALAÇÃO. AF_08/2022</t>
  </si>
  <si>
    <t>TUBO, PPR, DN 50, CLASSE PN 25, INSTALADO EM PRUMADA DE ÁGUA FORNECIMENTO E INSTALAÇÃO. AF_08/2022</t>
  </si>
  <si>
    <t>TUBO, PPR, DN 63, CLASSE PN 12, INSTALADO EM PRUMADA DE ÁGUA FORNECIMENTO E INSTALAÇÃO. AF_08/2022</t>
  </si>
  <si>
    <t>TUBO, PPR, DN 63, CLASSE PN 25, INSTALADO EM PRUMADA DE ÁGUA FORNECIMENTO E INSTALAÇÃO. AF_08/2022</t>
  </si>
  <si>
    <t>TUBO, PPR, DN 75, CLASSE PN 12, INSTALADO EM PRUMADA DE ÁGUA FORNECIMENTO E INSTALAÇÃO. AF_08/2022</t>
  </si>
  <si>
    <t>TUBO, PPR, DN 75, CLASSE PN 25, INSTALADO EM PRUMADA DE ÁGUA FORNECIMENTO E INSTALAÇÃO. AF_08/2022</t>
  </si>
  <si>
    <t>TUBO, PPR, DN 90, CLASSE PN 12, INSTALADO EM PRUMADA DE ÁGUA FORNECIMENTO E INSTALAÇÃO. AF_08/2022</t>
  </si>
  <si>
    <t>TUBO, PPR, DN 90, CLASSE PN 25, INSTALADO EM PRUMADA DE ÁGUA FORNECIMENTO E INSTALAÇÃO. AF_08/2022</t>
  </si>
  <si>
    <t>TÊ MISTURADOR, PPR, 25 X 3/4, CLASSE PN 25, INSTALADO EM RAMAL OU SUB-RAMAL DE ÁGUA FORNECIMENTO E INSTALAÇÃO. AF_08/2022</t>
  </si>
  <si>
    <t>TÊ MISTURADOR, PPR, F M M, DN 20 X 20 MM, INSTALADO EM RAMAL OU SUB-RAMAL DE ÁGUA - FORNECIMENTO E INSTALAÇÃO. AF_08/2022</t>
  </si>
  <si>
    <t>TÊ MISTURADOR, PPR, F M M, DN 25 X 25 MM, INSTALADO EM RAMAL OU SUB-RAMAL DE ÁGUA - FORNECIMENTO E INSTALAÇÃO. AF_08/2022</t>
  </si>
  <si>
    <t>TÊ NORMAL, PPR, 90 GRAUS, DN 20 X 20 X 20 MM, INSTALADO EM RAMAL OU SUB-RAMAL DE ÁGUA - FORNECIMENTO E INSTALAÇÃO. AF_08/2022</t>
  </si>
  <si>
    <t>TÊ NORMAL, PPR, DN 110 MM, CLASSE PN 25, INSTALADO EM PRUMADA DE ÁGUA FORNECIMENTO E INSTALAÇÃO . AF_08/2022</t>
  </si>
  <si>
    <t>TÊ NORMAL, PPR, DN 25 MM, CLASSE PN 25, INSTALADO EM PRUMADA DE ÁGUA FORNECIMENTO E INSTALAÇÃO . AF_08/2022</t>
  </si>
  <si>
    <t>TÊ NORMAL, PPR, DN 25 MM, CLASSE PN 25, INSTALADO EM RAMAL DE DISTRIBUIÇÃO DE ÁGUA FORNECIMENTO E INSTALAÇÃO. AF_08/2022</t>
  </si>
  <si>
    <t>TÊ NORMAL, PPR, DN 25 MM, CLASSE PN 25, INSTALADO EM RAMAL OU SUB-RAMAL DE ÁGUA FORNECIMENTO E INSTALAÇÃO. AF_08/2022</t>
  </si>
  <si>
    <t>TÊ NORMAL, PPR, DN 32 MM, CLASSE PN 25, INSTALADO EM PRUMADA DE ÁGUA FORNECIMENTO E INSTALAÇÃO . AF_08/2022</t>
  </si>
  <si>
    <t>TÊ NORMAL, PPR, DN 32 MM, CLASSE PN 25, INSTALADO EM RAMAL DE DISTRIBUIÇÃO DE ÁGUA FORNECIMENTO E INSTALAÇÃO. AF_08/2022</t>
  </si>
  <si>
    <t>TÊ NORMAL, PPR, DN 40 MM, CLASSE PN 25, INSTALADO EM PRUMADA DE ÁGUA FORNECIMENTO E INSTALAÇÃO . AF_08/2022</t>
  </si>
  <si>
    <t>TÊ NORMAL, PPR, DN 40 MM, CLASSE PN 25, INSTALADO EM RAMAL DE DISTRIBUIÇÃO DE ÁGUA FORNECIMENTO E INSTALAÇÃO.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</si>
  <si>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</si>
  <si>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</si>
  <si>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</si>
  <si>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</si>
  <si>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CAIXA SIFONADA, COM GRELHA REDONDA, PVC, DN 150 X 150 X 50 MM, JUNTA SOLDÁVEL, FORNECIDA E INSTALADA EM RAMAL DE DESCARGA OU EM RAMAL DE ESGOTO SANITÁRIO. AF_08/2022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</si>
  <si>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</si>
  <si>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</si>
  <si>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LINEAR, EM PVC COM GRELHA INOX, JUNTA SOLDÁVEL, FORNECIDO E INSTALADO EM RAMAL DE DESCARGA OU EM RAMAL DE ESGOTO SANITÁRIO. AF_08/2022</t>
  </si>
  <si>
    <t>RALO SECO CÔNICO, PVC, DN 100 X 40 MM, JUNTA SOLDÁVEL, FORNECIDO E INSTALADO EM RAMAL DE DESCARGA OU EM RAMAL DE ESGOTO SANITÁRIO. AF_08/2022</t>
  </si>
  <si>
    <t>RALO SECO, PVC, DN 100 X 40 MM, JUNTA SOLDÁVEL, FORNECIDO E INSTALADO EM RAMAL DE DESCARGA OU EM RAMAL DE ESGOTO SANITÁRIO. AF_08/2022</t>
  </si>
  <si>
    <t>RALO SIFONADO, PVC, DN 100 X 40 MM, JUNTA SOLDÁVEL, FORNECIDO E INSTALADO EM RAMAL DE DESCARGA OU EM RAMAL DE ESGOTO SANITÁRIO. AF_08/2022</t>
  </si>
  <si>
    <t>BUCHA DE REDUÇÃO LONGA, PVC, SÉRIE NORMAL, ESGOTO PREDIAL, DN 50 X 40 MM, JUNTA SOLDÁVEL E ELÁSTICA, FORNECIDO E INSTALADO EM RAMAL DE DESCARGA OU RAMAL DE ESGOTO SANITÁRIO. AF_08/2022</t>
  </si>
  <si>
    <t>CAP, PVC, SÉRIE NORMAL, ESGOTO PREDIAL, DN 100 MM, JUNTA ELÁSTICA, FORNECIDO E INSTALADO EM SUBCOLETOR AÉREO DE ESGOTO SANITÁRIO. AF_08/2022</t>
  </si>
  <si>
    <t>CURVA CURTA 90 GRAUS, PVC, SERIE NORMAL, ESGOTO PREDIAL, DN 100 MM, JUNTA ELÁSTICA, FORNECIDO E INSTALADO EM PRUMADA DE ESGOTO SANITÁRIO OU VENTILAÇÃO. AF_08/2022</t>
  </si>
  <si>
    <t>CURVA CURTA 90 GRAUS, PVC, SERIE NORMAL, ESGOTO PREDIAL, DN 100 MM, JUNTA ELÁSTICA, FORNECIDO E INSTALADO EM RAMAL DE DESCARGA OU RAMAL DE ESGOTO SANITÁRIO. AF_08/2022</t>
  </si>
  <si>
    <t>CURVA CURTA 90 GRAUS, PVC, SERIE NORMAL, ESGOTO PREDIAL, DN 100 MM, JUNTA ELÁSTICA, FORNECIDO E INSTALADO EM SUBCOLETOR AÉREO DE ESGOTO SANITÁRIO. AF_08/2022</t>
  </si>
  <si>
    <t>CURVA CURTA 90 GRAUS, PVC, SERIE NORMAL, ESGOTO PREDIAL, DN 40 MM, JUNTA SOLDÁVEL, FORNECIDO E INSTALADO EM RAMAL DE DESCARGA OU RAMAL DE ESGOTO SANITÁRIO. AF_08/2022</t>
  </si>
  <si>
    <t>CURVA CURTA 90 GRAUS, PVC, SERIE NORMAL, ESGOTO PREDIAL, DN 50 MM, JUNTA ELÁSTICA, FORNECIDO E INSTALADO EM PRUMADA DE ESGOTO SANITÁRIO OU VENTILAÇÃO. AF_08/2022</t>
  </si>
  <si>
    <t>CURVA CURTA 90 GRAUS, PVC, SERIE NORMAL, ESGOTO PREDIAL, DN 50 MM, JUNTA ELÁSTICA, FORNECIDO E INSTALADO EM RAMAL DE DESCARGA OU RAMAL DE ESGOTO SANITÁRIO. AF_08/2022</t>
  </si>
  <si>
    <t>CURVA CURTA 90 GRAUS, PVC, SERIE NORMAL, ESGOTO PREDIAL, DN 75 MM, JUNTA ELÁSTICA, FORNECIDO E INSTALADO EM PRUMADA DE ESGOTO SANITÁRIO OU VENTILAÇÃO. AF_08/2022</t>
  </si>
  <si>
    <t>CURVA CURTA 90 GRAUS, PVC, SERIE NORMAL, ESGOTO PREDIAL, DN 75 MM, JUNTA ELÁSTICA, FORNECIDO E INSTALADO EM RAMAL DE DESCARGA OU RAMAL DE ESGOTO SANITÁRIO. AF_08/2022</t>
  </si>
  <si>
    <t>CURVA LONGA 90 GRAUS, PVC, SERIE NORMAL, ESGOTO PREDIAL, DN 100 MM, JUNTA ELÁSTICA, FORNECIDO E INSTALADO EM PRUMADA DE ESGOTO SANITÁRIO OU VENTILAÇÃO. AF_08/2022</t>
  </si>
  <si>
    <t>CURVA LONGA 90 GRAUS, PVC, SERIE NORMAL, ESGOTO PREDIAL, DN 100 MM, JUNTA ELÁSTICA, FORNECIDO E INSTALADO EM RAMAL DE DESCARGA OU RAMAL DE ESGOTO SANITÁRIO. AF_08/2022</t>
  </si>
  <si>
    <t>CURVA LONGA 90 GRAUS, PVC, SERIE NORMAL, ESGOTO PREDIAL, DN 100 MM, JUNTA ELÁSTICA, FORNECIDO E INSTALADO EM SUBCOLETOR AÉREO DE ESGOTO SANITÁRIO. AF_08/2022</t>
  </si>
  <si>
    <t>CURVA LONGA 90 GRAUS, PVC, SERIE NORMAL, ESGOTO PREDIAL, DN 40 MM, JUNTA SOLDÁVEL, FORNECIDO E INSTALADO EM RAMAL DE DESCARGA OU RAMAL DE ESGOTO SANITÁRIO. AF_08/2022</t>
  </si>
  <si>
    <t>CURVA LONGA 90 GRAUS, PVC, SERIE NORMAL, ESGOTO PREDIAL, DN 50 MM, JUNTA ELÁSTICA, FORNECIDO E INSTALADO EM PRUMADA DE ESGOTO SANITÁRIO OU VENTILAÇÃO. AF_08/2022</t>
  </si>
  <si>
    <t>CURVA LONGA 90 GRAUS, PVC, SERIE NORMAL, ESGOTO PREDIAL, DN 50 MM, JUNTA ELÁSTICA, FORNECIDO E INSTALADO EM RAMAL DE DESCARGA OU RAMAL DE ESGOTO SANITÁRIO. AF_08/2022</t>
  </si>
  <si>
    <t>CURVA LONGA 90 GRAUS, PVC, SERIE NORMAL, ESGOTO PREDIAL, DN 75 MM, JUNTA ELÁSTICA, FORNECIDO E INSTALADO EM PRUMADA DE ESGOTO SANITÁRIO OU VENTILAÇÃO. AF_08/2022</t>
  </si>
  <si>
    <t>JOELHO 45 GRAUS, PVC, SERIE NORMAL, ESGOTO PREDIAL, DN 100 MM, JUNTA ELÁSTICA, FORNECIDO E INSTALADO EM PRUMADA DE ESGOTO SANITÁRIO OU VENTILAÇÃO. AF_08/2022</t>
  </si>
  <si>
    <t>JOELHO 45 GRAUS, PVC, SERIE NORMAL, ESGOTO PREDIAL, DN 100 MM, JUNTA ELÁSTICA, FORNECIDO E INSTALADO EM SUBCOLETOR AÉREO DE ESGOTO SANITÁRIO. AF_08/2022</t>
  </si>
  <si>
    <t>JOELHO 45 GRAUS, PVC, SERIE NORMAL, ESGOTO PREDIAL, DN 150 MM, JUNTA ELÁSTICA, FORNECIDO E INSTALADO EM SUBCOLETOR AÉREO DE ESGOTO SANITÁRIO. AF_08/2022</t>
  </si>
  <si>
    <t>JOELHO 45 GRAUS, PVC, SERIE NORMAL, ESGOTO PREDIAL, DN 50 MM, JUNTA ELÁSTICA, FORNECIDO E INSTALADO EM PRUMADA DE ESGOTO SANITÁRIO OU VENTILAÇÃO. AF_08/2022</t>
  </si>
  <si>
    <t>JOELHO 45 GRAUS, PVC, SERIE NORMAL, ESGOTO PREDIAL, DN 50 MM, JUNTA ELÁSTICA, FORNECIDO E INSTALADO EM RAMAL DE DESCARGA OU RAMAL DE ESGOTO SANITÁRIO. AF_08/2022</t>
  </si>
  <si>
    <t>JOELHO 45 GRAUS, PVC, SERIE NORMAL, ESGOTO PREDIAL, DN 75 MM, JUNTA ELÁSTICA, FORNECIDO E INSTALADO EM PRUMADA DE ESGOTO SANITÁRIO OU VENTILAÇÃO. AF_08/2022</t>
  </si>
  <si>
    <t>JOELHO 45 GRAUS, PVC, SERIE NORMAL, ESGOTO PREDIAL, DN 75 MM, JUNTA ELÁSTICA, FORNECIDO E INSTALADO EM RAMAL DE DESCARGA OU RAMAL DE ESGOTO SANITÁRIO. AF_08/2022</t>
  </si>
  <si>
    <t>JOELHO 90 GRAUS, PVC, SERIE NORMAL, ESGOTO PREDIAL, DN 100 MM, JUNTA ELÁSTICA, FORNECIDO E INSTALADO EM PRUMADA DE ESGOTO SANITÁRIO OU VENTILAÇÃO. AF_08/2022</t>
  </si>
  <si>
    <t>JOELHO 90 GRAUS, PVC, SERIE NORMAL, ESGOTO PREDIAL, DN 100 MM, JUNTA ELÁSTICA, FORNECIDO E INSTALADO EM RAMAL DE DESCARGA OU RAMAL DE ESGOTO SANITÁRIO. AF_08/2022</t>
  </si>
  <si>
    <t>JOELHO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</si>
  <si>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</si>
  <si>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90 GRAUS, PVC, SERIE NORMAL, ESGOTO PREDIAL, DN 40 MM, JUNTA SOLDÁVEL, FORNECIDO E INSTALADO EM RAMAL DE DESCARGA OU RAMAL DE ESGOTO SANITÁRIO. AF_08/2022</t>
  </si>
  <si>
    <t>JOELHO 90 GRAUS, PVC, SERIE NORMAL, ESGOTO PREDIAL, DN 50 MM, JUNTA ELÁSTICA, FORNECIDO E INSTALADO EM PRUMADA DE ESGOTO SANITÁRIO OU VENTILAÇÃO. AF_08/2022</t>
  </si>
  <si>
    <t>JOELHO 90 GRAUS, PVC, SERIE NORMAL, ESGOTO PREDIAL, DN 50 MM, JUNTA ELÁSTICA, FORNECIDO E INSTALADO EM RAMAL DE DESCARGA OU RAMAL DE ESGOTO SANITÁRIO. AF_08/2022</t>
  </si>
  <si>
    <t>JOELHO 90 GRAUS, PVC, SERIE NORMAL, ESGOTO PREDIAL, DN 75 MM, JUNTA ELÁSTICA, FORNECIDO E INSTALADO EM PRUMADA DE ESGOTO SANITÁRIO OU VENTILAÇÃO. AF_08/2022</t>
  </si>
  <si>
    <t>JOELHO 90 GRAUS, PVC, SERIE NORMAL, ESGOTO PREDIAL, DN 75 MM, JUNTA ELÁSTICA, FORNECIDO E INSTALADO EM RAMAL DE DESCARGA OU RAMAL DE ESGOTO SANITÁRIO. AF_08/2022</t>
  </si>
  <si>
    <t>JUNÇÃO DE REDUCAO INVERTIDA, PVC, SÉRIE NORMAL, ESGOTO PREDIAL, DN 100 X 75 MM, JUNTA ELÁSTICA, FORNECIDO E INSTALADO EM PRUMADA DE ESGOTO SANITÁRIO OU VENTILAÇÃO. AF_08/2022</t>
  </si>
  <si>
    <t>JUNÇÃO DE REDUCAO INVERTIDA, PVC, SÉRIE NORMAL, ESGOTO PREDIAL, DN 100 X 75 MM, JUNTA ELÁSTICA, FORNECIDO E INSTALADO EM RAMAL DE DESCARGA OU RAMAL DE ESGOTO SANITÁRIO. AF_08/2022</t>
  </si>
  <si>
    <t>JUNÇÃO DE REDUÇÃO INVERTIDA, PVC, SÉRIE NORMAL, ESGOTO PREDIAL, DN 100 X 50 MM, JUNTA ELÁSTICA, FORNECIDO E INSTALADO EM PRUMADA DE ESGOTO SANITÁRIO OU VENTILAÇÃO. AF_08/2022</t>
  </si>
  <si>
    <t>JUNÇÃO DE REDUÇÃO INVERTIDA, PVC, SÉRIE NORMAL, ESGOTO PREDIAL, DN 100 X 50 MM, JUNTA ELÁSTICA, FORNECIDO E INSTALADO EM RAMAL DE DESCARGA OU RAMAL DE ESGOTO SANITÁRIO. AF_08/2022</t>
  </si>
  <si>
    <t>JUNÇÃO DE REDUÇÃO INVERTIDA, PVC, SÉRIE NORMAL, ESGOTO PREDIAL, DN 75 X 50 MM, JUNTA ELÁSTICA, FORNECIDO E INSTALADO EM PRUMADA DE ESGOTO SANITÁRIO OU VENTILAÇÃO. AF_08/2022</t>
  </si>
  <si>
    <t>JUNÇÃO DE REDUÇÃO INVERTIDA, PVC, SÉRIE NORMAL, ESGOTO PREDIAL, DN 75 X 50 MM, JUNTA ELÁSTICA, FORNECIDO E INSTALADO EM RAMAL DE DESCARGA OU RAMAL DE ESGOTO SANITÁRIO. AF_08/2022</t>
  </si>
  <si>
    <t>JUNÇÃO SIMPLES, PVC, SERIE NORMAL, ESGOTO PREDIAL, DN 100 X 100 MM, JUNTA ELÁSTICA, FORNECIDO E INSTALADO EM PRUMADA DE ESGOTO SANITÁRIO OU VENTILAÇÃO. AF_08/2022</t>
  </si>
  <si>
    <t>JUNÇÃO SIMPLES, PVC, SERIE NORMAL, ESGOTO PREDIAL, DN 100 X 100 MM, JUNTA ELÁSTICA, FORNECIDO E INSTALADO EM SUBCOLETOR AÉREO DE ESGOTO SANITÁRIO. AF_08/2022</t>
  </si>
  <si>
    <t>JUNÇÃO SIMPLES, PVC, SERIE NORMAL, ESGOTO PREDIAL, DN 50 X 50 MM, JUNTA ELÁSTICA, FORNECIDO E INSTALADO EM PRUMADA DE ESGOTO SANITÁRIO OU VENTILAÇÃO. AF_08/2022</t>
  </si>
  <si>
    <t>JUNÇÃO SIMPLES, PVC, SERIE NORMAL, ESGOTO PREDIAL, DN 50 X 50 MM, JUNTA ELÁSTICA, FORNECIDO E INSTALADO EM RAMAL DE DESCARGA OU RAMAL DE ESGOTO SANITÁRIO. AF_08/2022</t>
  </si>
  <si>
    <t>JUNÇÃO SIMPLES, PVC, SERIE NORMAL, ESGOTO PREDIAL, DN 75 X 75 MM, JUNTA ELÁSTICA, FORNECIDO E INSTALADO EM PRUMADA DE ESGOTO SANITÁRIO OU VENTILAÇÃO. AF_08/2022</t>
  </si>
  <si>
    <t>LUVA DE CORRER, PVC, SERIE NORMAL, ESGOTO PREDIAL, DN 100 MM, JUNTA ELÁSTICA, FORNECIDO E INSTALADO EM PRUMADA DE ESGOTO SANITÁRIO OU VENTILAÇÃO. AF_08/2022</t>
  </si>
  <si>
    <t>LUVA DE CORRER, PVC, SERIE NORMAL, ESGOTO PREDIAL, DN 100 MM, JUNTA ELÁSTICA, FORNECIDO E INSTALADO EM RAMAL DE DESCARGA OU RAMAL DE ESGOTO SANITÁRIO. AF_08/2022</t>
  </si>
  <si>
    <t>LUVA DE CORRER, PVC, SERIE NORMAL, ESGOTO PREDIAL, DN 100 MM, JUNTA ELÁSTICA, FORNECIDO E INSTALADO EM SUBCOLETOR AÉREO DE ESGOTO SANITÁRIO. AF_08/2022</t>
  </si>
  <si>
    <t>LUVA DE CORRER, PVC, SERIE NORMAL, ESGOTO PREDIAL, DN 50 MM, JUNTA ELÁSTICA, FORNECIDO E INSTALADO EM PRUMADA DE ESGOTO SANITÁRIO OU VENTILAÇÃO. AF_08/2022</t>
  </si>
  <si>
    <t>LUVA DE CORRER, PVC, SERIE NORMAL, ESGOTO PREDIAL, DN 50 MM, JUNTA ELÁSTICA, FORNECIDO E INSTALADO EM RAMAL DE DESCARGA OU RAMAL DE ESGOTO SANITÁRIO. AF_08/2022</t>
  </si>
  <si>
    <t>LUVA DE CORRER, PVC, SERIE NORMAL, ESGOTO PREDIAL, DN 75 MM, JUNTA ELÁSTICA, FORNECIDO E INSTALADO EM PRUMADA DE ESGOTO SANITÁRIO OU VENTILAÇÃO. AF_08/2022</t>
  </si>
  <si>
    <t>LUVA DE CORRER, PVC, SERIE NORMAL, ESGOTO PREDIAL, DN 75 MM, JUNTA ELÁSTICA, FORNECIDO E INSTALADO EM RAMAL DE DESCARGA OU RAMAL DE ESGOTO SANITÁRIO. AF_08/2022</t>
  </si>
  <si>
    <t>LUVA SIMPLES, PVC, SERIE NORMAL, ESGOTO PREDIAL, DN 100 MM, JUNTA ELÁSTICA, FORNECIDO E INSTALADO EM PRUMADA DE ESGOTO SANITÁRIO OU VENTILAÇÃO. AF_08/2022</t>
  </si>
  <si>
    <t>LUVA SIMPLES, PVC, SERIE NORMAL, ESGOTO PREDIAL, DN 100 MM, JUNTA ELÁSTICA, FORNECIDO E INSTALADO EM RAMAL DE DESCARGA OU RAMAL DE ESGOTO SANITÁRIO. AF_08/2022</t>
  </si>
  <si>
    <t>LUVA SIMPLES, PVC, SERIE NORMAL, ESGOTO PREDIAL, DN 100 MM, JUNTA ELÁSTICA, FORNECIDO E INSTALADO EM SUBCOLETOR AÉREO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</si>
  <si>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</si>
  <si>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PRUMADA DE ESGOTO SANITÁRIO OU VENTILAÇÃO. AF_08/2022</t>
  </si>
  <si>
    <t>LUVA SIMPLES, PVC, SERIE NORMAL, ESGOTO PREDIAL, DN 50 MM, JUNTA ELÁSTICA, FORNECIDO E INSTALADO EM RAMAL DE DESCARGA OU RAMAL DE ESGOTO SANITÁRIO. AF_08/2022</t>
  </si>
  <si>
    <t>LUVA SIMPLES, PVC, SERIE NORMAL, ESGOTO PREDIAL, DN 75 MM, JUNTA ELÁSTICA, FORNECIDO E INSTALADO EM PRUMADA DE ESGOTO SANITÁRIO OU VENTILAÇÃO. AF_08/2022</t>
  </si>
  <si>
    <t>LUVA SIMPLES, PVC, SERIE NORMAL, ESGOTO PREDIAL, DN 75 MM, JUNTA ELÁSTICA, FORNECIDO E INSTALADO EM RAMAL DE DESCARGA OU RAMAL DE ESGOTO SANITÁRIO. AF_08/2022</t>
  </si>
  <si>
    <t>LUVA SIMPLES, PVC, SÉRIE NORMAL, ESGOTO PREDIAL, DN 150 MM, JUNTA ELÁSTICA, FORNECIDO E INSTALADO EM SUBCOLETOR AÉREO DE ESGOTO SANITÁRIO. AF_08/2022</t>
  </si>
  <si>
    <t>TE, PVC, SERIE NORMAL, ESGOTO PREDIAL, DN 100 X 100 MM, JUNTA ELÁSTICA, FORNECIDO E INSTALADO EM PRUMADA DE ESGOTO SANITÁRIO OU VENTILAÇÃO. AF_08/2022</t>
  </si>
  <si>
    <t>TE, PVC, SERIE NORMAL, ESGOTO PREDIAL, DN 100 X 100 MM, JUNTA ELÁSTICA, FORNECIDO E INSTALADO EM RAMAL DE DESCARGA OU RAMAL DE ESGOTO SANITÁRIO. AF_08/2022</t>
  </si>
  <si>
    <t>TE, PVC, SERIE NORMAL, ESGOTO PREDIAL, DN 100 X 100 MM, JUNTA ELÁSTICA, FORNECIDO E INSTALADO EM SUBCOLETOR AÉREO DE ESGOTO SANITÁRIO. AF_08/2022</t>
  </si>
  <si>
    <t>TE, PVC, SERIE NORMAL, ESGOTO PREDIAL, DN 40 X 40 MM, JUNTA SOLDÁVEL, FORNECIDO E INSTALADO EM RAMAL DE DESCARGA OU RAMAL DE ESGOTO SANITÁRIO. AF_08/2022</t>
  </si>
  <si>
    <t>TE, PVC, SERIE NORMAL, ESGOTO PREDIAL, DN 50 X 50 MM, JUNTA ELÁSTICA, FORNECIDO E INSTALADO EM PRUMADA DE ESGOTO SANITÁRIO OU VENTILAÇÃO. AF_08/2022</t>
  </si>
  <si>
    <t>TE, PVC, SERIE NORMAL, ESGOTO PREDIAL, DN 50 X 50 MM, JUNTA ELÁSTICA, FORNECIDO E INSTALADO EM RAMAL DE DESCARGA OU RAMAL DE ESGOTO SANITÁRIO. AF_08/2022</t>
  </si>
  <si>
    <t>TE, PVC, SERIE NORMAL, ESGOTO PREDIAL, DN 75 X 75 MM, JUNTA ELÁSTICA, FORNECIDO E INSTALADO EM PRUMADA DE ESGOTO SANITÁRIO OU VENTILAÇÃO. AF_08/2022</t>
  </si>
  <si>
    <t>TE, PVC, SERIE NORMAL, ESGOTO PREDIAL, DN 75 X 75 MM, JUNTA ELÁSTICA, FORNECIDO E INSTALADO EM RAMAL DE DESCARGA OU RAMAL DE ESGOTO SANITÁRIO. AF_08/2022</t>
  </si>
  <si>
    <t>TE, PVC, SÉRIE NORMAL, ESGOTO PREDIAL, DN 100 X 50 MM, JUNTA ELÁSTICA, FORNECIDO E INSTALADO EM PRUMADA DE ESGOTO SANITÁRIO OU VENTILAÇÃO. AF_08/2022</t>
  </si>
  <si>
    <t>TE, PVC, SÉRIE NORMAL, ESGOTO PREDIAL, DN 100 X 50 MM, JUNTA ELÁSTICA, FORNECIDO E INSTALADO EM RAMAL DE DESCARGA OU RAMAL DE ESGOTO SANITÁRIO. AF_08/2022</t>
  </si>
  <si>
    <t>TE, PVC, SÉRIE NORMAL, ESGOTO PREDIAL, DN 100 X 75 MM, JUNTA ELÁSTICA, FORNECIDO E INSTALADO EM PRUMADA DE ESGOTO SANITÁRIO OU VENTILAÇÃO. AF_08/2022</t>
  </si>
  <si>
    <t>TE, PVC, SÉRIE NORMAL, ESGOTO PREDIAL, DN 100 X 75 MM, JUNTA ELÁSTICA, FORNECIDO E INSTALADO EM RAMAL DE DESCARGA OU RAMAL DE ESGOTO SANITÁRIO. AF_08/2022</t>
  </si>
  <si>
    <t>TERMINAL DE VENTILAÇÃO, PVC, SÉRIE NORMAL, ESGOTO PREDIAL, DN 100 MM, JUNTA SOLDÁVEL, FORNECIDO E INSTALADO EM PRUMADA DE ESGOTO SANITÁRIO OU VENTILAÇÃO. AF_08/2022</t>
  </si>
  <si>
    <t>TERMINAL DE VENTILAÇÃO, PVC, SÉRIE NORMAL, ESGOTO PREDIAL, DN 50 MM, JUNTA SOLDÁVEL, FORNECIDO E INSTALADO EM PRUMADA DE ESGOTO SANITÁRIO OU VENTILAÇÃO. AF_08/2022</t>
  </si>
  <si>
    <t>TERMINAL DE VENTILAÇÃO, PVC, SÉRIE NORMAL, ESGOTO PREDIAL, DN 75 MM, JUNTA SOLDÁVEL,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</si>
  <si>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</si>
  <si>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RAMAL DE DESCARGA OU RAMAL DE ESGOTO SANITÁRIO.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</si>
  <si>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</si>
  <si>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</si>
  <si>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PVC, SERIE NORMAL, ESGOTO PREDIAL, DN 40 MM, FORNECIDO E INSTALADO EM RAMAL DE DESCARGA OU RAMAL DE ESGOTO SANITÁRIO. AF_08/2022</t>
  </si>
  <si>
    <t>TUBO PVC, SERIE NORMAL, ESGOTO PREDIAL, DN 50 MM, FORNECIDO E INSTALADO EM PRUMADA DE ESGOTO SANITÁRIO OU VENTILAÇÃO. AF_08/2022</t>
  </si>
  <si>
    <t>TUBO PVC, SERIE NORMAL, ESGOTO PREDIAL, DN 50 MM, FORNECIDO E INSTALADO EM RAMAL DE DESCARGA OU RAMAL DE ESGOTO SANITÁRIO. AF_08/2022</t>
  </si>
  <si>
    <t>TUBO PVC, SERIE NORMAL, ESGOTO PREDIAL, DN 75 MM, FORNECIDO E INSTALADO EM PRUMADA DE ESGOTO SANITÁRIO OU VENTILAÇÃO. AF_08/2022</t>
  </si>
  <si>
    <t>ADAPTADOR CURTO COM BOLSA E ROSCA PARA REGISTRO, PVC, SOLDÁVEL, DN 20MM X 1/2, INSTALADO EM RAMAL OU SUB-RAMAL DE ÁGUA - FORNECIMENTO E INSTALAÇÃO. AF_06/2022</t>
  </si>
  <si>
    <t>ADAPTADOR CURTO COM BOLSA E ROSCA PARA REGISTRO, PVC, SOLDÁVEL, DN 25MM X 3/4, INSTALADO EM RAMAL DE DISTRIBUIÇÃO DE ÁGUA - FORNECIMENTO E INSTALAÇÃO. AF_06/2022</t>
  </si>
  <si>
    <t>ADAPTADOR CURTO COM BOLSA E ROSCA PARA REGISTRO, PVC, SOLDÁVEL, DN 25MM X 3/4, INSTALADO EM RAMAL OU SUB-RAMAL DE ÁGUA - FORNECIMENTO E INSTALAÇÃO. AF_06/2022</t>
  </si>
  <si>
    <t>ADAPTADOR CURTO COM BOLSA E ROSCA PARA REGISTRO, PVC, SOLDÁVEL, DN 32MM X 1, INSTALADO EM PRUMADA DE ÁGUA - FORNECIMENTO E INSTALAÇÃO. AF_06/2022</t>
  </si>
  <si>
    <t>ADAPTADOR CURTO COM BOLSA E ROSCA PARA REGISTRO, PVC, SOLDÁVEL, DN 32MM X 1, INSTALADO EM RAMAL DE DISTRIBUIÇÃO DE ÁGUA - FORNECIMENTO E INSTALAÇÃO. AF_06/2022</t>
  </si>
  <si>
    <t>ADAPTADOR CURTO COM BOLSA E ROSCA PARA REGISTRO, PVC, SOLDÁVEL, DN 32MM X 1, INSTALADO EM RAMAL OU SUB-RAMAL DE ÁGUA - FORNECIMENTO E INSTALAÇÃO. AF_06/2022</t>
  </si>
  <si>
    <t>ADAPTADOR CURTO COM BOLSA E ROSCA PARA REGISTRO, PVC, SOLDÁVEL, DN 40MM X 1.1/2", INSTALADO EM RAMAL DE DISTRIBUIÇÃO DE ÁGUA - FORNECIMENTO E INSTALAÇÃO. AF_06/2022</t>
  </si>
  <si>
    <t>ADAPTADOR CURTO COM BOLSA E ROSCA PARA REGISTRO, PVC, SOLDÁVEL, DN 40MM X 1.1/2, INSTALADO EM PRUMADA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</si>
  <si>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</si>
  <si>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1.1/4, INSTALADO EM PRUMADA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</si>
  <si>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</si>
  <si>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1.1/2, INSTALADO EM PRUMADA DE ÁGUA - FORNECIMENTO E INSTALAÇÃO. AF_06/2022</t>
  </si>
  <si>
    <t>ADAPTADOR CURTO COM BOLSA E ROSCA PARA REGISTRO, PVC, SOLDÁVEL, DN 50MM X 1.1/4", INSTALADO EM RAMAL DE DISTRIBUIÇÃO DE ÁGUA - FORNECIMENTO E INSTALAÇÃO. AF_06/2022</t>
  </si>
  <si>
    <t>ADAPTADOR CURTO COM BOLSA E ROSCA PARA REGISTRO, PVC, SOLDÁVEL, DN 50MM X 1.1/4, INSTALADO EM PRUMADA DE ÁGUA - FORNECIMENTO E INSTALAÇÃO. AF_06/2022</t>
  </si>
  <si>
    <t>ADAPTADOR CURTO COM BOLSA E ROSCA PARA REGISTRO, PVC, SOLDÁVEL, DN 60MM X 2, INSTALADO EM PRUMADA DE ÁGUA - FORNECIMENTO E INSTALAÇÃO. AF_06/2022</t>
  </si>
  <si>
    <t>ADAPTADOR CURTO COM BOLSA E ROSCA PARA REGISTRO, PVC, SOLDÁVEL, DN 75MM X 2.1/2", INSTALADO EM PRUMADA DE ÁGUA - FORNECIMENTO E INSTALAÇÃO. AF_12/2014</t>
  </si>
  <si>
    <t>ADAPTADOR CURTO COM BOLSA E ROSCA PARA REGISTRO, PVC, SOLDÁVEL, DN 85MM X 3, INSTALADO EM PRUMADA DE ÁGUA - FORNECIMENTO E INSTALAÇÃO. AF_06/2022</t>
  </si>
  <si>
    <t>BUCHA DE REDUÇÃO, CURTA, PVC, SOLDÁVEL, DN 25 X 20 MM, INSTALADO EM RAMAL DE DISTRIBUIÇÃO DE ÁGUA - FORNECIMENTO E INSTALAÇÃO. AF_06/2022</t>
  </si>
  <si>
    <t>BUCHA DE REDUÇÃO, CURTA, PVC, SOLDÁVEL, DN 25 X 20 MM, INSTALADO EM RAMAL OU SUB-RAMAL DE ÁGUA - FORNECIMENTO E INSTALAÇÃO. AF_06/2022</t>
  </si>
  <si>
    <t>BUCHA DE REDUÇÃO, CURTA, PVC, SOLDÁVEL, DN 32 X 25 MM, INSTALADO EM PRUMADA DE ÁGUA - FORNECIMENTO E INSTALAÇÃO. AF_06/2022</t>
  </si>
  <si>
    <t>BUCHA DE REDUÇÃO, CURTA, PVC, SOLDÁVEL, DN 32 X 25 MM, INSTALADO EM RAMAL DE DISTRIBUIÇÃO DE ÁGUA - FORNECIMENTO E INSTALAÇÃO. AF_06/2022</t>
  </si>
  <si>
    <t>BUCHA DE REDUÇÃO, CURTA, PVC, SOLDÁVEL, DN 32 X 25 MM, INSTALADO EM RAMAL OU SUB-RAMAL DE ÁGUA - FORNECIMENTO E INSTALAÇÃO. AF_06/2022</t>
  </si>
  <si>
    <t>BUCHA DE REDUÇÃO, CURTA, PVC, SOLDÁVEL, DN 50 X 40 MM, INSTALADO EM PRUMADA DE ÁGUA - FORNECIMENTO E INSTALAÇÃO. AF_06/2022</t>
  </si>
  <si>
    <t>BUCHA DE REDUÇÃO, CURTA, PVC, SOLDÁVEL, DN 50 X 40 MM, INSTALADO EM RAMAL DE DISTRIBUIÇÃO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</si>
  <si>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</si>
  <si>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</si>
  <si>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32 X 20 MM, INSTALADO EM RAMAL DE DISTRIBUIÇÃO DE ÁGUA - FORNECIMENTO E INSTALAÇÃO. AF_06/2022</t>
  </si>
  <si>
    <t>BUCHA DE REDUÇÃO, LONGA, PVC, SOLDÁVEL, DN 32 X 20 MM, INSTALADO EM RAMAL OU SUB-RAMAL DE ÁGUA - FORNECIMENTO E INSTALAÇÃO. AF_06/2022</t>
  </si>
  <si>
    <t>BUCHA DE REDUÇÃO, LONGA, PVC, SOLDÁVEL, DN 40 X 25 MM, INSTALADO EM PRUMADA DE ÁGUA - FORNECIMENTO E INSTALAÇÃO. AF_06/2022</t>
  </si>
  <si>
    <t>BUCHA DE REDUÇÃO, LONGA, PVC, SOLDÁVEL, DN 40 X 25 MM, INSTALADO EM RAMAL DE DISTRIBUIÇÃO DE ÁGUA - FORNECIMENTO E INSTALAÇÃO. AF_06/2022</t>
  </si>
  <si>
    <t>BUCHA DE REDUÇÃO, LONGA, PVC, SOLDÁVEL, DN 50 X 25 MM, INSTALADO EM PRUMADA DE ÁGUA - FORNECIMENTO E INSTALAÇÃO. AF_06/2022</t>
  </si>
  <si>
    <t>BUCHA DE REDUÇÃO, LONGA, PVC, SOLDÁVEL, DN 50 X 25 MM, INSTALADO EM RAMAL DE DISTRIBUIÇÃO DE ÁGUA - FORNECIMENTO E INSTALAÇÃO. AF_06/2022</t>
  </si>
  <si>
    <t>BUCHA DE REDUÇÃO, LONGA, PVC, SOLDÁVEL, DN 50 X 32 MM, INSTALADO EM PRUMADA DE ÁGUA - FORNECIMENTO E INSTALAÇÃO. AF_06/2022</t>
  </si>
  <si>
    <t>BUCHA DE REDUÇÃO, LONGA, PVC, SOLDÁVEL, DN 50 X 32 MM, INSTALADO EM RAMAL DE DISTRIBUIÇÃO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</si>
  <si>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</si>
  <si>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</si>
  <si>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</si>
  <si>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</si>
  <si>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BUCHA DE REDUÇÃO, PVC, SOLDÁVEL, DN 40MM X 32MM, INSTALADO EM RAMAL DE DISTRIBUIÇÃO DE ÁGUA - FORNECIMENTO E INSTALAÇÃO. AF_06/2022</t>
  </si>
  <si>
    <t>CURVA 45 GRAUS, PVC, SOLDÁVEL, DN 20MM, INSTALADO EM RAMAL DE DISTRIBUIÇÃO DE ÁGUA - FORNECIMENTO E INSTALAÇÃO. AF_06/2022</t>
  </si>
  <si>
    <t>CURVA 45 GRAUS, PVC, SOLDÁVEL, DN 20MM, INSTALADO EM RAMAL OU SUB-RAMAL DE ÁGUA - FORNECIMENTO E INSTALAÇÃO. AF_06/2022</t>
  </si>
  <si>
    <t>CURVA 45 GRAUS, PVC, SOLDÁVEL, DN 25MM, INSTALADO EM PRUMADA DE ÁGUA - FORNECIMENTO E INSTALAÇÃO. AF_06/2022</t>
  </si>
  <si>
    <t>CURVA 45 GRAUS, PVC, SOLDÁVEL, DN 25MM, INSTALADO EM RAMAL DE DISTRIBUIÇÃO DE ÁGUA - FORNECIMENTO E INSTALAÇÃO. AF_06/2022</t>
  </si>
  <si>
    <t>CURVA 45 GRAUS, PVC, SOLDÁVEL, DN 25MM, INSTALADO EM RAMAL OU SUB-RAMAL DE ÁGUA - FORNECIMENTO E INSTALAÇÃO. AF_06/2022</t>
  </si>
  <si>
    <t>CURVA 45 GRAUS, PVC, SOLDÁVEL, DN 32MM, INSTALADO EM PRUMADA DE ÁGUA - FORNECIMENTO E INSTALAÇÃO. AF_06/2022</t>
  </si>
  <si>
    <t>CURVA 45 GRAUS, PVC, SOLDÁVEL, DN 32MM, INSTALADO EM RAMAL DE DISTRIBUIÇÃO DE ÁGUA - FORNECIMENTO E INSTALAÇÃO. AF_06/2022</t>
  </si>
  <si>
    <t>CURVA 45 GRAUS, PVC, SOLDÁVEL, DN 32MM, INSTALADO EM RAMAL OU SUB-RAMAL DE ÁGUA - FORNECIMENTO E INSTALAÇÃO. AF_06/2022</t>
  </si>
  <si>
    <t>CURVA 45 GRAUS, PVC, SOLDÁVEL, DN 40MM, INSTALADO EM PRUMADA DE ÁGUA - FORNECIMENTO E INSTALAÇÃO. AF_06/2022</t>
  </si>
  <si>
    <t>CURVA 45 GRAUS, PVC, SOLDÁVEL, DN 40MM, INSTALADO EM RAMAL DE DISTRIBUIÇÃO DE ÁGUA - FORNECIMENTO E INSTALAÇÃO. AF_06/2022</t>
  </si>
  <si>
    <t>CURVA 45 GRAUS, PVC, SOLDÁVEL, DN 50MM, INSTALADO EM PRUMADA DE ÁGUA - FORNECIMENTO E INSTALAÇÃO. AF_06/2022</t>
  </si>
  <si>
    <t>CURVA 45 GRAUS, PVC, SOLDÁVEL, DN 50MM, INSTALADO EM RAMAL DE DISTRIBUIÇÃO DE ÁGUA - FORNECIMENTO E INSTALAÇÃO. AF_06/2022</t>
  </si>
  <si>
    <t>CURVA 45 GRAUS, PVC, SOLDÁVEL, DN 60MM, INSTALADO EM PRUMADA DE ÁGUA - FORNECIMENTO E INSTALAÇÃO. AF_06/2022</t>
  </si>
  <si>
    <t>CURVA 45 GRAUS, PVC, SOLDÁVEL, DN 75MM, INSTALADO EM PRUMADA DE ÁGUA - FORNECIMENTO E INSTALAÇÃO. AF_06/2022</t>
  </si>
  <si>
    <t>CURVA 45 GRAUS, PVC, SOLDÁVEL, DN 85MM, INSTALADO EM PRUMADA DE ÁGUA - FORNECIMENTO E INSTALAÇÃO. AF_06/2022</t>
  </si>
  <si>
    <t>CURVA 90 GRAUS, PVC, SOLDÁVEL, DN 20MM, INSTALADO EM RAMAL DE DISTRIBUIÇÃO DE ÁGUA - FORNECIMENTO E INSTALAÇÃO. AF_06/2022</t>
  </si>
  <si>
    <t>CURVA 90 GRAUS, PVC, SOLDÁVEL, DN 20MM, INSTALADO EM RAMAL OU SUB-RAMAL DE ÁGUA - FORNECIMENTO E INSTALAÇÃO. AF_06/2022</t>
  </si>
  <si>
    <t>CURVA 90 GRAUS, PVC, SOLDÁVEL, DN 25MM, INSTALADO EM PRUMADA DE ÁGUA - FORNECIMENTO E INSTALAÇÃO. AF_06/2022</t>
  </si>
  <si>
    <t>CURVA 90 GRAUS, PVC, SOLDÁVEL, DN 25MM, INSTALADO EM RAMAL DE DISTRIBUIÇÃO DE ÁGUA - FORNECIMENTO E INSTALAÇÃO. AF_06/2022</t>
  </si>
  <si>
    <t>CURVA 90 GRAUS, PVC, SOLDÁVEL, DN 25MM, INSTALADO EM RAMAL OU SUB-RAMAL DE ÁGUA - FORNECIMENTO E INSTALAÇÃO. AF_06/2022</t>
  </si>
  <si>
    <t>CURVA 90 GRAUS, PVC, SOLDÁVEL, DN 32MM, INSTALADO EM PRUMADA DE ÁGUA - FORNECIMENTO E INSTALAÇÃO. AF_06/2022</t>
  </si>
  <si>
    <t>CURVA 90 GRAUS, PVC, SOLDÁVEL, DN 32MM, INSTALADO EM RAMAL DE DISTRIBUIÇÃO DE ÁGUA - FORNECIMENTO E INSTALAÇÃO. AF_06/2022</t>
  </si>
  <si>
    <t>CURVA 90 GRAUS, PVC, SOLDÁVEL, DN 32MM, INSTALADO EM RAMAL OU SUB-RAMAL DE ÁGUA - FORNECIMENTO E INSTALAÇÃO. AF_06/2022</t>
  </si>
  <si>
    <t>CURVA 90 GRAUS, PVC, SOLDÁVEL, DN 40MM, INSTALADO EM PRUMADA DE ÁGUA - FORNECIMENTO E INSTALAÇÃO. AF_06/2022</t>
  </si>
  <si>
    <t>CURVA 90 GRAUS, PVC, SOLDÁVEL, DN 40MM, INSTALADO EM RAMAL DE DISTRIBUIÇÃO DE ÁGUA - FORNECIMENTO E INSTALAÇÃO. AF_06/2022</t>
  </si>
  <si>
    <t>CURVA 90 GRAUS, PVC, SOLDÁVEL, DN 50MM, INSTALADO EM PRUMADA DE ÁGUA - FORNECIMENTO E INSTALAÇÃO. AF_06/2022</t>
  </si>
  <si>
    <t>CURVA 90 GRAUS, PVC, SOLDÁVEL, DN 50MM, INSTALADO EM RAMAL DE DISTRIBUIÇÃO DE ÁGUA - FORNECIMENTO E INSTALAÇÃO. AF_06/2022</t>
  </si>
  <si>
    <t>CURVA 90 GRAUS, PVC, SOLDÁVEL, DN 60MM, INSTALADO EM PRUMADA DE ÁGUA - FORNECIMENTO E INSTALAÇÃO. AF_06/2022</t>
  </si>
  <si>
    <t>CURVA 90 GRAUS, PVC, SOLDÁVEL, DN 75MM, INSTALADO EM PRUMADA DE ÁGUA - FORNECIMENTO E INSTALAÇÃO. AF_06/2022</t>
  </si>
  <si>
    <t>CURVA 90 GRAUS, PVC, SOLDÁVEL, DN 85MM, INSTALADO EM PRUMADA DE ÁGUA - FORNECIMENTO E INSTALAÇÃO. AF_06/2022</t>
  </si>
  <si>
    <t>CURVA DE TRANSPOSIÇÃO, PVC, SOLDÁVEL, DN 20MM, INSTALADO EM RAMAL DE DISTRIBUIÇÃO DE ÁGUA FORNECIMENTO E INSTALAÇÃO. AF_06/2022</t>
  </si>
  <si>
    <t>CURVA DE TRANSPOSIÇÃO, PVC, SOLDÁVEL, DN 20MM, INSTALADO EM RAMAL OU SUB-RAMAL DE ÁGUA - FORNECIMENTO E INSTALAÇÃO. AF_06/2022</t>
  </si>
  <si>
    <t>CURVA DE TRANSPOSIÇÃO, PVC, SOLDÁVEL, DN 25MM, INSTALADO EM PRUMADA DE ÁGUA - FORNECIMENTO E INSTALAÇÃO. AF_06/2022</t>
  </si>
  <si>
    <t>CURVA DE TRANSPOSIÇÃO, PVC, SOLDÁVEL, DN 25MM, INSTALADO EM RAMAL DE DISTRIBUIÇÃO DE ÁGUA FORNECIMENTO E INSTALAÇÃO. AF_06/2022</t>
  </si>
  <si>
    <t>CURVA DE TRANSPOSIÇÃO, PVC, SOLDÁVEL, DN 25MM, INSTALADO EM RAMAL OU SUB-RAMAL DE ÁGUA FORNECIMENTO E INSTALAÇÃO. AF_06/2022</t>
  </si>
  <si>
    <t>CURVA DE TRANSPOSIÇÃO, PVC, SOLDÁVEL, DN 32MM, INSTALADO EM PRUMADA DE ÁGUA FORNECIMENTO E INSTALAÇÃO. AF_06/2022</t>
  </si>
  <si>
    <t>CURVA DE TRANSPOSIÇÃO, PVC, SOLDÁVEL, DN 32MM, INSTALADO EM RAMAL DE DISTRIBUIÇÃO DE ÁGUA FORNECIMENTO E INSTALAÇÃO. AF_06/2022</t>
  </si>
  <si>
    <t>CURVA DE TRANSPOSIÇÃO, PVC, SOLDÁVEL, DN 32MM, INSTALADO EM RAMAL OU SUB-RAMAL DE ÁGUA FORNECIMENTO E INSTALAÇÃO. AF_06/2022</t>
  </si>
  <si>
    <t>JOELHO 45 GRAUS, PVC, SOLDÁVEL, DN 20MM, INSTALADO EM RAMAL DE DISTRIBUIÇÃO DE ÁGUA - FORNECIMENTO E INSTALAÇÃO. AF_06/2022</t>
  </si>
  <si>
    <t>JOELHO 45 GRAUS, PVC, SOLDÁVEL, DN 20MM, INSTALADO EM RAMAL OU SUB-RAMAL DE ÁGUA - FORNECIMENTO E INSTALAÇÃO. AF_06/2022</t>
  </si>
  <si>
    <t>JOELHO 45 GRAUS, PVC, SOLDÁVEL, DN 25MM, INSTALADO EM PRUMADA DE ÁGUA - FORNECIMENTO E INSTALAÇÃO. AF_06/2022</t>
  </si>
  <si>
    <t>JOELHO 45 GRAUS, PVC, SOLDÁVEL, DN 25MM, INSTALADO EM RAMAL DE DISTRIBUIÇÃO DE ÁGUA - FORNECIMENTO E INSTALAÇÃO. AF_06/2022</t>
  </si>
  <si>
    <t>JOELHO 45 GRAUS, PVC, SOLDÁVEL, DN 25MM, INSTALADO EM RAMAL OU SUB-RAMAL DE ÁGUA - FORNECIMENTO E INSTALAÇÃO. AF_06/2022</t>
  </si>
  <si>
    <t>JOELHO 45 GRAUS, PVC, SOLDÁVEL, DN 32MM, INSTALADO EM PRUMADA DE ÁGUA - FORNECIMENTO E INSTALAÇÃO. AF_06/2022</t>
  </si>
  <si>
    <t>JOELHO 45 GRAUS, PVC, SOLDÁVEL, DN 32MM, INSTALADO EM RAMAL DE DISTRIBUIÇÃO DE ÁGUA - FORNECIMENTO E INSTALAÇÃO. AF_06/2022</t>
  </si>
  <si>
    <t>JOELHO 45 GRAUS, PVC, SOLDÁVEL, DN 32MM, INSTALADO EM RAMAL OU SUB-RAMAL DE ÁGUA - FORNECIMENTO E INSTALAÇÃO. AF_06/2022</t>
  </si>
  <si>
    <t>JOELHO 45 GRAUS, PVC, SOLDÁVEL, DN 40MM, INSTALADO EM PRUMADA DE ÁGUA - FORNECIMENTO E INSTALAÇÃO. AF_06/2022</t>
  </si>
  <si>
    <t>JOELHO 45 GRAUS, PVC, SOLDÁVEL, DN 40MM, INSTALADO EM RAMAL DE DISTRIBUIÇÃO DE ÁGUA - FORNECIMENTO E INSTALAÇÃO. AF_06/2022</t>
  </si>
  <si>
    <t>JOELHO 45 GRAUS, PVC, SOLDÁVEL, DN 50MM, INSTALADO EM PRUMADA DE ÁGUA - FORNECIMENTO E INSTALAÇÃO. AF_06/2022</t>
  </si>
  <si>
    <t>JOELHO 45 GRAUS, PVC, SOLDÁVEL, DN 50MM, INSTALADO EM RAMAL DE DISTRIBUIÇÃO DE ÁGUA - FORNECIMENTO E INSTALAÇÃO. AF_06/2022</t>
  </si>
  <si>
    <t>JOELHO 45 GRAUS, PVC, SOLDÁVEL, DN 60MM, INSTALADO EM PRUMADA DE ÁGUA - FORNECIMENTO E INSTALAÇÃO. AF_06/2022</t>
  </si>
  <si>
    <t>JOELHO 45 GRAUS, PVC, SOLDÁVEL, DN 75MM, INSTALADO EM PRUMADA DE ÁGUA - FORNECIMENTO E INSTALAÇÃO. AF_06/2022</t>
  </si>
  <si>
    <t>JOELHO 45 GRAUS, PVC, SOLDÁVEL, DN 85MM, INSTALADO EM PRUMADA DE ÁGUA - FORNECIMENTO E INSTALAÇÃO. AF_06/2022</t>
  </si>
  <si>
    <t>JOELHO 90 GRAUS COM BUCHA DE LATÃO, PVC, SOLDÁVEL, DN 25MM, X 1/2 INSTALADO EM RAMAL OU SUB-RAMAL DE ÁGUA - FORNECIMENTO E INSTALAÇÃO. AF_06/2022</t>
  </si>
  <si>
    <t>JOELHO 90 GRAUS COM BUCHA DE LATÃO, PVC, SOLDÁVEL, DN 25MM, X 3/4 INSTALADO EM RAMAL OU SUB-RAMAL DE ÁGUA - FORNECIMENTO E INSTALAÇÃO. AF_06/2022</t>
  </si>
  <si>
    <t>JOELHO 90 GRAUS, PVC, SOLDÁVEL, DN 20MM, INSTALADO EM RAMAL DE DISTRIBUIÇÃO DE ÁGUA - FORNECIMENTO E INSTALAÇÃO. AF_06/2022</t>
  </si>
  <si>
    <t>JOELHO 90 GRAUS, PVC, SOLDÁVEL, DN 20MM, INSTALADO EM RAMAL OU SUB-RAMAL DE ÁGUA - FORNECIMENTO E INSTALAÇÃO. AF_06/2022</t>
  </si>
  <si>
    <t>JOELHO 90 GRAUS, PVC, SOLDÁVEL, DN 25MM, INSTALADO EM PRUMADA DE ÁGUA - FORNECIMENTO E INSTALAÇÃO. AF_06/2022</t>
  </si>
  <si>
    <t>JOELHO 90 GRAUS, PVC, SOLDÁVEL, DN 25MM, INSTALADO EM RAMAL DE DISTRIBUIÇÃO DE ÁGUA - FORNECIMENTO E INSTALAÇÃO. AF_06/2022</t>
  </si>
  <si>
    <t>JOELHO 90 GRAUS, PVC, SOLDÁVEL, DN 25MM, INSTALADO EM RAMAL OU SUB-RAMAL DE ÁGUA - FORNECIMENTO E INSTALAÇÃO. AF_06/2022</t>
  </si>
  <si>
    <t>JOELHO 90 GRAUS, PVC, SOLDÁVEL, DN 25MM, X 3/4 INSTALADO EM RAMAL DE DISTRIBUIÇÃO DE ÁGUA - FORNECIMENTO E INSTALAÇÃO. AF_06/2022</t>
  </si>
  <si>
    <t>JOELHO 90 GRAUS, PVC, SOLDÁVEL, DN 32MM, INSTALADO EM PRUMADA DE ÁGUA - FORNECIMENTO E INSTALAÇÃO. AF_06/2022</t>
  </si>
  <si>
    <t>JOELHO 90 GRAUS, PVC, SOLDÁVEL, DN 32MM, INSTALADO EM RAMAL DE DISTRIBUIÇÃO DE ÁGUA - FORNECIMENTO E INSTALAÇÃO. AF_06/2022</t>
  </si>
  <si>
    <t>JOELHO 90 GRAUS, PVC, SOLDÁVEL, DN 32MM, INSTALADO EM RAMAL OU SUB-RAMAL DE ÁGUA - FORNECIMENTO E INSTALAÇÃO. AF_06/2022</t>
  </si>
  <si>
    <t>JOELHO 90 GRAUS, PVC, SOLDÁVEL, DN 40MM, INSTALADO EM PRUMADA DE ÁGUA - FORNECIMENTO E INSTALAÇÃO. AF_06/2022</t>
  </si>
  <si>
    <t>JOELHO 90 GRAUS, PVC, SOLDÁVEL, DN 40MM, INSTALADO EM RAMAL DE DISTRIBUIÇÃO DE ÁGUA - FORNECIMENTO E INSTALAÇÃO. AF_06/2022</t>
  </si>
  <si>
    <t>JOELHO 90 GRAUS, PVC, SOLDÁVEL, DN 50MM, INSTALADO EM PRUMADA DE ÁGUA - FORNECIMENTO E INSTALAÇÃO. AF_06/2022</t>
  </si>
  <si>
    <t>JOELHO 90 GRAUS, PVC, SOLDÁVEL, DN 50MM, INSTALADO EM RAMAL DE DISTRIBUIÇÃO DE ÁGUA - FORNECIMENTO E INSTALAÇÃO. AF_06/2022</t>
  </si>
  <si>
    <t>JOELHO 90 GRAUS, PVC, SOLDÁVEL, DN 60MM, INSTALADO EM PRUMADA DE ÁGUA - FORNECIMENTO E INSTALAÇÃO. AF_06/2022</t>
  </si>
  <si>
    <t>JOELHO 90 GRAUS, PVC, SOLDÁVEL, DN 75MM, INSTALADO EM PRUMADA DE ÁGUA - FORNECIMENTO E INSTALAÇÃO. AF_06/2022</t>
  </si>
  <si>
    <t>JOELHO 90 GRAUS, PVC, SOLDÁVEL, DN 85MM, INSTALADO EM PRUMADA DE ÁGUA - FORNECIMENTO E INSTALAÇÃO. AF_06/2022</t>
  </si>
  <si>
    <t>JOELHO DE REDUÇÃO, 90 GRAUS, PVC, SOLDÁVEL, DN 25 MM X 20 MM, INSTALADO EM RAMAL DE DISTRIBUIÇÃO DE ÁGUA - FORNECIMENTO E INSTALAÇÃO. AF_06/2022</t>
  </si>
  <si>
    <t>JOELHO DE REDUÇÃO, 90 GRAUS, PVC, SOLDÁVEL, DN 25 MM X 20 MM, INSTALADO EM RAMAL OU SUB-RAMAL DE ÁGUA - FORNECIMENTO E INSTALAÇÃO. AF_06/2022</t>
  </si>
  <si>
    <t>JOELHO DE REDUÇÃO, 90 GRAUS, PVC, SOLDÁVEL, DN 32 MM X 25 MM, INSTALADO EM PRUMADA DE ÁGUA - FORNECIMENTO E INSTALAÇÃO. AF_06/2022</t>
  </si>
  <si>
    <t>JOELHO DE REDUÇÃO, 90 GRAUS, PVC, SOLDÁVEL, DN 32 MM X 25 MM, INSTALADO EM RAMAL DE DISTRIBUIÇÃO DE ÁGUA - FORNECIMENTO E INSTALAÇÃO. AF_06/2022</t>
  </si>
  <si>
    <t>JOELHO DE REDUÇÃO, 90 GRAUS, PVC, SOLDÁVEL, DN 32 MM X 25 MM, INSTALADO EM RAMAL OU SUB-RAMAL DE ÁGUA - FORNECIMENTO E INSTALAÇÃO. AF_06/2022</t>
  </si>
  <si>
    <t>LUVA COM BUCHA DE LATÃO, PVC, SOLDÁVEL, DN 20MM X 1/2", INSTALADO EM RAMAL OU SUB-RAMAL DE ÁGUA - FORNECIMENTO E INSTALAÇÃO. AF_06/2022</t>
  </si>
  <si>
    <t>LUVA COM BUCHA DE LATÃO, PVC, SOLDÁVEL, DN 25MM X 3/4, INSTALADO EM RAMAL DE DISTRIBUIÇÃO DE ÁGUA - FORNECIMENTO E INSTALAÇÃO. AF_06/2022</t>
  </si>
  <si>
    <t>LUVA COM BUCHA DE LATÃO, PVC, SOLDÁVEL, DN 25MM X 3/4, INSTALADO EM RAMAL OU SUB-RAMAL DE ÁGUA - FORNECIMENTO E INSTALAÇÃO. AF_06/2022</t>
  </si>
  <si>
    <t>LUVA COM BUCHA DE LATÃO, PVC, SOLDÁVEL, DN 32MM X 1, INSTALADO EM RAMAL DE DISTRIBUIÇÃO DE ÁGUA FORNECIMENTO E INSTALAÇÃO. AF_06/2022</t>
  </si>
  <si>
    <t>LUVA COM BUCHA DE LATÃO, PVC, SOLDÁVEL, DN 32MM X 1, INSTALADO EM RAMAL OU SUB-RAMAL DE ÁGUA FORNECIMENTO E INSTALAÇÃO. AF_06/2022</t>
  </si>
  <si>
    <t>LUVA COM ROSCA, PVC, SOLDÁVEL, DN 40MM X 1.1/4", INSTALADO EM RAMAL DE DISTRIBUIÇÃO DE ÁGUA - FORNECIMENTO E INSTALAÇÃO. AF_06/2022</t>
  </si>
  <si>
    <t>LUVA COM ROSCA, PVC, SOLDÁVEL, DN 40MM X 1.1/4, INSTALADO EM PRUMADA DE ÁGUA - FORNECIMENTO E INSTALAÇÃO. AF_06/2022</t>
  </si>
  <si>
    <t>LUVA COM ROSCA, PVC, SOLDÁVEL, DN 50MM X 1.1/2", INSTALADO EM RAMAL DE DISTRIBUIÇÃO DE ÁGUA - FORNECIMENTO E INSTALAÇÃO. AF_06/2022</t>
  </si>
  <si>
    <t>LUVA COM ROSCA, PVC, SOLDÁVEL, DN 50MM X 1.1/2, INSTALADO EM PRUMADA DE ÁGUA - FORNECIMENTO E INSTALAÇÃO. AF_06/2022</t>
  </si>
  <si>
    <t>LUVA DE CORRER, PVC, SOLDÁVEL, DN 20MM, INSTALADO EM RAMAL DE DISTRIBUIÇÃO DE ÁGUA - FORNECIMENTO E INSTALAÇÃO. AF_06/2022</t>
  </si>
  <si>
    <t>LUVA DE CORRER, PVC, SOLDÁVEL, DN 20MM, INSTALADO EM RAMAL OU SUB-RAMAL DE ÁGUA - FORNECIMENTO E INSTALAÇÃO. AF_06/2022</t>
  </si>
  <si>
    <t>LUVA DE CORRER, PVC, SOLDÁVEL, DN 25MM, INSTALADO EM PRUMADA DE ÁGUA - FORNECIMENTO E INSTALAÇÃO. AF_06/2022</t>
  </si>
  <si>
    <t>LUVA DE CORRER, PVC, SOLDÁVEL, DN 25MM, INSTALADO EM RAMAL DE DISTRIBUIÇÃO DE ÁGUA - FORNECIMENTO E INSTALAÇÃO. AF_06/2022</t>
  </si>
  <si>
    <t>LUVA DE CORRER, PVC, SOLDÁVEL, DN 25MM, INSTALADO EM RAMAL OU SUB-RAMAL DE ÁGUA - FORNECIMENTO E INSTALAÇÃO. AF_12/2014</t>
  </si>
  <si>
    <t>LUVA DE CORRER, PVC, SOLDÁVEL, DN 32MM, INSTALADO EM PRUMADA DE ÁGUA - FORNECIMENTO E INSTALAÇÃO. AF_06/2022</t>
  </si>
  <si>
    <t>LUVA DE CORRER, PVC, SOLDÁVEL, DN 32MM, INSTALADO EM RAMAL DE DISTRIBUIÇÃO DE ÁGUA FORNECIMENTO E INSTALAÇÃO. AF_06/2022</t>
  </si>
  <si>
    <t>LUVA DE CORRER, PVC, SOLDÁVEL, DN 32MM, INSTALADO EM RAMAL OU SUB-RAMAL DE ÁGUA FORNECIMENTO E INSTALAÇÃO. AF_06/2022</t>
  </si>
  <si>
    <t>LUVA DE CORRER, PVC, SOLDÁVEL, DN 40MM, INSTALADO EM PRUMADA DE ÁGUA FORNECIMENTO E INSTALAÇÃO. AF_06/2022</t>
  </si>
  <si>
    <t>LUVA DE CORRER, PVC, SOLDÁVEL, DN 40MM, INSTALADO EM RAMAL DE DISTRIBUIÇÃO DE ÁGUA - FORNECIMENTO E INSTALAÇÃO. AF_06/2022</t>
  </si>
  <si>
    <t>LUVA DE CORRER, PVC, SOLDÁVEL, DN 50MM, INSTALADO EM PRUMADA DE ÁGUA - FORNECIMENTO E INSTALAÇÃO. AF_06/2022</t>
  </si>
  <si>
    <t>LUVA DE CORRER, PVC, SOLDÁVEL, DN 50MM, INSTALADO EM RAMAL DE DISTRIBUIÇÃO DE ÁGUA - FORNECIMENTO E INSTALAÇÃO. AF_06/2022</t>
  </si>
  <si>
    <t>LUVA DE CORRER, PVC, SOLDÁVEL, DN 60MM, INSTALADO EM PRUMADA DE ÁGUA FORNECIMENTO E INSTALAÇÃO. AF_06/2022</t>
  </si>
  <si>
    <t>LUVA DE REDUÇÃO, PVC, SOLDÁVEL, DN 25MM X 20MM, INSTALADO EM RAMAL DE DISTRIBUIÇÃO DE ÁGUA - FORNECIMENTO E INSTALAÇÃO. AF_06/2022</t>
  </si>
  <si>
    <t>LUVA DE REDUÇÃO, PVC, SOLDÁVEL, DN 25MM X 20MM, INSTALADO EM RAMAL OU SUB-RAMAL DE ÁGUA - FORNECIMENTO E INSTALAÇÃO. AF_06/2022</t>
  </si>
  <si>
    <t>LUVA DE REDUÇÃO, PVC, SOLDÁVEL, DN 32MM X 25MM, INSTALADO EM PRUMADA DE ÁGUA - FORNECIMENTO E INSTALAÇÃO. AF_06/2022</t>
  </si>
  <si>
    <t>LUVA DE REDUÇÃO, PVC, SOLDÁVEL, DN 32MM X 25MM, INSTALADO EM RAMAL DE DISTRIBUIÇÃO DE ÁGUA - FORNECIMENTO E INSTALAÇÃO. AF_06/2022</t>
  </si>
  <si>
    <t>LUVA DE REDUÇÃO, PVC, SOLDÁVEL, DN 32MM X 25MM, INSTALADO EM RAMAL OU SUB-RAMAL DE ÁGUA - FORNECIMENTO E INSTALAÇÃO. AF_06/2022</t>
  </si>
  <si>
    <t>LUVA DE REDUÇÃO, PVC, SOLDÁVEL, DN 40MM X 32MM, INSTALADO EM PRUMADA DE ÁGUA - FORNECIMENTO E INSTALAÇÃO. AF_06/2022</t>
  </si>
  <si>
    <t>LUVA DE REDUÇÃO, PVC, SOLDÁVEL, DN 40MM X 32MM, INSTALADO EM RAMAL DE DISTRIBUIÇÃO DE ÁGUA - FORNECIMENTO E INSTALAÇÃO. AF_06/2022</t>
  </si>
  <si>
    <t>LUVA DE REDUÇÃO, PVC, SOLDÁVEL, DN 50MM X 25MM, INSTALADO EM PRUMADA DE ÁGUA FORNECIMENTO E INSTALAÇÃO. AF_06/2022</t>
  </si>
  <si>
    <t>LUVA DE REDUÇÃO, PVC, SOLDÁVEL, DN 50MM X 25MM, INSTALADO EM RAMAL DE DISTRIBUIÇÃO DE ÁGUA FORNECIMENTO E INSTALAÇÃO. AF_06/2022</t>
  </si>
  <si>
    <t>LUVA DE REDUÇÃO, PVC, SOLDÁVEL, DN 60MM X 50MM, INSTALADO EM PRUMADA DE ÁGUA - FORNECIMENTO E INSTALAÇÃO. AF_06/2022</t>
  </si>
  <si>
    <t>LUVA SOLDÁVEL E COM BUCHA DE LATÃO, PVC, SOLDÁVEL, DN 32MM X 1, INSTALADO EM PRUMADA DE ÁGUA FORNECIMENTO E INSTALAÇÃO. AF_06/2022</t>
  </si>
  <si>
    <t>LUVA SOLDÁVEL E COM ROSCA, PVC, SOLDÁVEL, DN 25MM X 3/4, INSTALADO EM RAMAL OU SUB-RAMAL DE ÁGUA - FORNECIMENTO E INSTALAÇÃO. AF_06/2022</t>
  </si>
  <si>
    <t>LUVA SOLDÁVEL E COM ROSCA, PVC, SOLDÁVEL, DN 32MM X 1, INSTALADO EM PRUMADA DE ÁGUA - FORNECIMENTO E INSTALAÇÃO. AF_06/2022</t>
  </si>
  <si>
    <t>LUVA SOLDÁVEL E COM ROSCA, PVC, SOLDÁVEL, DN 32MM X 1, INSTALADO EM RAMAL DE DISTRIBUIÇÃO DE ÁGUA - FORNECIMENTO E INSTALAÇÃO. AF_06/2022</t>
  </si>
  <si>
    <t>LUVA SOLDÁVEL E COM ROSCA, PVC, SOLDÁVEL, DN 32MM X 1, INSTALADO EM RAMAL OU SUB-RAMAL DE ÁGUA - FORNECIMENTO E INSTALAÇÃO. AF_06/2022</t>
  </si>
  <si>
    <t>LUVA, PVC, SOLDÁVEL, DN 20MM, INSTALADO EM RAMAL DE DISTRIBUIÇÃO DE ÁGUA - FORNECIMENTO E INSTALAÇÃO. AF_06/2022</t>
  </si>
  <si>
    <t>LUVA, PVC, SOLDÁVEL, DN 20MM, INSTALADO EM RAMAL OU SUB-RAMAL DE ÁGUA - FORNECIMENTO E INSTALAÇÃO. AF_06/2022</t>
  </si>
  <si>
    <t>LUVA, PVC, SOLDÁVEL, DN 25MM, INSTALADO EM PRUMADA DE ÁGUA - FORNECIMENTO E INSTALAÇÃO. AF_06/2022</t>
  </si>
  <si>
    <t>LUVA, PVC, SOLDÁVEL, DN 25MM, INSTALADO EM RAMAL DE DISTRIBUIÇÃO DE ÁGUA - FORNECIMENTO E INSTALAÇÃO. AF_06/2022</t>
  </si>
  <si>
    <t>LUVA, PVC, SOLDÁVEL, DN 25MM, INSTALADO EM RAMAL OU SUB-RAMAL DE ÁGUA - FORNECIMENTO E INSTALAÇÃO. AF_06/2022</t>
  </si>
  <si>
    <t>LUVA, PVC, SOLDÁVEL, DN 32MM, INSTALADO EM PRUMADA DE ÁGUA - FORNECIMENTO E INSTALAÇÃO. AF_06/2022</t>
  </si>
  <si>
    <t>LUVA, PVC, SOLDÁVEL, DN 32MM, INSTALADO EM RAMAL DE DISTRIBUIÇÃO DE ÁGUA - FORNECIMENTO E INSTALAÇÃO. AF_06/2022</t>
  </si>
  <si>
    <t>LUVA, PVC, SOLDÁVEL, DN 32MM, INSTALADO EM RAMAL OU SUB-RAMAL DE ÁGUA - FORNECIMENTO E INSTALAÇÃO. AF_06/2022</t>
  </si>
  <si>
    <t>LUVA, PVC, SOLDÁVEL, DN 40MM, INSTALADO EM PRUMADA DE ÁGUA - FORNECIMENTO E INSTALAÇÃO. AF_06/2022</t>
  </si>
  <si>
    <t>LUVA, PVC, SOLDÁVEL, DN 40MM, INSTALADO EM RAMAL DE DISTRIBUIÇÃO DE ÁGUA - FORNECIMENTO E INSTALAÇÃO. AF_06/2022</t>
  </si>
  <si>
    <t>LUVA, PVC, SOLDÁVEL, DN 50MM, INSTALADO EM PRUMADA DE ÁGUA - FORNECIMENTO E INSTALAÇÃO. AF_06/2022</t>
  </si>
  <si>
    <t>LUVA, PVC, SOLDÁVEL, DN 50MM, INSTALADO EM RAMAL DE DISTRIBUIÇÃO DE ÁGUA - FORNECIMENTO E INSTALAÇÃO. AF_06/2022</t>
  </si>
  <si>
    <t>LUVA, PVC, SOLDÁVEL, DN 60MM, INSTALADO EM PRUMADA DE ÁGUA - FORNECIMENTO E INSTALAÇÃO. AF_06/2022</t>
  </si>
  <si>
    <t>LUVA, PVC, SOLDÁVEL, DN 75MM, INSTALADO EM PRUMADA DE ÁGUA - FORNECIMENTO E INSTALAÇÃO. AF_06/2022</t>
  </si>
  <si>
    <t>LUVA, PVC, SOLDÁVEL, DN 85MM, INSTALADO EM PRUMADA DE ÁGUA - FORNECIMENTO E INSTALAÇÃO. AF_06/2022</t>
  </si>
  <si>
    <t>TE DE REDUÇÃO, 90 GRAUS, PVC, SOLDÁVEL, DN 50 MM X 20 MM, INSTALADO EM PRUMADA DE ÁGUA - FORNECIMENTO E INSTALAÇÃO. AF_06/2022</t>
  </si>
  <si>
    <t>TE DE REDUÇÃO, 90 GRAUS, PVC, SOLDÁVEL, DN 50 MM X 20 MM, INSTALADO EM RAMAL DE DISTRIBUIÇÃO DE ÁGUA - FORNECIMENTO E INSTALAÇÃO. AF_06/2022</t>
  </si>
  <si>
    <t>TE DE REDUÇÃO, 90 GRAUS, PVC, SOLDÁVEL, DN 50 MM X 32 MM, INSTALADO EM PRUMADA DE ÁGUA - FORNECIMENTO E INSTALAÇÃO. AF_06/2022</t>
  </si>
  <si>
    <t>TE DE REDUÇÃO, 90 GRAUS, PVC, SOLDÁVEL, DN 50 MM X 32 MM, INSTALADO EM RAMAL DE DISTRIBUIÇÃO DE ÁGUA - FORNECIMENTO E INSTALAÇÃO. AF_06/2022</t>
  </si>
  <si>
    <t>TE DE REDUÇÃO, PVC, SOLDÁVEL, DN 75MM X 50MM, INSTALADO EM PRUMADA DE ÁGUA - FORNECIMENTO E INSTALAÇÃO. AF_06/2022</t>
  </si>
  <si>
    <t>TE DE REDUÇÃO, PVC, SOLDÁVEL, DN 85MM X 60MM, INSTALADO EM PRUMADA DE ÁGUA - FORNECIMENTO E INSTALAÇÃO. AF_06/2022</t>
  </si>
  <si>
    <t>TE, PVC, SOLDÁVEL, DN 20MM, INSTALADO EM RAMAL DE DISTRIBUIÇÃO DE ÁGUA - FORNECIMENTO E INSTALAÇÃO. AF_06/2022</t>
  </si>
  <si>
    <t>TE, PVC, SOLDÁVEL, DN 20MM, INSTALADO EM RAMAL OU SUB-RAMAL DE ÁGUA - FORNECIMENTO E INSTALAÇÃO. AF_06/2022</t>
  </si>
  <si>
    <t>TE, PVC, SOLDÁVEL, DN 25MM, INSTALADO EM PRUMADA DE ÁGUA - FORNECIMENTO E INSTALAÇÃO. AF_06/2022</t>
  </si>
  <si>
    <t>TE, PVC, SOLDÁVEL, DN 25MM, INSTALADO EM RAMAL DE DISTRIBUIÇÃO DE ÁGUA - FORNECIMENTO E INSTALAÇÃO. AF_06/2022</t>
  </si>
  <si>
    <t>TE, PVC, SOLDÁVEL, DN 25MM, INSTALADO EM RAMAL OU SUB-RAMAL DE ÁGUA - FORNECIMENTO E INSTALAÇÃO. AF_06/2022</t>
  </si>
  <si>
    <t>TE, PVC, SOLDÁVEL, DN 32MM, INSTALADO EM PRUMADA DE ÁGUA - FORNECIMENTO E INSTALAÇÃO. AF_06/2022</t>
  </si>
  <si>
    <t>TE, PVC, SOLDÁVEL, DN 32MM, INSTALADO EM RAMAL DE DISTRIBUIÇÃO DE ÁGUA - FORNECIMENTO E INSTALAÇÃO. AF_06/2022</t>
  </si>
  <si>
    <t>TE, PVC, SOLDÁVEL, DN 32MM, INSTALADO EM RAMAL OU SUB-RAMAL DE ÁGUA - FORNECIMENTO E INSTALAÇÃO. AF_06/2022</t>
  </si>
  <si>
    <t>TE, PVC, SOLDÁVEL, DN 40MM, INSTALADO EM PRUMADA DE ÁGUA - FORNECIMENTO E INSTALAÇÃO. AF_06/2022</t>
  </si>
  <si>
    <t>TE, PVC, SOLDÁVEL, DN 40MM, INSTALADO EM RAMAL DE DISTRIBUIÇÃO DE ÁGUA - FORNECIMENTO E INSTALAÇÃO. AF_06/2022</t>
  </si>
  <si>
    <t>TE, PVC, SOLDÁVEL, DN 50MM, INSTALADO EM PRUMADA DE ÁGUA - FORNECIMENTO E INSTALAÇÃO. AF_06/2022</t>
  </si>
  <si>
    <t>TE, PVC, SOLDÁVEL, DN 50MM, INSTALADO EM RAMAL DE DISTRIBUIÇÃO DE ÁGUA - FORNECIMENTO E INSTALAÇÃO. AF_06/2022</t>
  </si>
  <si>
    <t>TE, PVC, SOLDÁVEL, DN 60MM, INSTALADO EM PRUMADA DE ÁGUA - FORNECIMENTO E INSTALAÇÃO. AF_06/2022</t>
  </si>
  <si>
    <t>TE, PVC, SOLDÁVEL, DN 75MM, INSTALADO EM PRUMADA DE ÁGUA - FORNECIMENTO E INSTALAÇÃO. AF_06/2022</t>
  </si>
  <si>
    <t>TE, PVC, SOLDÁVEL, DN 85MM, INSTALADO EM PRUMADA DE ÁGUA - FORNECIMENTO E INSTALAÇÃO. AF_06/2022</t>
  </si>
  <si>
    <t>TUBO, PVC, SOLDÁVEL, DE 20MM, INSTALADO EM RAMAL DE DISTRIBUIÇÃO DE ÁGUA - FORNECIMENTO E INSTALAÇÃO. AF_06/2022</t>
  </si>
  <si>
    <t>TUBO, PVC, SOLDÁVEL, DE 20MM, INSTALADO EM RAMAL OU SUB-RAMAL DE ÁGUA - FORNECIMENTO E INSTALAÇÃO. AF_06/2022</t>
  </si>
  <si>
    <t>TUBO, PVC, SOLDÁVEL, DE 25MM, INSTALADO EM PRUMADA DE ÁGUA - FORNECIMENTO E INSTALAÇÃO. AF_06/2022</t>
  </si>
  <si>
    <t>TUBO, PVC, SOLDÁVEL, DE 25MM, INSTALADO EM RAMAL DE DISTRIBUIÇÃO DE ÁGUA - FORNECIMENTO E INSTALAÇÃO. AF_06/2022</t>
  </si>
  <si>
    <t>TUBO, PVC, SOLDÁVEL, DE 25MM, INSTALADO EM RAMAL OU SUB-RAMAL DE ÁGUA - FORNECIMENTO E INSTALAÇÃO. AF_06/2022</t>
  </si>
  <si>
    <t>TUBO, PVC, SOLDÁVEL, DE 32MM, INSTALADO EM PRUMADA DE ÁGUA - FORNECIMENTO E INSTALAÇÃO. AF_06/2022</t>
  </si>
  <si>
    <t>TUBO, PVC, SOLDÁVEL, DE 32MM, INSTALADO EM RAMAL DE DISTRIBUIÇÃO DE ÁGUA - FORNECIMENTO E INSTALAÇÃO. AF_06/2022</t>
  </si>
  <si>
    <t>TUBO, PVC, SOLDÁVEL, DE 32MM, INSTALADO EM RAMAL OU SUB-RAMAL DE ÁGUA - FORNECIMENTO E INSTALAÇÃO. AF_06/2022</t>
  </si>
  <si>
    <t>TUBO, PVC, SOLDÁVEL, DE 40MM, INSTALADO EM PRUMADA DE ÁGUA - FORNECIMENTO E INSTALAÇÃO. AF_06/2022</t>
  </si>
  <si>
    <t>TUBO, PVC, SOLDÁVEL, DE 40MM, INSTALADO EM RAMAL DE DISTRIBUIÇÃO DE ÁGUA - FORNECIMENTO E INSTALAÇÃO. AF_06/2022</t>
  </si>
  <si>
    <t>TUBO, PVC, SOLDÁVEL, DE 50MM, INSTALADO EM PRUMADA DE ÁGUA - FORNECIMENTO E INSTALAÇÃO. AF_06/2022</t>
  </si>
  <si>
    <t>TUBO, PVC, SOLDÁVEL, DE 50MM, INSTALADO EM RAMAL DE DISTRIBUIÇÃO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</si>
  <si>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</si>
  <si>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</si>
  <si>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</si>
  <si>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TÊ COM BUCHA DE LATÃO NA BOLSA CENTRAL, PVC, SOLDÁVEL, DN 20MM X 1/2, INSTALADO EM RAMAL OU SUB-RAMAL DE ÁGUA - FORNECIMENTO E INSTALAÇÃO. AF_06/2022</t>
  </si>
  <si>
    <t>TÊ COM BUCHA DE LATÃO NA BOLSA CENTRAL, PVC, SOLDÁVEL, DN 25MM X 1/2, INSTALADO EM RAMAL OU SUB-RAMAL DE ÁGUA - FORNECIMENTO E INSTALAÇÃO. AF_06/2022</t>
  </si>
  <si>
    <t>TÊ COM BUCHA DE LATÃO NA BOLSA CENTRAL, PVC, SOLDÁVEL, DN 25MM X 3/4, INSTALADO EM RAMAL OU SUB-RAMAL DE ÁGUA - FORNECIMENTO E INSTALAÇÃO. AF_06/2022</t>
  </si>
  <si>
    <t>TÊ COM BUCHA DE LATÃO NA BOLSA CENTRAL, PVC, SOLDÁVEL, DN 32MM X 3/4, INSTALADO EM RAMAL DE DISTRIBUIÇÃO DE ÁGUA - FORNECIMENTO E INSTALAÇÃO. AF_06/2022</t>
  </si>
  <si>
    <t>TÊ COM BUCHA DE LATÃO NA BOLSA CENTRAL, PVC, SOLDÁVEL, DN 32MM X 3/4, INSTALADO EM RAMAL OU SUB-RAMAL DE ÁGUA - FORNECIMENTO E INSTALAÇÃO. AF_06/2022</t>
  </si>
  <si>
    <t>TÊ DE REDUÇÃO, PVC, SOLDÁVEL, DN 25MM X 20MM, INSTALADO EM RAMAL DE DISTRIBUIÇÃO DE ÁGUA - FORNECIMENTO E INSTALAÇÃO. AF_06/2022</t>
  </si>
  <si>
    <t>TÊ DE REDUÇÃO, PVC, SOLDÁVEL, DN 25MM X 20MM, INSTALADO EM RAMAL OU SUB-RAMAL DE ÁGUA - FORNECIMENTO E INSTALAÇÃO. AF_06/2022</t>
  </si>
  <si>
    <t>TÊ DE REDUÇÃO, PVC, SOLDÁVEL, DN 32MM X 25MM, INSTALADO EM PRUMADA DE ÁGUA - FORNECIMENTO E INSTALAÇÃO. AF_06/2022</t>
  </si>
  <si>
    <t>TÊ DE REDUÇÃO, PVC, SOLDÁVEL, DN 32MM X 25MM, INSTALADO EM RAMAL DE DISTRIBUIÇÃO DE ÁGUA - FORNECIMENTO E INSTALAÇÃO. AF_06/2022</t>
  </si>
  <si>
    <t>TÊ DE REDUÇÃO, PVC, SOLDÁVEL, DN 32MM X 25MM, INSTALADO EM RAMAL OU SUB-RAMAL DE ÁGUA - FORNECIMENTO E INSTALAÇÃO. AF_06/2022</t>
  </si>
  <si>
    <t>TÊ DE REDUÇÃO, PVC, SOLDÁVEL, DN 40MM X 32MM, INSTALADO EM PRUMADA DE ÁGUA - FORNECIMENTO E INSTALAÇÃO. AF_06/2022</t>
  </si>
  <si>
    <t>TÊ DE REDUÇÃO, PVC, SOLDÁVEL, DN 40MM X 32MM, INSTALADO EM RAMAL DE DISTRIBUIÇÃO DE ÁGUA - FORNECIMENTO E INSTALAÇÃO. AF_06/2022</t>
  </si>
  <si>
    <t>TÊ DE REDUÇÃO, PVC, SOLDÁVEL, DN 50MM X 25MM, INSTALADO EM PRUMADA DE ÁGUA - FORNECIMENTO E INSTALAÇÃO. AF_06/2022</t>
  </si>
  <si>
    <t>TÊ DE REDUÇÃO, PVC, SOLDÁVEL, DN 50MM X 25MM, INSTALADO EM RAMAL DE DISTRIBUIÇÃO DE ÁGUA - FORNECIMENTO E INSTALAÇÃO. AF_06/2022</t>
  </si>
  <si>
    <t>TÊ DE REDUÇÃO, PVC, SOLDÁVEL, DN 50MM X 40MM, INSTALADO EM PRUMADA DE ÁGUA - FORNECIMENTO E INSTALAÇÃO. AF_06/2022</t>
  </si>
  <si>
    <t>TÊ DE REDUÇÃO, PVC, SOLDÁVEL, DN 50MM X 40MM, INSTALADO EM RAMAL DE DISTRIBUIÇÃO DE ÁGUA - FORNECIMENTO E INSTALAÇÃO. AF_06/2022</t>
  </si>
  <si>
    <t>TÊ SOLDÁVEL E COM ROSCA NA BOLSA CENTRAL, PVC, SOLDÁVEL, DN 20MM X 1/2, INSTALADO EM RAMAL DE DISTRIBUIÇÃO DE ÁGUA - FORNECIMENTO E INSTALAÇÃO. AF_06/2022</t>
  </si>
  <si>
    <t>UNIÃO, PVC, SOLDÁVEL, DN 20MM, INSTALADO EM RAMAL DE DISTRIBUIÇÃO DE ÁGUA - FORNECIMENTO E INSTALAÇÃO. AF_06/2022</t>
  </si>
  <si>
    <t>UNIÃO, PVC, SOLDÁVEL, DN 20MM, INSTALADO EM RAMAL OU SUB-RAMAL DE ÁGUA - FORNECIMENTO E INSTALAÇÃO. AF_06/2022</t>
  </si>
  <si>
    <t>UNIÃO, PVC, SOLDÁVEL, DN 25MM, INSTALADO EM PRUMADA DE ÁGUA - FORNECIMENTO E INSTALAÇÃO. AF_06/2022</t>
  </si>
  <si>
    <t>UNIÃO, PVC, SOLDÁVEL, DN 25MM, INSTALADO EM RAMAL DE DISTRIBUIÇÃO DE ÁGUA - FORNECIMENTO E INSTALAÇÃO. AF_06/2022</t>
  </si>
  <si>
    <t>UNIÃO, PVC, SOLDÁVEL, DN 25MM, INSTALADO EM RAMAL OU SUB-RAMAL DE ÁGUA - FORNECIMENTO E INSTALAÇÃO. AF_06/2022</t>
  </si>
  <si>
    <t>UNIÃO, PVC, SOLDÁVEL, DN 32MM, INSTALADO EM PRUMADA DE ÁGUA - FORNECIMENTO E INSTALAÇÃO. AF_06/2022</t>
  </si>
  <si>
    <t>UNIÃO, PVC, SOLDÁVEL, DN 32MM, INSTALADO EM RAMAL DE DISTRIBUIÇÃO DE ÁGUA - FORNECIMENTO E INSTALAÇÃO. AF_06/2022</t>
  </si>
  <si>
    <t>UNIÃO, PVC, SOLDÁVEL, DN 32MM, INSTALADO EM RAMAL OU SUB-RAMAL DE ÁGUA - FORNECIMENTO E INSTALAÇÃO. AF_06/2022</t>
  </si>
  <si>
    <t>UNIÃO, PVC, SOLDÁVEL, DN 40MM, INSTALADO EM PRUMADA DE ÁGUA - FORNECIMENTO E INSTALAÇÃO. AF_06/2022</t>
  </si>
  <si>
    <t>UNIÃO, PVC, SOLDÁVEL, DN 40MM, INSTALADO EM RAMAL DE DISTRIBUIÇÃO DE ÁGUA - FORNECIMENTO E INSTALAÇÃO. AF_06/2022</t>
  </si>
  <si>
    <t>UNIÃO, PVC, SOLDÁVEL, DN 50MM, INSTALADO EM PRUMADA DE ÁGUA - FORNECIMENTO E INSTALAÇÃO. AF_06/2022</t>
  </si>
  <si>
    <t>UNIÃO, PVC, SOLDÁVEL, DN 50MM, INSTALADO EM RAMAL DE DISTRIBUIÇÃO DE ÁGUA - FORNECIMENTO E INSTALAÇÃO. AF_06/2022</t>
  </si>
  <si>
    <t>UNIÃO, PVC, SOLDÁVEL, DN 60MM, INSTALADO EM PRUMADA DE ÁGUA - FORNECIMENTO E INSTALAÇÃO. AF_06/2022</t>
  </si>
  <si>
    <t>UNIÃO, PVC, SOLDÁVEL, DN 75MM, INSTALADO EM PRUMADA DE ÁGUA - FORNECIMENTO E INSTALAÇÃO. AF_06/2022</t>
  </si>
  <si>
    <t>UNIÃO, PVC, SOLDÁVEL, DN 85MM, INSTALADO EM PRUMADA DE ÁGUA - FORNECIMENTO E INSTALAÇÃO. AF_06/2022</t>
  </si>
  <si>
    <t>ADAPTADOR, CPVC, SOLDÁVEL, DN 22MM, INSTALADO EM RAMAL DE DISTRIBUIÇÃO DE ÁGUA FORNECIMENTO E INSTALAÇÃO. AF_06/2022</t>
  </si>
  <si>
    <t>ADAPTADOR, CPVC, SOLDÁVEL, DN15MM, INSTALADO EM RAMAL OU SUB-RAMAL DE ÁGUA FORNECIMENTO E INSTALAÇÃO. AF_06/2022</t>
  </si>
  <si>
    <t>ADAPTADOR, CPVC, SOLDÁVEL, DN22MM, INSTALADO EM RAMAL OU SUB-RAMAL DE ÁGUA FORNECIMENTO E INSTALAÇÃO. AF_06/2022</t>
  </si>
  <si>
    <t>BUCHA DE REDUÇÃO, CPVC, SOLDÁVEL, DN 28MM X 22MM, INSTALADO EM RAMAL DE DISTRIBUIÇÃO DE ÁGUA - FORNECIMENTO E INSTALAÇÃO. AF_06/2022</t>
  </si>
  <si>
    <t>BUCHA DE REDUÇÃO, CPVC, SOLDÁVEL, DN 42MM X 22MM, INSTALADO EM RAMAL DE DISTRIBUIÇÃO DE ÁGUA - FORNECIMENTO E INSTALAÇÃO. AF_06/2022</t>
  </si>
  <si>
    <t>BUCHA DE REDUÇÃO, CPVC, SOLDÁVEL, DN22MM X 15MM, INSTALADO EM RAMAL OU SUB-RAMAL DE ÁGUA FORNECIMENTO E INSTALAÇÃO. AF_06/2022</t>
  </si>
  <si>
    <t>BUCHA DE REDUÇÃO, CPVC, SOLDÁVEL, DN28MM X 22MM, INSTALADO EM RAMAL OU SUB-RAMAL DE ÁGUA FORNECIMENTO E INSTALAÇÃO. AF_06/2022</t>
  </si>
  <si>
    <t>BUCHA DE REDUÇÃO, CPVC, SOLDÁVEL, DN35MM X 28MM, INSTALADO EM RAMAL DE DISTRIBUIÇÃO DE ÁGUA - FORNECIMENTO E INSTALAÇÃO. AF_06/2022</t>
  </si>
  <si>
    <t>BUCHA DE REDUÇÃO, CPVC, SOLDÁVEL, DN35MM X 28MM, INSTALADO EM RAMAL OU SUB-RAMAL DE ÁGUA FORNECIMENTO E INSTALAÇÃO. AF_06/2022</t>
  </si>
  <si>
    <t>CONECTOR, CPVC, SOLDÁVEL, DN 15MM X 1/2, INSTALADO EM RAMAL OU SUB-RAMAL DE ÁGUA FORNECIMENTO E INSTALAÇÃO. AF_06/2022</t>
  </si>
  <si>
    <t>CONECTOR, CPVC, SOLDÁVEL, DN 22MM X 1/2, INSTALADO EM RAMAL OU SUB-RAMAL DE ÁGUA FORNECIMENTO E INSTALAÇÃO. AF_06/2022</t>
  </si>
  <si>
    <t>CONECTOR, CPVC, SOLDÁVEL, DN 28MM X 1, INSTALADO EM RAMAL DE DISTRIBUIÇÃO DE ÁGUA FORNECIMENTO E INSTALAÇÃO. AF_06/2022</t>
  </si>
  <si>
    <t>CONECTOR, CPVC, SOLDÁVEL, DN 28MM X 1, INSTALADO EM RAMAL OU SUB-RAMAL DE ÁGUA FORNECIMENTO E INSTALAÇÃO. AF_06/2022</t>
  </si>
  <si>
    <t>CONECTOR, CPVC, SOLDÁVEL, DN 35MM X 1 1/4, INSTALADO EM PRUMADA DE ÁGUA FORNECIMENTO E INSTALAÇÃO. AF_06/2022</t>
  </si>
  <si>
    <t>CONECTOR, CPVC, SOLDÁVEL, DN 35MM X 1 1/4, INSTALADO EM RAMAL DE DISTRIBUIÇÃO DE ÁGUA - FORNECIMENTO E INSTALAÇÃO. AF_06/2022</t>
  </si>
  <si>
    <t>CONECTOR, CPVC, SOLDÁVEL, DN 35MM X 1 1/4, INSTALADO EM RAMAL OU SUB-RAMAL DE ÁGUA FORNECIMENTO E INSTALAÇÃO. AF_06/2022</t>
  </si>
  <si>
    <t>CONECTOR, CPVC, SOLDÁVEL, DN 42MM X 1.1/2", INSTALADO EM RAMAL DE DISTRIBUIÇÃO DE ÁGUA - FORNECIMENTO E INSTALAÇÃO. AF_06/2022</t>
  </si>
  <si>
    <t>CONECTOR, CPVC, SOLDÁVEL, DN 42MM X 1.1/2, INSTALADO EM PRUMADA DE ÁGUA FORNECIMENTO E INSTALAÇÃO. AF_06/2022</t>
  </si>
  <si>
    <t>CONECTOR, CPVC, SOLDÁVEL, DN22MM X 3/4", INSTALADO EM RAMAL OU SUB-RAMAL DE ÁGUA - FORNECIMENTO E INSTALAÇÃO. AF_06/2022</t>
  </si>
  <si>
    <t>CURVA 90 GRAUS, CPVC, SOLDÁVEL, DN 15MM, INSTALADO EM RAMAL OU SUB-RAMAL DE ÁGUA - FORNECIMENTO E INSTALAÇÃO. AF_06/2022</t>
  </si>
  <si>
    <t>CURVA 90 GRAUS, CPVC, SOLDÁVEL, DN 22MM, INSTALADO EM RAMAL DE DISTRIBUIÇÃO DE ÁGUA - FORNECIMENTO E INSTALAÇÃO. AF_06/2022</t>
  </si>
  <si>
    <t>CURVA 90 GRAUS, CPVC, SOLDÁVEL, DN 22MM, INSTALADO EM RAMAL OU SUB-RAMAL DE ÁGUA - FORNECIMENTO E INSTALAÇÃO. AF_06/2022</t>
  </si>
  <si>
    <t>CURVA 90 GRAUS, CPVC, SOLDÁVEL, DN 28MM, INSTALADO EM RAMAL DE DISTRIBUIÇÃO DE ÁGUA FORNECIMENTO E INSTALAÇÃO. AF_06/2022</t>
  </si>
  <si>
    <t>CURVA 90 GRAUS, CPVC, SOLDÁVEL, DN 28MM, INSTALADO EM RAMAL OU SUB-RAMAL DE ÁGUA FORNECIMENTO E INSTALAÇÃO. AF_06/2022</t>
  </si>
  <si>
    <t>CURVA DE TRANSPOSIÇÃO, CPVC, SOLDÁVEL, DN 22MM, INSTALADO EM RAMAL DE DISTRIBUIÇÃO DE ÁGUA FORNECIMENTO E INSTALAÇÃO. AF_06/2022</t>
  </si>
  <si>
    <t>CURVA DE TRANSPOSIÇÃO, CPVC, SOLDÁVEL, DN15MM, INSTALADO EM RAMAL OU SUB-RAMAL DE ÁGUA FORNECIMENTO E INSTALAÇÃO. AF_06/2022</t>
  </si>
  <si>
    <t>CURVA DE TRANSPOSIÇÃO, CPVC, SOLDÁVEL, DN22MM, INSTALADO EM RAMAL OU SUB-RAMAL DE ÁGUA FORNECIMENTO E INSTALAÇÃO. AF_06/2022</t>
  </si>
  <si>
    <t>JOELHO 45 GRAUS, CPVC, SOLDÁVEL, DN 15MM, INSTALADO EM RAMAL OU SUB-RAMAL DE ÁGUA - FORNECIMENTO E INSTALAÇÃO. AF_06/2022</t>
  </si>
  <si>
    <t>JOELHO 45 GRAUS, CPVC, SOLDÁVEL, DN 22MM, INSTALADO EM RAMAL DE DISTRIBUIÇÃO DE ÁGUA FORNECIMENTO E INSTALAÇÃO. AF_06/2022</t>
  </si>
  <si>
    <t>JOELHO 45 GRAUS, CPVC, SOLDÁVEL, DN 22MM, INSTALADO EM RAMAL OU SUB-RAMAL DE ÁGUA - FORNECIMENTO E INSTALAÇÃO. AF_06/2022</t>
  </si>
  <si>
    <t>JOELHO 45 GRAUS, CPVC, SOLDÁVEL, DN 28MM, INSTALADO EM RAMAL DE DISTRIBUIÇÃO DE ÁGUA FORNECIMENTO E INSTALAÇÃO. AF_06/2022</t>
  </si>
  <si>
    <t>JOELHO 45 GRAUS, CPVC, SOLDÁVEL, DN 28MM, INSTALADO EM RAMAL OU SUB-RAMAL DE ÁGUA FORNECIMENTO E INSTALAÇÃO. AF_06/2022</t>
  </si>
  <si>
    <t>JOELHO 45 GRAUS, CPVC, SOLDÁVEL, DN 35MM, INSTALADO EM PRUMADA DE ÁGUA - FORNECIMENTO E INSTALAÇÃO. AF_06/2022</t>
  </si>
  <si>
    <t>JOELHO 45 GRAUS, CPVC, SOLDÁVEL, DN 35MM, INSTALADO EM RAMAL DE DISTRIBUIÇÃO DE ÁGUA FORNECIMENTO E INSTALAÇÃO. AF_06/2022</t>
  </si>
  <si>
    <t>JOELHO 45 GRAUS, CPVC, SOLDÁVEL, DN 35MM, INSTALADO EM RAMAL OU SUB-RAMAL DE ÁGUA FORNECIMENTO E INSTALAÇÃO. AF_06/2022</t>
  </si>
  <si>
    <t>JOELHO 45 GRAUS, CPVC, SOLDÁVEL, DN 42MM, INSTALADO EM PRUMADA DE ÁGUA FORNECIMENTO E INSTALAÇÃO. AF_06/2022</t>
  </si>
  <si>
    <t>JOELHO 45 GRAUS, CPVC, SOLDÁVEL, DN 42MM, INSTALADO EM RAMAL DE DISTRIBUIÇÃO DE ÁGUA - FORNECIMENTO E INSTALAÇÃO. AF_06/2022</t>
  </si>
  <si>
    <t>JOELHO 45 GRAUS, CPVC, SOLDÁVEL, DN 54MM, INSTALADO EM PRUMADA DE ÁGUA FORNECIMENTO E INSTALAÇÃO. AF_06/2022</t>
  </si>
  <si>
    <t>JOELHO 45 GRAUS, CPVC, SOLDÁVEL, DN 73MM, INSTALADO EM PRUMADA DE ÁGUA FORNECIMENTO E INSTALAÇÃO. AF_06/2022</t>
  </si>
  <si>
    <t>JOELHO 45 GRAUS, CPVC, SOLDÁVEL, DN 89MM, INSTALADO EM PRUMADA DE ÁGUA FORNECIMENTO E INSTALAÇÃO. AF_06/2022</t>
  </si>
  <si>
    <t>JOELHO 90 GRAUS, CPVC, SOLDÁVEL, DN 15MM, INSTALADO EM RAMAL OU SUB-RAMAL DE ÁGUA - FORNECIMENTO E INSTALAÇÃO. AF_06/2022</t>
  </si>
  <si>
    <t>JOELHO 90 GRAUS, CPVC, SOLDÁVEL, DN 22MM, INSTALADO EM RAMAL DE DISTRIBUIÇÃO DE ÁGUA FORNECIMENTO E INSTALAÇÃO. AF_06/2022</t>
  </si>
  <si>
    <t>JOELHO 90 GRAUS, CPVC, SOLDÁVEL, DN 22MM, INSTALADO EM RAMAL OU SUB-RAMAL DE ÁGUA - FORNECIMENTO E INSTALAÇÃO. AF_06/2022</t>
  </si>
  <si>
    <t>JOELHO 90 GRAUS, CPVC, SOLDÁVEL, DN 28MM, INSTALADO EM RAMAL DE DISTRIBUIÇÃO DE ÁGUA FORNECIMENTO E INSTALAÇÃO. AF_06/2022</t>
  </si>
  <si>
    <t>JOELHO 90 GRAUS, CPVC, SOLDÁVEL, DN 28MM, INSTALADO EM RAMAL OU SUB-RAMAL DE ÁGUA - FORNECIMENTO E INSTALAÇÃO. AF_06/2022</t>
  </si>
  <si>
    <t>JOELHO 90 GRAUS, CPVC, SOLDÁVEL, DN 35MM, INSTALADO EM PRUMADA DE ÁGUA FORNECIMENTO E INSTALAÇÃO. AF_06/2022</t>
  </si>
  <si>
    <t>JOELHO 90 GRAUS, CPVC, SOLDÁVEL, DN 35MM, INSTALADO EM RAMAL DE DISTRIBUIÇÃO DE ÁGUA FORNECIMENTO E INSTALAÇÃO. AF_06/2022</t>
  </si>
  <si>
    <t>JOELHO 90 GRAUS, CPVC, SOLDÁVEL, DN 35MM, INSTALADO EM RAMAL OU SUB-RAMAL DE ÁGUA FORNECIMENTO E INSTALAÇÃO. AF_06/2022</t>
  </si>
  <si>
    <t>JOELHO 90 GRAUS, CPVC, SOLDÁVEL, DN 42MM, INSTALADO EM PRUMADA DE ÁGUA FORNECIMENTO E INSTALAÇÃO. AF_06/2022</t>
  </si>
  <si>
    <t>JOELHO 90 GRAUS, CPVC, SOLDÁVEL, DN 42MM, INSTALADO EM RAMAL DE DISTRIBUIÇÃO DE ÁGUA - FORNECIMENTO E INSTALAÇÃO. AF_06/2022</t>
  </si>
  <si>
    <t>JOELHO 90 GRAUS, CPVC, SOLDÁVEL, DN 54MM, INSTALADO EM PRUMADA DE ÁGUA FORNECIMENTO E INSTALAÇÃO. AF_06/2022</t>
  </si>
  <si>
    <t>JOELHO 90 GRAUS, CPVC, SOLDÁVEL, DN 73MM, INSTALADO EM PRUMADA DE ÁGUA FORNECIMENTO E INSTALAÇÃO. AF_06/2022</t>
  </si>
  <si>
    <t>JOELHO 90 GRAUS, CPVC, SOLDÁVEL, DN 89MM, INSTALADO EM PRUMADA DE ÁGUA FORNECIMENTO E INSTALAÇÃO. AF_06/2022</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</si>
  <si>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</si>
  <si>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</si>
  <si>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</si>
  <si>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LUVA DE CORRER, CPVC, SOLDÁVEL, DN 15MM, INSTALADO EM RAMAL OU SUB-RAMAL DE ÁGUA FORNECIMENTO E INSTALAÇÃO. AF_06/2022</t>
  </si>
  <si>
    <t>LUVA DE CORRER, CPVC, SOLDÁVEL, DN 22MM, INSTALADO EM RAMAL DE DISTRIBUIÇÃO DE ÁGUA FORNECIMENTO E INSTALAÇÃO. AF_12/2014</t>
  </si>
  <si>
    <t>LUVA DE CORRER, CPVC, SOLDÁVEL, DN 22MM, INSTALADO EM RAMAL OU SUB-RAMAL DE ÁGUA FORNECIMENTO E INSTALAÇÃO. AF_06/2022</t>
  </si>
  <si>
    <t>LUVA DE CORRER, CPVC, SOLDÁVEL, DN 28MM, INSTALADO EM RAMAL DE DISTRIBUIÇÃO DE ÁGUA FORNECIMENTO E INSTALAÇÃO. AF_06/2022</t>
  </si>
  <si>
    <t>LUVA DE CORRER, CPVC, SOLDÁVEL, DN 28MM, INSTALADO EM RAMAL OU SUB-RAMAL DE ÁGUA FORNECIMENTO E INSTALAÇÃO. AF_06/2022</t>
  </si>
  <si>
    <t>LUVA DE CORRER, CPVC, SOLDÁVEL, DN 35MM, INSTALADO EM PRUMADA DE ÁGUA FORNECIMENTO E INSTALAÇÃO. AF_06/2022</t>
  </si>
  <si>
    <t>LUVA DE CORRER, CPVC, SOLDÁVEL, DN 35MM, INSTALADO EM RAMAL DE DISTRIBUIÇÃO DE ÁGUA - FORNECIMENTO E INSTALAÇÃO. AF_06/2022</t>
  </si>
  <si>
    <t>LUVA DE CORRER, CPVC, SOLDÁVEL, DN 35MM, INSTALADO EM RAMAL OU SUB-RAMAL DE ÁGUA FORNECIMENTO E INSTALAÇÃO. AF_06/2022</t>
  </si>
  <si>
    <t>LUVA DE CORRER, CPVC, SOLDÁVEL, DN 42MM, INSTALADO EM PRUMADA DE ÁGUA FORNECIMENTO E INSTALAÇÃO. AF_06/2022</t>
  </si>
  <si>
    <t>LUVA DE CORRER, CPVC, SOLDÁVEL, DN 42MM, INSTALADO EM RAMAL DE DISTRIBUIÇÃO DE ÁGUA - FORNECIMENTO E INSTALAÇÃO. AF_06/2022</t>
  </si>
  <si>
    <t>LUVA DE TRANSIÇÃO, CPVC, SOLDÁVEL, DN 22MM X 25MM, INSTALADO EM RAMAL DE DISTRIBUIÇÃO DE ÁGUA FORNECIMENTO E INSTALAÇÃO. AF_06/2022</t>
  </si>
  <si>
    <t>LUVA DE TRANSIÇÃO, CPVC, SOLDÁVEL, DN 54MM X 2, INSTALADO EM PRUMADA DE ÁGUA FORNECIMENTO E INSTALAÇÃO. AF_06/2022</t>
  </si>
  <si>
    <t>LUVA DE TRANSIÇÃO, CPVC, SOLDÁVEL, DN15MM X 1/2", INSTALADO EM RAMAL OU SUB-RAMAL DE ÁGUA - FORNECIMENTO E INSTALAÇÃO. AF_06/2022</t>
  </si>
  <si>
    <t>LUVA DE TRANSIÇÃO, CPVC, SOLDÁVEL, DN22MM X 25MM, INSTALADO EM RAMAL OU SUB-RAMAL DE ÁGUA - FORNECIMENTO E INSTALAÇÃO. AF_06/2022</t>
  </si>
  <si>
    <t>LUVA DE TRANSIÇÃO, CPVC, SOLDÁVEL, DN42MM X 1.1/2", INSTALADO EM RAMAL DE DISTRIBUIÇÃO DE ÁGUA - FORNECIMENTO E INSTALAÇÃO. AF_06/2022</t>
  </si>
  <si>
    <t>LUVA DE TRANSIÇÃO, CPVC, SOLDÁVEL, DN42MM X 1.1/2, INSTALADO EM PRUMADA DE ÁGUA FORNECIMENTO E INSTALAÇÃO. AF_06/2022</t>
  </si>
  <si>
    <t>LUVA, CPVC, SOLDÁVEL, DN 15MM, INSTALADO EM RAMAL OU SUB-RAMAL DE ÁGUA - FORNECIMENTO E INSTALAÇÃO. AF_06/2022</t>
  </si>
  <si>
    <t>LUVA, CPVC, SOLDÁVEL, DN 22MM, INSTALADO EM RAMAL DE DISTRIBUIÇÃO DE ÁGUA FORNECIMENTO E INSTALAÇÃO. AF_06/2022</t>
  </si>
  <si>
    <t>LUVA, CPVC, SOLDÁVEL, DN 22MM, INSTALADO EM RAMAL OU SUB-RAMAL DE ÁGUA FORNECIMENTO E INSTALAÇÃO. AF_06/2022</t>
  </si>
  <si>
    <t>LUVA, CPVC, SOLDÁVEL, DN 28MM, INSTALADO EM RAMAL DE DISTRIBUIÇÃO DE ÁGUA FORNECIMENTO E INSTALAÇÃO. AF_06/2022</t>
  </si>
  <si>
    <t>LUVA, CPVC, SOLDÁVEL, DN 28MM, INSTALADO EM RAMAL OU SUB-RAMAL DE ÁGUA FORNECIMENTO E INSTALAÇÃO. AF_06/2022</t>
  </si>
  <si>
    <t>LUVA, CPVC, SOLDÁVEL, DN 35MM, INSTALADO EM PRUMADA DE ÁGUA FORNECIMENTO E INSTALAÇÃO. AF_06/2022</t>
  </si>
  <si>
    <t>LUVA, CPVC, SOLDÁVEL, DN 35MM, INSTALADO EM RAMAL DE DISTRIBUIÇÃO DE ÁGUA - FORNECIMENTO E INSTALAÇÃO. AF_06/2022</t>
  </si>
  <si>
    <t>LUVA, CPVC, SOLDÁVEL, DN 35MM, INSTALADO EM RAMAL OU SUB-RAMAL DE ÁGUA FORNECIMENTO E INSTALAÇÃO. AF_06/2022</t>
  </si>
  <si>
    <t>LUVA, CPVC, SOLDÁVEL, DN 42MM, INSTALADO EM PRUMADA DE ÁGUA FORNECIMENTO E INSTALAÇÃO. AF_06/2022</t>
  </si>
  <si>
    <t>LUVA, CPVC, SOLDÁVEL, DN 42MM, INSTALADO EM RAMAL DE DISTRIBUIÇÃO DE ÁGUA - FORNECIMENTO E INSTALAÇÃO. AF_06/2022</t>
  </si>
  <si>
    <t>LUVA, CPVC, SOLDÁVEL, DN 54MM, INSTALADO EM PRUMADA DE ÁGUA FORNECIMENTO E INSTALAÇÃO. AF_06/2022</t>
  </si>
  <si>
    <t>LUVA, CPVC, SOLDÁVEL, DN 73MM, INSTALADO EM PRUMADA DE ÁGUA FORNECIMENTO E INSTALAÇÃO. AF_06/2022</t>
  </si>
  <si>
    <t>LUVA, CPVC, SOLDÁVEL, DN 89MM, INSTALADO EM PRUMADA DE ÁGUA FORNECIMENTO E INSTALAÇÃO. AF_06/2022</t>
  </si>
  <si>
    <t>TE DE REDUÇÃO, CPVC, SOLDÁVEL, DN 22 X 15 MM, INSTALADO EM RAMAL OU SUB-RAMAL DE ÁGUA - FORNECIMENTO E INSTALAÇÃO. AF_06/2022</t>
  </si>
  <si>
    <t>TE DE REDUÇÃO, CPVC, SOLDÁVEL, DN 28 X 22 MM, INSTALADO EM RAMAL DE DISTRIBUIÇÃO DE ÁGUA - FORNECIMENTO E INSTALAÇÃO. AF_06/2022</t>
  </si>
  <si>
    <t>TE DE REDUÇÃO, CPVC, SOLDÁVEL, DN 28 X 22 MM, INSTALADO EM RAMAL OU SUB-RAMAL DE ÁGUA - FORNECIMENTO E INSTALAÇÃO. AF_06/2022</t>
  </si>
  <si>
    <t>TE DE REDUÇÃO, CPVC, SOLDÁVEL, DN 35 X 28 MM, INSTALADO EM RAMAL DE DISTRIBUIÇÃO DE ÁGUA - FORNECIMENTO E INSTALAÇÃO. AF_06/2022</t>
  </si>
  <si>
    <t>TE DE REDUÇÃO, CPVC, SOLDÁVEL, DN 35 X 28 MM, INSTALADO EM RAMAL OU SUB-RAMAL DE ÁGUA - FORNECIMENTO E INSTALAÇÃO. AF_06/2022</t>
  </si>
  <si>
    <t>TE DE REDUÇÃO, CPVC, SOLDÁVEL, DN 42 X 35 MM, INSTALADO EM PRUMADA DE ÁGUA - FORNECIMENTO E INSTALAÇÃO. AF_06/2022</t>
  </si>
  <si>
    <t>TE DE REDUÇÃO, CPVC, SOLDÁVEL, DN 42 X 35 MM, INSTALADO EM RAMAL DE DISTRIBUIÇÃO DE ÁGUA - FORNECIMENTO E INSTALAÇÃO. AF_06/2022</t>
  </si>
  <si>
    <t>TE DE TRANSIÇÃO, CPVC, SOLDÁVEL, DN 15MM X 1/2, INSTALADO EM RAMAL OU SUB-RAMAL DE ÁGUA FORNECIMENTO E INSTALAÇÃO. AF_06/2022</t>
  </si>
  <si>
    <t>TE DE TRANSIÇÃO, CPVC, SOLDÁVEL, DN 22MM X 1/2, INSTALADO EM RAMAL OU SUB-RAMAL DE ÁGUA FORNECIMENTO E INSTALAÇÃO. AF_06/2022</t>
  </si>
  <si>
    <t>TE MISTURADOR DE TRANSIÇÃO, CPVC, SOLDÁVEL, DN 22MM X 3/4", INSTALADO EM RAMAL OU SUB-RAMAL DE ÁGUA - FORNECIMENTO E INSTALAÇÃO. AF_06/2022</t>
  </si>
  <si>
    <t>TE, CPVC, SOLDÁVEL, DN 15MM, INSTALADO EM RAMAL OU SUB-RAMAL DE ÁGUA - FORNECIMENTO E INSTALAÇÃO. AF_06/2022</t>
  </si>
  <si>
    <t>TE, CPVC, SOLDÁVEL, DN 22MM, INSTALADO EM RAMAL DE DISTRIBUIÇÃO DE ÁGUA - FORNECIMENTO E INSTALAÇÃO. AF_06/2022</t>
  </si>
  <si>
    <t>TE, CPVC, SOLDÁVEL, DN 22MM, INSTALADO EM RAMAL OU SUB-RAMAL DE ÁGUA - FORNECIMENTO E INSTALAÇÃO. AF_06/2022</t>
  </si>
  <si>
    <t>TE, CPVC, SOLDÁVEL, DN 42MM, INSTALADO EM PRUMADA DE ÁGUA FORNECIMENTO E INSTALAÇÃO. AF_06/2022</t>
  </si>
  <si>
    <t>TE, CPVC, SOLDÁVEL, DN 42MM, INSTALADO EM RAMAL DE DISTRIBUIÇÃO DE ÁGUA - FORNECIMENTO E INSTALAÇÃO. AF_06/2022</t>
  </si>
  <si>
    <t>TUBO, CPVC, SOLDÁVEL, DN 15MM, INSTALADO EM RAMAL OU SUB-RAMAL DE ÁGUA - FORNECIMENTO E INSTALAÇÃO. AF_06/2022</t>
  </si>
  <si>
    <t>TUBO, CPVC, SOLDÁVEL, DN 22MM, INSTALADO EM RAMAL DE DISTRIBUIÇÃO DE ÁGUA - FORNECIMENTO E INSTALAÇÃO. AF_06/2022</t>
  </si>
  <si>
    <t>TUBO, CPVC, SOLDÁVEL, DN 22MM, INSTALADO EM RAMAL OU SUB-RAMAL DE ÁGUA - FORNECIMENTO E INSTALAÇÃO. AF_06/2022</t>
  </si>
  <si>
    <t>TUBO, CPVC, SOLDÁVEL, DN 28MM, INSTALADO EM RAMAL DE DISTRIBUIÇÃO DE ÁGUA - FORNECIMENTO E INSTALAÇÃO. AF_06/2022</t>
  </si>
  <si>
    <t>TUBO, CPVC, SOLDÁVEL, DN 28MM, INSTALADO EM RAMAL OU SUB-RAMAL DE ÁGUA - FORNECIMENTO E INSTALAÇÃO. AF_06/2022</t>
  </si>
  <si>
    <t>TUBO, CPVC, SOLDÁVEL, DN 35MM, INSTALADO EM PRUMADA DE ÁGUA FORNECIMENTO E INSTALAÇÃO. AF_06/2022</t>
  </si>
  <si>
    <t>TUBO, CPVC, SOLDÁVEL, DN 35MM, INSTALADO EM RAMAL DE DISTRIBUIÇÃO DE ÁGUA FORNECIMENTO E INSTALAÇÃO. AF_06/2022</t>
  </si>
  <si>
    <t>TUBO, CPVC, SOLDÁVEL, DN 35MM, INSTALADO EM RAMAL OU SUB-RAMAL DE ÁGUA FORNECIMENTO E INSTALAÇÃO. AF_06/2022</t>
  </si>
  <si>
    <t>TUBO, CPVC, SOLDÁVEL, DN 42MM, INSTALADO EM PRUMADA DE ÁGUA FORNECIMENTO E INSTALAÇÃO. AF_06/2022</t>
  </si>
  <si>
    <t>TUBO, CPVC, SOLDÁVEL, DN 42MM, INSTALADO EM RAMAL DE DISTRIBUIÇÃO DE ÁGUA - FORNECIMENTO E INSTALAÇÃO. AF_06/2022</t>
  </si>
  <si>
    <t>TUBO, CPVC, SOLDÁVEL, DN 54MM,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</si>
  <si>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</si>
  <si>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</si>
  <si>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TÊ MISTURADOR, CPVC, SOLDÁVEL, DN 22MM, INSTALADO EM RAMAL DE DISTRIBUIÇÃO DE ÁGUA - FORNECIMENTO E INSTALAÇÃO. AF_06/2022</t>
  </si>
  <si>
    <t>TÊ MISTURADOR, CPVC, SOLDÁVEL, DN15MM, INSTALADO EM RAMAL OU SUB-RAMAL DE ÁGUA FORNECIMENTO E INSTALAÇÃO. AF_06/2022</t>
  </si>
  <si>
    <t>TÊ MISTURADOR, CPVC, SOLDÁVEL, DN22MM, INSTALADO EM RAMAL OU SUB-RAMAL DE ÁGUA FORNECIMENTO E INSTALAÇÃO. AF_06/2022</t>
  </si>
  <si>
    <t>TÊ, CPVC, SOLDÁVEL, DN 28MM, INSTALADO EM RAMAL DE DISTRIBUIÇÃO DE ÁGUA - FORNECIMENTO E INSTALAÇÃO. AF_06/2022</t>
  </si>
  <si>
    <t>TÊ, CPVC, SOLDÁVEL, DN 35MM,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</si>
  <si>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</si>
  <si>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</si>
  <si>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</si>
  <si>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TÊ, CPVC, SOLDÁVEL, DN28MM, INSTALADO EM RAMAL OU SUB-RAMAL DE ÁGUA FORNECIMENTO E INSTALAÇÃO. AF_06/2022</t>
  </si>
  <si>
    <t>TÊ, CPVC, SOLDÁVEL, DN35MM, INSTALADO EM RAMAL DE DISTRIBUIÇÃO DE ÁGUA - FORNECIMENTO E INSTALAÇÃO. AF_06/2022</t>
  </si>
  <si>
    <t>TÊ, CPVC, SOLDÁVEL, DN35MM, INSTALADO EM RAMAL OU SUB-RAMAL DE ÁGUA FORNECIMENTO E INSTALAÇÃO. AF_06/2022</t>
  </si>
  <si>
    <t>UNIÃO, CPVC, SOLDÁVEL, DN 22MM, INSTALADO EM RAMAL DE DISTRIBUIÇÃO DE ÁGUA FORNECIMENTO E INSTALAÇÃO. AF_06/2022</t>
  </si>
  <si>
    <t>UNIÃO, CPVC, SOLDÁVEL, DN 28MM, INSTALADO EM RAMAL DE DISTRIBUIÇÃO DE ÁGUA FORNECIMENTO E INSTALAÇÃO. AF_06/2022</t>
  </si>
  <si>
    <t>UNIÃO, CPVC, SOLDÁVEL, DN 42MM, INSTALADO EM RAMAL DE DISTRIBUIÇÃO DE ÁGUA FORNECIMENTO E INSTALAÇÃO. AF_06/2022</t>
  </si>
  <si>
    <t>UNIÃO, CPVC, SOLDÁVEL, DN 54MM, INSTALADO EM PRUMADA DE ÁGUA FORNECIMENTO E INSTALAÇÃO. AF_06/2022</t>
  </si>
  <si>
    <t>UNIÃO, CPVC, SOLDÁVEL, DN 73MM, INSTALADO EM PRUMADA DE ÁGUA FORNECIMENTO E INSTALAÇÃO. AF_06/2022</t>
  </si>
  <si>
    <t>UNIÃO, CPVC, SOLDÁVEL, DN 89MM, INSTALADO EM PRUMADA DE ÁGUA FORNECIMENTO E INSTALAÇÃO. AF_06/2022</t>
  </si>
  <si>
    <t>UNIÃO, CPVC, SOLDÁVEL, DN15MM, INSTALADO EM RAMAL OU SUB-RAMAL DE ÁGUA FORNECIMENTO E INSTALAÇÃO. AF_06/2022</t>
  </si>
  <si>
    <t>UNIÃO, CPVC, SOLDÁVEL, DN22MM, INSTALADO EM RAMAL OU SUB-RAMAL DE ÁGUA FORNECIMENTO E INSTALAÇÃO. AF_06/2022</t>
  </si>
  <si>
    <t>UNIÃO, CPVC, SOLDÁVEL, DN28MM, INSTALADO EM RAMAL OU SUB-RAMAL DE ÁGUA FORNECIMENTO E INSTALAÇÃO. AF_06/2022</t>
  </si>
  <si>
    <t>UNIÃO, CPVC, SOLDÁVEL, DN35MM, INSTALADO EM PRUMADA DE ÁGUA FORNECIMENTO E INSTALAÇÃO. AF_06/2022</t>
  </si>
  <si>
    <t>UNIÃO, CPVC, SOLDÁVEL, DN35MM, INSTALADO EM RAMAL DE DISTRIBUIÇÃO DE ÁGUA - FORNECIMENTO E INSTALAÇÃO. AF_06/2022</t>
  </si>
  <si>
    <t>UNIÃO, CPVC, SOLDÁVEL, DN35MM, INSTALADO EM RAMAL OU SUB-RAMAL DE ÁGUA FORNECIMENTO E INSTALAÇÃO. AF_06/2022</t>
  </si>
  <si>
    <t>UNIÃO, CPVC, SOLDÁVEL, DN42MM, INSTALADO EM PRUMADA DE ÁGUA FORNECIMENTO E INSTALAÇÃO. AF_06/2022</t>
  </si>
  <si>
    <t>BUCHA DE REDUÇÃO LONGA, PVC, SERIE R, ÁGUA PLUVIAL, DN 50 X 40 MM, JUNTA ELÁSTICA, FORNECIDO E INSTALADO EM RAMAL DE ENCAMINHAMENTO. AF_06/2022</t>
  </si>
  <si>
    <t>CAIXA SIFONADA, PVC, DN 100 X 100 X 50 MM, FORNECIDA E INSTALADA EM RAMAIS DE ENCAMINHAMENTO DE ÁGUA PLUVIAL. AF_06/2022</t>
  </si>
  <si>
    <t>CAIXA SIFONADA, PVC, DN 150 X 185 X 75 MM, FORNECIDA E INSTALADA EM RAMAIS DE ENCAMINHAMENTO DE ÁGUA PLUVIAL. AF_06/2022</t>
  </si>
  <si>
    <t>CAP, PVC, SERIE R, ÁGUA PLUVIAL, DN 100 MM, JUNTA ELÁSTICA, FORNECIDO E INSTALADO EM RAMAL DE ENCAMINHAMENTO. AF_06/2022</t>
  </si>
  <si>
    <t>CAP, PVC, SERIE R, ÁGUA PLUVIAL, DN 150 MM, JUNTA ELÁSTICA, FORNECIDO E INSTALADO EM RAMAL DE ENCAMINHAMENTO. AF_06/2022</t>
  </si>
  <si>
    <t>CURVA 87 GRAUS E 30 MINUTOS, PVC, SERIE R, ÁGUA PLUVIAL, DN 100 MM, JUNTA ELÁSTICA, FORNECIDO E INSTALADO EM CONDUTORES VERTICAIS DE ÁGUAS PLUVIAIS. AF_06/2022</t>
  </si>
  <si>
    <t>CURVA 87 GRAUS E 30 MINUTOS, PVC, SERIE R, ÁGUA PLUVIAL, DN 100 MM, JUNTA ELÁSTICA, FORNECIDO E INSTALADO EM RAMAL DE ENCAMINHAMENTO. AF_06/2022</t>
  </si>
  <si>
    <t>CURVA 87 GRAUS E 30 MINUTOS, PVC, SERIE R, ÁGUA PLUVIAL, DN 150 MM, JUNTA ELÁSTICA, FORNECIDO E INSTALADO EM CONDUTORES VERTICAIS DE ÁGUAS PLUVIAIS. AF_06/2022</t>
  </si>
  <si>
    <t>CURVA 87 GRAUS E 30 MINUTOS, PVC, SERIE R, ÁGUA PLUVIAL, DN 150 MM, JUNTA ELÁSTICA, FORNECIDO E INSTALADO EM RAMAL DE ENCAMINHAMENTO. AF_06/2022</t>
  </si>
  <si>
    <t>CURVA 87 GRAUS E 30 MINUTOS, PVC, SERIE R, ÁGUA PLUVIAL, DN 75 MM, JUNTA ELÁSTICA, FORNECIDO E INSTALADO EM CONDUTORES VERTICAIS DE ÁGUAS PLUVIAIS. AF_06/2022</t>
  </si>
  <si>
    <t>CURVA 87 GRAUS E 30 MINUTOS, PVC, SERIE R, ÁGUA PLUVIAL, DN 75 MM, JUNTA ELÁSTICA, FORNECIDO E INSTALADO EM RAMAL DE ENCAMINHAMENTO. AF_06/2022</t>
  </si>
  <si>
    <t>CURVA 90 GRAUS, PVC, SERIE R, ÁGUA PLUVIAL, DN 100 MM, JUNTA ELÁSTICA, FORNECIDO E INSTALADO EM CONDUTORES VERTICAIS DE ÁGUAS PLUVIAIS. AF_06/2022</t>
  </si>
  <si>
    <t>CURVA 90 GRAUS, PVC, SERIE R, ÁGUA PLUVIAL, DN 100 MM, JUNTA ELÁSTICA, FORNECIDO E INSTALADO EM RAMAL DE ENCAMINHAMENTO. AF_06/2022</t>
  </si>
  <si>
    <t>JOELHO 45 GRAUS, PVC, SERIE R, ÁGUA PLUVIAL, DN 100 MM, JUNTA ELÁSTICA, FORNECIDO E INSTALADO EM CONDUTORES VERTICAIS DE ÁGUAS PLUVIAIS. AF_06/2022</t>
  </si>
  <si>
    <t>JOELHO 45 GRAUS, PVC, SERIE R, ÁGUA PLUVIAL, DN 100 MM, JUNTA ELÁSTICA, FORNECIDO E INSTALADO EM RAMAL DE ENCAMINHAMENTO. AF_06/2022</t>
  </si>
  <si>
    <t>JOELHO 45 GRAUS, PVC, SERIE R, ÁGUA PLUVIAL, DN 150 MM, JUNTA ELÁSTICA, FORNECIDO E INSTALADO EM CONDUTORES VERTICAIS DE ÁGUAS PLUVIAIS. AF_06/2022</t>
  </si>
  <si>
    <t>JOELHO 45 GRAUS, PVC, SERIE R, ÁGUA PLUVIAL, DN 150 MM, JUNTA ELÁSTICA, FORNECIDO E INSTALADO EM RAMAL DE ENCAMINHAMENTO. AF_06/2022</t>
  </si>
  <si>
    <t>JOELHO 45 GRAUS, PVC, SERIE R, ÁGUA PLUVIAL, DN 40 MM, JUNTA SOLDÁVEL, FORNECIDO E INSTALADO EM RAMAL DE ENCAMINHAMENTO. AF_06/2022</t>
  </si>
  <si>
    <t>JOELHO 45 GRAUS, PVC, SERIE R, ÁGUA PLUVIAL, DN 50 MM, JUNTA ELÁSTICA, FORNECIDO E INSTALADO EM RAMAL DE ENCAMINHAMENTO. AF_06/2022</t>
  </si>
  <si>
    <t>JOELHO 45 GRAUS, PVC, SERIE R, ÁGUA PLUVIAL, DN 75 MM, JUNTA ELÁSTICA, FORNECIDO E INSTALADO EM CONDUTORES VERTICAIS DE ÁGUAS PLUVIAIS. AF_06/2022</t>
  </si>
  <si>
    <t>JOELHO 45 GRAUS, PVC, SERIE R, ÁGUA PLUVIAL, DN 75 MM, JUNTA ELÁSTICA, FORNECIDO E INSTALADO EM RAMAL DE ENCAMINHAMENTO. AF_06/2022</t>
  </si>
  <si>
    <t>JOELHO 90 GRAUS, PVC, SERIE R, ÁGUA PLUVIAL, DN 100 MM, JUNTA ELÁSTICA, FORNECIDO E INSTALADO EM CONDUTORES VERTICAIS DE ÁGUAS PLUVIAIS. AF_06/2022</t>
  </si>
  <si>
    <t>JOELHO 90 GRAUS, PVC, SERIE R, ÁGUA PLUVIAL, DN 100 MM, JUNTA ELÁSTICA, FORNECIDO E INSTALADO EM RAMAL DE ENCAMINHAMENTO. AF_06/2022</t>
  </si>
  <si>
    <t>JOELHO 90 GRAUS, PVC, SERIE R, ÁGUA PLUVIAL, DN 150 MM, JUNTA ELÁSTICA, FORNECIDO E INSTALADO EM CONDUTORES VERTICAIS DE ÁGUAS PLUVIAIS. AF_06/2022</t>
  </si>
  <si>
    <t>JOELHO 90 GRAUS, PVC, SERIE R, ÁGUA PLUVIAL, DN 150 MM, JUNTA ELÁSTICA, FORNECIDO E INSTALADO EM RAMAL DE ENCAMINHAMENTO. AF_06/2022</t>
  </si>
  <si>
    <t>JOELHO 90 GRAUS, PVC, SERIE R, ÁGUA PLUVIAL, DN 40 MM, JUNTA SOLDÁVEL, FORNECIDO E INSTALADO EM RAMAL DE ENCAMINHAMENTO. AF_06/2022</t>
  </si>
  <si>
    <t>JOELHO 90 GRAUS, PVC, SERIE R, ÁGUA PLUVIAL, DN 50 MM, JUNTA ELÁSTICA, FORNECIDO E INSTALADO EM RAMAL DE ENCAMINHAMENTO. AF_06/2022</t>
  </si>
  <si>
    <t>JOELHO 90 GRAUS, PVC, SERIE R, ÁGUA PLUVIAL, DN 75 MM, JUNTA ELÁSTICA, FORNECIDO E INSTALADO EM CONDUTORES VERTICAIS DE ÁGUAS PLUVIAIS. AF_06/2022</t>
  </si>
  <si>
    <t>JOELHO 90 GRAUS, PVC, SERIE R, ÁGUA PLUVIAL, DN 75 MM, JUNTA ELÁSTICA, FORNECIDO E INSTALADO EM RAMAL DE ENCAMINHAMENTO. AF_06/2022</t>
  </si>
  <si>
    <t>JUNÇÃO DUPLA, PVC, SERIE R, ÁGUA PLUVIAL, DN 100 X 100 X 100 MM, JUNTA ELÁSTICA, FORNECIDO E INSTALADO EM RAMAL DE ENCAMINHAMENTO. AF_06/2022</t>
  </si>
  <si>
    <t>JUNÇÃO SIMPLES, PVC, SERIE R, ÁGUA PLUVIAL, DN 100 X 100 MM, JUNTA ELÁSTICA, FORNECIDO E INSTALADO EM CONDUTORES VERTICAIS DE ÁGUAS PLUVIAIS. AF_06/2022</t>
  </si>
  <si>
    <t>JUNÇÃO SIMPLES, PVC, SERIE R, ÁGUA PLUVIAL, DN 100 X 100 MM, JUNTA ELÁSTICA, FORNECIDO E INSTALADO EM RAMAL DE ENCAMINHAMENTO. AF_06/2022</t>
  </si>
  <si>
    <t>JUNÇÃO SIMPLES, PVC, SERIE R, ÁGUA PLUVIAL, DN 100 X 75 MM, JUNTA ELÁSTICA, FORNECIDO E INSTALADO EM CONDUTORES VERTICAIS DE ÁGUAS PLUVIAIS. AF_06/2022</t>
  </si>
  <si>
    <t>JUNÇÃO SIMPLES, PVC, SERIE R, ÁGUA PLUVIAL, DN 100 X 75 MM, JUNTA ELÁSTICA, FORNECIDO E INSTALADO EM RAMAL DE ENCAMINHAMENTO. AF_06/2022</t>
  </si>
  <si>
    <t>JUNÇÃO SIMPLES, PVC, SERIE R, ÁGUA PLUVIAL, DN 150 X 100 MM, JUNTA ELÁSTICA, FORNECIDO E INSTALADO EM CONDUTORES VERTICAIS DE ÁGUAS PLUVIAIS. AF_06/2022</t>
  </si>
  <si>
    <t>JUNÇÃO SIMPLES, PVC, SERIE R, ÁGUA PLUVIAL, DN 150 X 100 MM, JUNTA ELÁSTICA, FORNECIDO E INSTALADO EM RAMAL DE ENCAMINHAMENTO. AF_06/2022</t>
  </si>
  <si>
    <t>JUNÇÃO SIMPLES, PVC, SERIE R, ÁGUA PLUVIAL, DN 150 X 150 MM, JUNTA ELÁSTICA, FORNECIDO E INSTALADO EM CONDUTORES VERTICAIS DE ÁGUAS PLUVIAIS. AF_06/2022</t>
  </si>
  <si>
    <t>JUNÇÃO SIMPLES, PVC, SERIE R, ÁGUA PLUVIAL, DN 150 X 150 MM, JUNTA ELÁSTICA, FORNECIDO E INSTALADO EM RAMAL DE ENCAMINHAMENTO. AF_06/2022</t>
  </si>
  <si>
    <t>JUNÇÃO SIMPLES, PVC, SERIE R, ÁGUA PLUVIAL, DN 40 MM, JUNTA SOLDÁVEL, FORNECIDO E INSTALADO EM RAMAL DE ENCAMINHAMENTO. AF_06/2022</t>
  </si>
  <si>
    <t>JUNÇÃO SIMPLES, PVC, SERIE R, ÁGUA PLUVIAL, DN 50 MM, JUNTA ELÁSTICA, FORNECIDO E INSTALADO EM RAMAL DE ENCAMINHAMENTO. AF_06/2022</t>
  </si>
  <si>
    <t>JUNÇÃO SIMPLES, PVC, SERIE R, ÁGUA PLUVIAL, DN 75 X 75 MM, JUNTA ELÁSTICA, FORNECIDO E INSTALADO EM CONDUTORES VERTICAIS DE ÁGUAS PLUVIAIS. AF_06/2022</t>
  </si>
  <si>
    <t>JUNÇÃO SIMPLES, PVC, SERIE R, ÁGUA PLUVIAL, DN 75 X 75 MM, JUNTA ELÁSTICA, FORNECIDO E INSTALADO EM RAMAL DE ENCAMINHAMENTO. AF_06/2022</t>
  </si>
  <si>
    <t>LUVA DE CORRER, PVC, SERIE R, ÁGUA PLUVIAL, DN 100 MM, JUNTA ELÁSTICA, FORNECIDO E INSTALADO EM CONDUTORES VERTICAIS DE ÁGUAS PLUVIAIS. AF_06/2022</t>
  </si>
  <si>
    <t>LUVA DE CORRER, PVC, SERIE R, ÁGUA PLUVIAL, DN 100 MM, JUNTA ELÁSTICA, FORNECIDO E INSTALADO EM RAMAL DE ENCAMINHAMENTO. AF_06/2022</t>
  </si>
  <si>
    <t>LUVA DE CORRER, PVC, SERIE R, ÁGUA PLUVIAL, DN 150 MM, JUNTA ELÁSTICA, FORNECIDO E INSTALADO EM CONDUTORES VERTICAIS DE ÁGUAS PLUVIAIS. AF_06/2022</t>
  </si>
  <si>
    <t>LUVA DE CORRER, PVC, SERIE R, ÁGUA PLUVIAL, DN 150 MM, JUNTA ELÁSTICA, FORNECIDO E INSTALADO EM RAMAL DE ENCAMINHAMENTO. AF_06/2022</t>
  </si>
  <si>
    <t>LUVA DE CORRER, PVC, SERIE R, ÁGUA PLUVIAL, DN 75 MM, JUNTA ELÁSTICA, FORNECIDO E INSTALADO EM CONDUTORES VERTICAIS DE ÁGUAS PLUVIAIS. AF_06/2022</t>
  </si>
  <si>
    <t>LUVA DE CORRER, PVC, SERIE R, ÁGUA PLUVIAL, DN 75 MM, JUNTA ELÁSTICA, FORNECIDO E INSTALADO EM RAMAL DE ENCAMINHAMENTO. AF_06/2022</t>
  </si>
  <si>
    <t>LUVA SIMPLES, PVC, SERIE R, ÁGUA PLUVIAL, DN 100 MM, JUNTA ELÁSTICA, FORNECIDO E INSTALADO EM CONDUTORES VERTICAIS DE ÁGUAS PLUVIAIS. AF_06/2022</t>
  </si>
  <si>
    <t>LUVA SIMPLES, PVC, SERIE R, ÁGUA PLUVIAL, DN 100 MM, JUNTA ELÁSTICA, FORNECIDO E INSTALADO EM RAMAL DE ENCAMINHAMENTO. AF_06/2022</t>
  </si>
  <si>
    <t>LUVA SIMPLES, PVC, SERIE R, ÁGUA PLUVIAL, DN 150 MM, JUNTA ELÁSTICA, FORNECIDO E INSTALADO EM CONDUTORES VERTICAIS DE ÁGUAS PLUVIAIS. AF_06/2022</t>
  </si>
  <si>
    <t>LUVA SIMPLES, PVC, SERIE R, ÁGUA PLUVIAL, DN 150 MM, JUNTA ELÁSTICA, FORNECIDO E INSTALADO EM RAMAL DE ENCAMINHAMENTO.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</si>
  <si>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</si>
  <si>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</si>
  <si>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LUVA SIMPLES, PVC, SERIE R, ÁGUA PLUVIAL, DN 75 MM, JUNTA ELÁSTICA, FORNECIDO E INSTALADO EM CONDUTORES VERTICAIS DE ÁGUAS PLUVIAIS. AF_06/2022</t>
  </si>
  <si>
    <t>LUVA SIMPLES, PVC, SERIE R, ÁGUA PLUVIAL, DN 75 MM, JUNTA ELÁSTICA, FORNECIDO E INSTALADO EM RAMAL DE ENCAMINHAMENTO. AF_06/2022</t>
  </si>
  <si>
    <t>RALO SIFONADO, PVC, DN 100 X 40 MM, JUNTA SOLDÁVEL, FORNECIDO E INSTALADO EM RAMAIS DE ENCAMINHAMENTO DE ÁGUA PLUVIAL. AF_06/2022</t>
  </si>
  <si>
    <t>REDUÇÃO EXCÊNTRICA, PVC, SERIE R, ÁGUA PLUVIAL, DN 100 X 75 MM, JUNTA ELÁSTICA, FORNECIDO E INSTALADO EM CONDUTORES VERTICAIS DE ÁGUAS PLUVIAIS. AF_06/2022</t>
  </si>
  <si>
    <t>REDUÇÃO EXCÊNTRICA, PVC, SERIE R, ÁGUA PLUVIAL, DN 100 X 75 MM, JUNTA ELÁSTICA, FORNECIDO E INSTALADO EM RAMAL DE ENCAMINHAMENTO. AF_06/2022</t>
  </si>
  <si>
    <t>REDUÇÃO EXCÊNTRICA, PVC, SERIE R, ÁGUA PLUVIAL, DN 150 X 100 MM, JUNTA ELÁSTICA, FORNECIDO E INSTALADO EM CONDUTORES VERTICAIS DE ÁGUAS PLUVIAIS. AF_06/2022</t>
  </si>
  <si>
    <t>REDUÇÃO EXCÊNTRICA, PVC, SERIE R, ÁGUA PLUVIAL, DN 150 X 100 MM, JUNTA ELÁSTICA, FORNECIDO E INSTALADO EM RAMAL DE ENCAMINHAMENTO. AF_06/2022</t>
  </si>
  <si>
    <t>REDUÇÃO EXCÊNTRICA, PVC, SERIE R, ÁGUA PLUVIAL, DN 75 X 50 MM, JUNTA ELÁSTICA, FORNECIDO E INSTALADO EM RAMAL DE ENCAMINHAMENTO. AF_06/2022</t>
  </si>
  <si>
    <t>TUBO PVC, SÉRIE R, ÁGUA PLUVIAL, DN 100 MM, FORNECIDO E INSTALADO EM CONDUTORES VERTICAIS DE ÁGUAS PLUVIAIS. AF_06/2022</t>
  </si>
  <si>
    <t>TUBO PVC, SÉRIE R, ÁGUA PLUVIAL, DN 100 MM, FORNECIDO E INSTALADO EM RAMAL DE ENCAMINHAMENTO. AF_06/2022</t>
  </si>
  <si>
    <t>TUBO PVC, SÉRIE R, ÁGUA PLUVIAL, DN 150 MM, FORNECIDO E INSTALADO EM CONDUTORES VERTICAIS DE ÁGUAS PLUVIAIS. AF_06/2022</t>
  </si>
  <si>
    <t>TUBO PVC, SÉRIE R, ÁGUA PLUVIAL, DN 150 MM, FORNECIDO E INSTALADO EM RAMAL DE ENCAMINHAMENTO. AF_06/2022</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</si>
  <si>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</si>
  <si>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</si>
  <si>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CONDUTORES VERTICAIS DE ÁGUAS PLUVIAIS. AF_06/2022</t>
  </si>
  <si>
    <t>TUBO PVC, SÉRIE R, ÁGUA PLUVIAL, DN 75 MM, FORNECIDO E INSTALADO EM RAMAL DE ENCAMINHAMENTO. AF_06/2022</t>
  </si>
  <si>
    <t>TÊ DE INSPEÇÃO, PVC, SERIE R, ÁGUA PLUVIAL, DN 100 MM, JUNTA ELÁSTICA, FORNECIDO E INSTALADO EM CONDUTORES VERTICAIS DE ÁGUAS PLUVIAIS. AF_06/2022</t>
  </si>
  <si>
    <t>TÊ DE INSPEÇÃO, PVC, SERIE R, ÁGUA PLUVIAL, DN 100 MM, JUNTA ELÁSTICA, FORNECIDO E INSTALADO EM RAMAL DE ENCAMINHAMENTO. AF_06/2022</t>
  </si>
  <si>
    <t>TÊ DE INSPEÇÃO, PVC, SERIE R, ÁGUA PLUVIAL, DN 150 MM, JUNTA ELÁSTICA, FORNECIDO E INSTALADO EM RAMAL DE ENCAMINHAMENTO. AF_06/2022</t>
  </si>
  <si>
    <t>TÊ DE INSPEÇÃO, PVC, SERIE R, ÁGUA PLUVIAL, DN 150 X 100 MM, JUNTA ELÁSTICA, FORNECIDO E INSTALADO EM CONDUTORES VERTICAIS DE ÁGUAS PLUVIAIS. AF_06/2022</t>
  </si>
  <si>
    <t>TÊ DE INSPEÇÃO, PVC, SERIE R, ÁGUA PLUVIAL, DN 75 MM, JUNTA ELÁSTICA, FORNECIDO E INSTALADO EM CONDUTORES VERTICAIS DE ÁGUAS PLUVIAIS. AF_06/2022</t>
  </si>
  <si>
    <t>TÊ DE INSPEÇÃO, PVC, SERIE R, ÁGUA PLUVIAL, DN 75 MM, JUNTA ELÁSTICA, FORNECIDO E INSTALADO EM RAMAL DE ENCAMINHAMENTO. AF_06/2022</t>
  </si>
  <si>
    <t>TÊ, PVC, SERIE R, ÁGUA PLUVIAL, DN 100 X 100 MM, JUNTA ELÁSTICA, FORNECIDO E INSTALADO EM CONDUTORES VERTICAIS DE ÁGUAS PLUVIAIS. AF_06/2022</t>
  </si>
  <si>
    <t>TÊ, PVC, SERIE R, ÁGUA PLUVIAL, DN 100 X 100 MM, JUNTA ELÁSTICA, FORNECIDO E INSTALADO EM RAMAL DE ENCAMINHAMENTO. AF_06/2022</t>
  </si>
  <si>
    <t>TÊ, PVC, SERIE R, ÁGUA PLUVIAL, DN 100 X 75 MM, JUNTA ELÁSTICA, FORNECIDO E INSTALADO EM CONDUTORES VERTICAIS DE ÁGUAS PLUVIAIS. AF_06/2022</t>
  </si>
  <si>
    <t>TÊ, PVC, SERIE R, ÁGUA PLUVIAL, DN 100 X 75 MM, JUNTA ELÁSTICA, FORNECIDO E INSTALADO EM RAMAL DE ENCAMINHAMENTO. AF_06/2022</t>
  </si>
  <si>
    <t>TÊ, PVC, SERIE R, ÁGUA PLUVIAL, DN 150 X 100 MM, JUNTA ELÁSTICA, FORNECIDO E INSTALADO EM CONDUTORES VERTICAIS DE ÁGUAS PLUVIAIS. AF_06/2022</t>
  </si>
  <si>
    <t>TÊ, PVC, SERIE R, ÁGUA PLUVIAL, DN 150 X 100 MM, JUNTA ELÁSTICA, FORNECIDO E INSTALADO EM RAMAL DE ENCAMINHAMENTO. AF_06/2022</t>
  </si>
  <si>
    <t>TÊ, PVC, SERIE R, ÁGUA PLUVIAL, DN 150 X 150 MM, JUNTA ELÁSTICA, FORNECIDO E INSTALADO EM CONDUTORES VERTICAIS DE ÁGUAS PLUVIAIS. AF_06/2022</t>
  </si>
  <si>
    <t>TÊ, PVC, SERIE R, ÁGUA PLUVIAL, DN 150 X 150 MM, JUNTA ELÁSTICA, FORNECIDO E INSTALADO EM RAMAL DE ENCAMINHAMENTO. AF_06/2022</t>
  </si>
  <si>
    <t>TÊ, PVC, SERIE R, ÁGUA PLUVIAL, DN 75 MM, JUNTA ELÁSTICA, FORNECIDO E INSTALADO EM RAMAL DE ENCAMINHAMENTO. AF_06/2022</t>
  </si>
  <si>
    <t>TÊ, PVC, SERIE R, ÁGUA PLUVIAL, DN 75 X 75 MM, JUNTA ELÁSTICA, FORNECIDO E INSTALADO EM CONDUTORES VERTICAIS DE ÁGUAS PLUVIAIS. AF_06/2022</t>
  </si>
  <si>
    <t>BOX FRONTAL DE CORRER, COM VIDRO TEMPERADO 8 MM, 190X100CM, 1 FOLHA FIXA, 1 FOLHA MÓVEL, PERFIS E FERRAGENS EM ALUMÍNIO. AF_01/2021</t>
  </si>
  <si>
    <t>DIVISORIA (N2) - PAINEL/VIDRO - PAINEL C/ MSO/COMEIA E=35MM - PERFIS SIMPLES ACO GALVANIZADO PINTADO. AF_04/2021</t>
  </si>
  <si>
    <t>DIVISORIA (N2) - PAINEL/VIDRO - PAINEL DE PVC E=35MM - PERFIS SIMPLES ACO GALVANIZADO PINTADO. AF_01/2021</t>
  </si>
  <si>
    <t>DIVISORIA (N2) - PAINEL/VIDRO - PAINEL MDF/VIDRO 6 MM, LINHA 90 MM - PERFIS DE ALUMÍNIO EXTRUDADO. AF_01/2021</t>
  </si>
  <si>
    <t>DIVISORIA (N3) - PAINEL/VIDRO/PAINEL MSO/COMEIA E=35MM - PERFIS SIMPLES ACO GALVANIZADO PINTADO. AF_04/2021</t>
  </si>
  <si>
    <t>DIVISORIA (N3) - PAINEL/VIDRO/PAINEL PVC E=35MM - PERFIS SIMPLES ACO GALVANIZADO PINTADO. AF_01/2021</t>
  </si>
  <si>
    <t>DIVISORIA CEGA (N1) - PAINEL MDF, LINHA 90 MM - PERFIS DE ALUMÍNIO EXTRUDADO. AF_01/2021</t>
  </si>
  <si>
    <t>DIVISORIA CEGA (N1) - PAINEL MSO/COMEIA E=35MM - PERFIS SIMPLES ACO GALVANIZADO PINTADO. AF_04/2021</t>
  </si>
  <si>
    <t>DIVISORIA CEGA (N1) - PAINEL PVC E=35MM - PERFIS SIMPLES ACO GALVANIZADO PINTADO. AF_01/2021</t>
  </si>
  <si>
    <t>DIVISORIA SANITÁRIA, TIPO CABINE, EM GRANITO CINZA POLIDO, ESP = 3CM, ASSENTADO COM ARGAMASSA COLANTE AC III-E, EXCLUSIVE FERRAGENS. AF_01/2021</t>
  </si>
  <si>
    <t>DIVISORIA SANITÁRIA, TIPO CABINE, EM PAINEL DE GRANILITE, ESP = 3CM, ASSENTADO COM ARGAMASSA COLANTE AC III-E, EXCLUSIVE FERRAGENS. AF_01/2021</t>
  </si>
  <si>
    <t>DIVISÓRIA (N3) - PAINEL/VIDRO/PAINEL MDF, LINHA 90 MM - PERFIS DE ALUMINIO EXTRUDADO. AF_01/2021</t>
  </si>
  <si>
    <t>DIVISÓRIA EM VIDRO TEMPERADO 10 MM COM PORTA DE CORRER, INCLUSIVE FERRAGENS. AF_01/2021</t>
  </si>
  <si>
    <t>DIVISÓRIA FIXA EM VIDRO TEMPERADO 10 MM, SEM ABERTURA. AF_01/2021_PS</t>
  </si>
  <si>
    <t>DIVISÓRIA SANITÁRIA, TIPO CABINE, EM PAINÉIS DE PVC, INCLUSIVE ESTRUTURA, PORTA E FERRAGENS. AF_01/2021</t>
  </si>
  <si>
    <t>DIVISÓRIA SANITÁRIA, TIPO CABINE, EM PAINÉIS ESTRUTURAIS TS, INCLUSIVE ESTRUTURA, PORTA E FERRAGENS. AF_01/2021</t>
  </si>
  <si>
    <t>PORTA DE CABINE SANITÁRIA EM VIDRO TEMPERADO 8MM, INCLUSIVE DOBRADIÇAS, BATENTE, TRINCO E CONTRA-TRINCO. AF_01/2021</t>
  </si>
  <si>
    <t>PORTA PARA DIVISÓRIA MDF/VIDRO 6 MM, LINHA 90 MM, 0,80 X 2,10 M - PERFIS DE ALUMINIO EXTRUDADO, INCLUSO PORTAL, BATENTES, DOBRADIÇAS E FECHADURA. AF_01/2021</t>
  </si>
  <si>
    <t>PORTA/PAINEL CEGO PARA DIVISÓRIA (N1) - PAINEL CEGO MSO/COMEIA E=35MM, S/ BONECA, INCLUSO BATENTE, TESTEIRO, DOBRADIÇAS E FECHADURA. AF_01/2021</t>
  </si>
  <si>
    <t>PORTA/PAINEL CEGO PARA DIVISÓRIA (N1) PVC E=35MM, S/ BONECA, INCLUSO BATENTE, TESTEIRO, DOBRADIÇAS E FECHADURA. AF_01/2021</t>
  </si>
  <si>
    <t>PORTA/PAINEL PARA DIVISÓRIA MDF, LINHA 90 MM, *0,80 X 2,10* M - PERFIS DE ALUMINIO EXTRUDADO, INCLUSO PORTAL, BATENTES, DOBRADIÇAS E FECHADURA. AF_01/2021</t>
  </si>
  <si>
    <t>PORTA/VIDRO PARA DIVISÓRIA (N2) - PAINEL C/ MSO/COMEIA E=35MM, S/ BONECA, INCLUSO BATENTE, TESTEIRO, DOBRADIÇAS E FECHADURA. AF_01/2021</t>
  </si>
  <si>
    <t>PORTA/VIDRO PARA DIVISÓRIA (N2) - PAINEL DE PVC E=35MM, S/ BONECA, INCLUSO BATENTE, TESTEIRO, DOBRADIÇAS E FECHADURA. AF_01/2021</t>
  </si>
  <si>
    <t>TAPA VISTA DE MICTÓRIO EM GRANITO CINZA POLIDO, ESP = 3CM, ASSENTADO COM ARGAMASSA COLANTE AC III-E . AF_01/2021</t>
  </si>
  <si>
    <t>TAPA VISTA DE MICTÓRIO EM MÁRMORE BRANCO POLIDO, ESP = 3CM, ASSENTADO COM ARGAMASSA COLANTE AC III-E . AF_01/2021</t>
  </si>
  <si>
    <t>TAPA VISTA DE MICTÓRIO EM PAINEL DE GRANILITE, ESP = 3CM, ASSENTADO COM ARGAMASSA COLANTE AC III-E . AF_01/2021</t>
  </si>
  <si>
    <t>ABRIGO PARA HIDRANTE, 75X45X17CM, COM REGISTRO GLOBO ANGULAR 45 GRAUS 2 1/2", ADAPTADOR STORZ 2 1/2", MANGUEIRA DE INCÊNDIO 15M 2 1/2" E ESGUICHO EM LATÃO 2 1/2" - FORNECIMENTO E INSTALAÇÃO. AF_10/2020</t>
  </si>
  <si>
    <t>ABRIGO PARA HIDRANTE, 90X60X17CM, COM REGISTRO GLOBO ANGULAR 45 GRAUS 2 1/2", ADAPTADOR STORZ 2 1/2", MANGUEIRA DE INCÊNDIO 20M, REDUÇÃO 2 1/2" X 1 1/2" E ESGUICHO EM LATÃO 1 1/2" - FORNECIMENTO E INSTALAÇÃO. AF_10/2020</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</si>
  <si>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</si>
  <si>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</si>
  <si>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</si>
  <si>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</si>
  <si>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</si>
  <si>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</si>
  <si>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CURVA 45 GRAUS, EM AÇO, CONEXÃO RANHURADA, DN 50 (2"), INSTALADO EM PRUMADAS - FORNECIMENTO E INSTALAÇÃO. AF_10/2020</t>
  </si>
  <si>
    <t>CURVA 45 GRAUS, EM AÇO, CONEXÃO RANHURADA, DN 65 (2 1/2"), INSTALADO EM PRUMADAS - FORNECIMENTO E INSTALAÇÃO. AF_10/2020</t>
  </si>
  <si>
    <t>CURVA 45 GRAUS, EM AÇO, CONEXÃO RANHURADA, DN 80 (3"), INSTALADO EM PRUMADAS - FORNECIMENTO E INSTALAÇÃO. AF_10/2020</t>
  </si>
  <si>
    <t>CURVA 45 GRAUS, EM AÇO, CONEXÃO SOLDADA, DN 15 (1/2"), INSTALADO EM RAMAIS E SUB-RAMAIS DE GÁS - FORNECIMENTO E INSTALAÇÃO. AF_10/2020</t>
  </si>
  <si>
    <t>CURVA 45 GRAUS, EM AÇO, CONEXÃO SOLDADA, DN 20 (3/4"), INSTALADO EM RAMAIS E SUB-RAMAIS DE GÁS - FORNECIMENTO E INSTALAÇÃO. AF_10/2020</t>
  </si>
  <si>
    <t>CURVA 45 GRAUS, EM AÇO, CONEXÃO SOLDADA, DN 25 (1"), INSTALADO EM RAMAIS E SUB-RAMAIS DE GÁS - FORNECIMENTO E INSTALAÇÃO. AF_10/2020</t>
  </si>
  <si>
    <t>CURVA 45 GRAUS, EM AÇO, CONEXÃO SOLDADA, DN 25 (1"), INSTALADO EM REDE DE ALIMENTAÇÃO PARA HIDRANTE - FORNECIMENTO E INSTALAÇÃO. AF_10/2020</t>
  </si>
  <si>
    <t>CURVA 45 GRAUS, EM AÇO, CONEXÃO SOLDADA, DN 25 (1"), INSTALADO EM REDE DE ALIMENTAÇÃO PARA SPRINKLER - FORNECIMENTO E INSTALAÇÃO. AF_10/2020</t>
  </si>
  <si>
    <t>CURVA 45 GRAUS, EM AÇO, CONEXÃO SOLDADA, DN 32 (1 1/4"), INSTALADO EM REDE DE ALIMENTAÇÃO PARA HIDRANTE - FORNECIMENTO E INSTALAÇÃO. AF_10/2020</t>
  </si>
  <si>
    <t>CURVA 45 GRAUS, EM AÇO, CONEXÃO SOLDADA, DN 32 (1 1/4"), INSTALADO EM REDE DE ALIMENTAÇÃO PARA SPRINKLER - FORNECIMENTO E INSTALAÇÃO. AF_10/2020</t>
  </si>
  <si>
    <t>CURVA 45 GRAUS, EM AÇO, CONEXÃO SOLDADA, DN 40 (1 1/2"), INSTALADO EM REDE DE ALIMENTAÇÃO PARA HIDRANTE - FORNECIMENTO E INSTALAÇÃO. AF_10/2020</t>
  </si>
  <si>
    <t>CURVA 45 GRAUS, EM AÇO, CONEXÃO SOLDADA, DN 40 (1 1/2"), INSTALADO EM REDE DE ALIMENTAÇÃO PARA SPRINKLER - FORNECIMENTO E INSTALAÇÃO. AF_10/2020</t>
  </si>
  <si>
    <t>CURVA 45 GRAUS, EM AÇO, CONEXÃO SOLDADA, DN 50 (2"), INSTALADO EM PRUMADAS - FORNECIMENTO E INSTALAÇÃO. AF_10/2020</t>
  </si>
  <si>
    <t>CURVA 45 GRAUS, EM AÇO, CONEXÃO SOLDADA, DN 50 (2"), INSTALADO EM REDE DE ALIMENTAÇÃO PARA HIDRANTE - FORNECIMENTO E INSTALAÇÃO. AF_10/2020</t>
  </si>
  <si>
    <t>CURVA 45 GRAUS, EM AÇO, CONEXÃO SOLDADA, DN 50 (2"), INSTALADO EM REDE DE ALIMENTAÇÃO PARA SPRINKLER - FORNECIMENTO E INSTALAÇÃO. AF_10/2020</t>
  </si>
  <si>
    <t>CURVA 45 GRAUS, EM AÇO, CONEXÃO SOLDADA, DN 65 (2 1/2"), INSTALADO EM PRUMADAS - FORNECIMENTO E INSTALAÇÃO. AF_10/2020</t>
  </si>
  <si>
    <t>CURVA 45 GRAUS, EM AÇO, CONEXÃO SOLDADA, DN 65 (2 1/2"), INSTALADO EM REDE DE ALIMENTAÇÃO PARA HIDRANTE - FORNECIMENTO E INSTALAÇÃO. AF_10/2020</t>
  </si>
  <si>
    <t>CURVA 45 GRAUS, EM AÇO, CONEXÃO SOLDADA, DN 65 (2 1/2"), INSTALADO EM REDE DE ALIMENTAÇÃO PARA SPRINKLER - FORNECIMENTO E INSTALAÇÃO. AF_10/2020</t>
  </si>
  <si>
    <t>CURVA 45 GRAUS, EM AÇO, CONEXÃO SOLDADA, DN 80 (3"), INSTALADO EM PRUMADAS - FORNECIMENTO E INSTALAÇÃO. AF_10/2020</t>
  </si>
  <si>
    <t>CURVA 45 GRAUS, EM AÇO, CONEXÃO SOLDADA, DN 80 (3"), INSTALADO EM REDE DE ALIMENTAÇÃO PARA HIDRANTE - FORNECIMENTO E INSTALAÇÃO. AF_10/2020</t>
  </si>
  <si>
    <t>CURVA 45 GRAUS, EM AÇO, CONEXÃO SOLDADA, DN 80 (3"), INSTALADO EM REDE DE ALIMENTAÇÃO PARA SPRINKLER - FORNECIMENTO E INSTALAÇÃO. AF_10/2020</t>
  </si>
  <si>
    <t>CURVA 90 GRAUS, EM AÇO, CONEXÃO RANHURADA, DN 50 (2"),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</si>
  <si>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</si>
  <si>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</si>
  <si>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CURVA 90 GRAUS, EM AÇO, CONEXÃO SOLDADA, DN 15 (1/2"), INSTALADO EM RAMAIS E SUB-RAMAIS DE GÁS - FORNECIMENTO E INSTALAÇÃO. AF_10/2020</t>
  </si>
  <si>
    <t>CURVA 90 GRAUS, EM AÇO, CONEXÃO SOLDADA, DN 20 (3/4"), INSTALADO EM RAMAIS E SUB-RAMAIS DE GÁS - FORNECIMENTO E INSTALAÇÃO. AF_10/2020</t>
  </si>
  <si>
    <t>CURVA 90 GRAUS, EM AÇO, CONEXÃO SOLDADA, DN 25 (1"), INSTALADO EM RAMAIS E SUB-RAMAIS DE GÁS - FORNECIMENTO E INSTALAÇÃO. AF_10/2020</t>
  </si>
  <si>
    <t>CURVA 90 GRAUS, EM AÇO, CONEXÃO SOLDADA, DN 25 (1"), INSTALADO EM REDE DE ALIMENTAÇÃO PARA HIDRANTE - FORNECIMENTO E INSTALAÇÃO. AF_10/2020</t>
  </si>
  <si>
    <t>CURVA 90 GRAUS, EM AÇO, CONEXÃO SOLDADA, DN 25 (1"), INSTALADO EM REDE DE ALIMENTAÇÃO PARA SPRINKLER - FORNECIMENTO E INSTALAÇÃO. AF_10/2020</t>
  </si>
  <si>
    <t>CURVA 90 GRAUS, EM AÇO, CONEXÃO SOLDADA, DN 32 (1 1/4"), INSTALADO EM REDE DE ALIMENTAÇÃO PARA HIDRANTE - FORNECIMENTO E INSTALAÇÃO. AF_10/2020</t>
  </si>
  <si>
    <t>CURVA 90 GRAUS, EM AÇO, CONEXÃO SOLDADA, DN 32 (1 1/4"), INSTALADO EM REDE DE ALIMENTAÇÃO PARA SPRINKLER - FORNECIMENTO E INSTALAÇÃO. AF_10/2020</t>
  </si>
  <si>
    <t>CURVA 90 GRAUS, EM AÇO, CONEXÃO SOLDADA, DN 40 (1 1/2"), INSTALADO EM REDE DE ALIMENTAÇÃO PARA HIDRANTE - FORNECIMENTO E INSTALAÇÃO. AF_10/2020</t>
  </si>
  <si>
    <t>CURVA 90 GRAUS, EM AÇO, CONEXÃO SOLDADA, DN 40 (1 1/2"), INSTALADO EM REDE DE ALIMENTAÇÃO PARA SPRINKLER - FORNECIMENTO E INSTALAÇÃO. AF_10/2020</t>
  </si>
  <si>
    <t>CURVA 90 GRAUS, EM AÇO, CONEXÃO SOLDADA, DN 50 (2"), INSTALADO EM PRUMADAS - FORNECIMENTO E INSTALAÇÃO. AF_10/2020</t>
  </si>
  <si>
    <t>CURVA 90 GRAUS, EM AÇO, CONEXÃO SOLDADA, DN 50 (2"), INSTALADO EM REDE DE ALIMENTAÇÃO PARA HIDRANTE - FORNECIMENTO E INSTALAÇÃO. AF_10/2020</t>
  </si>
  <si>
    <t>CURVA 90 GRAUS, EM AÇO, CONEXÃO SOLDADA, DN 50 (2"), INSTALADO EM REDE DE ALIMENTAÇÃO PARA SPRINKLER - FORNECIMENTO E INSTALAÇÃO. AF_10/2020</t>
  </si>
  <si>
    <t>CURVA 90 GRAUS, EM AÇO, CONEXÃO SOLDADA, DN 65 (2 1/2"), INSTALADO EM PRUMADAS - FORNECIMENTO E INSTALAÇÃO. AF_10/2020</t>
  </si>
  <si>
    <t>CURVA 90 GRAUS, EM AÇO, CONEXÃO SOLDADA, DN 65 (2 1/2"), INSTALADO EM REDE DE ALIMENTAÇÃO PARA HIDRANTE - FORNECIMENTO E INSTALAÇÃO. AF_10/2020</t>
  </si>
  <si>
    <t>CURVA 90 GRAUS, EM AÇO, CONEXÃO SOLDADA, DN 65 (2 1/2"), INSTALADO EM REDE DE ALIMENTAÇÃO PARA SPRINKLER - FORNECIMENTO E INSTALAÇÃO. AF_10/2020</t>
  </si>
  <si>
    <t>CURVA 90 GRAUS, EM AÇO, CONEXÃO SOLDADA, DN 80 (3"), INSTALADO EM PRUMADAS - FORNECIMENTO E INSTALAÇÃO. AF_10/2020</t>
  </si>
  <si>
    <t>CURVA 90 GRAUS, EM AÇO, CONEXÃO SOLDADA, DN 80 (3"), INSTALADO EM REDE DE ALIMENTAÇÃO PARA HIDRANTE - FORNECIMENTO E INSTALAÇÃO. AF_10/2020</t>
  </si>
  <si>
    <t>CURVA 90 GRAUS, EM AÇO, CONEXÃO SOLDADA, DN 80 (3"), INSTALADO EM REDE DE ALIMENTAÇÃO PARA SPRINKLER - FORNECIMENTO E INSTALAÇÃO. AF_10/2020</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</si>
  <si>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</si>
  <si>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</si>
  <si>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12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</si>
  <si>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</si>
  <si>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</si>
  <si>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</si>
  <si>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ÁGUA PRESSURIZADA DE 10 L, CLASSE A - FORNECIMENTO E INSTALAÇÃO. AF_10/2020_PE</t>
  </si>
  <si>
    <t>HIDRANTE SUBTERRÂNEO PREDIAL (COM CURVA LONGA E CAIXA), DN 75 MM - FORNECIMENTO E INSTALAÇÃO. AF_10/2020</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</si>
  <si>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</si>
  <si>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</si>
  <si>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JOELHO 45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</si>
  <si>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</si>
  <si>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</si>
  <si>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45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</si>
  <si>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</si>
  <si>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</si>
  <si>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</si>
  <si>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</si>
  <si>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45 GRAUS, EM FERRO GALVANIZADO, CONEXÃO ROSQUEADA, DN 80 (3"), INSTALADO EM REDE DE ALIMENTAÇÃO PARA HIDRANTE - FORNECIMENTO E INSTALAÇÃO. AF_10/2020</t>
  </si>
  <si>
    <t>JOELHO 45 GRAUS, EM FERRO GALVANIZADO, CONEXÃO ROSQUEADA, DN 80 (3"), INSTALADO EM REDE DE ALIMENTAÇÃO PARA SPRINKLER - FORNECIMENTO E INSTALAÇÃO. AF_10/2020</t>
  </si>
  <si>
    <t>JOELHO 45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</si>
  <si>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</si>
  <si>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</si>
  <si>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45 GRAUS, EM FERRO GALVANIZADO, DN 50 (2"), CONEXÃO ROSQUEADA, INSTALADO EM PRUMADAS - FORNECIMENTO E INSTALAÇÃO. AF_10/2020</t>
  </si>
  <si>
    <t>JOELHO 45 GRAUS, EM FERRO GALVANIZADO, DN 50 (2"), CONEXÃO ROSQUEADA, INSTALADO EM REDE DE ALIMENTAÇÃO PARA HIDRANTE - FORNECIMENTO E INSTALAÇÃO. AF_10/2020</t>
  </si>
  <si>
    <t>JOELHO 45 GRAUS, EM FERRO GALVANIZADO, DN 65 (2 1/2"), CONEXÃO ROSQUEADA, INSTALADO EM PRUMADAS - FORNECIMENTO E INSTALAÇÃO. AF_10/2020</t>
  </si>
  <si>
    <t>JOELHO 45 GRAUS, EM FERRO GALVANIZADO, DN 65 (2 1/2"), CONEXÃO ROSQUEADA, INSTALADO EM REDE DE ALIMENTAÇÃO PARA HIDRANTE - FORNECIMENTO E INSTALAÇÃO. AF_10/2020</t>
  </si>
  <si>
    <t>JOELHO 45 GRAUS, EM FERRO GALVANIZADO, DN 80 (3"), CONEXÃO ROSQUEADA, INSTALADO EM PRUMADAS - FORNECIMENTO E INSTALAÇÃO. AF_10/2020</t>
  </si>
  <si>
    <t>JOELHO 90 GRAUS, EM FERRO GALVANIZADO, CONEXÃO ROSQUEADA, DN 15 (1/2"), INSTALADO EM RAMAIS E SUB-RAMAIS DE GÁS - FORNECIMENTO E INSTALAÇÃO. AF_10/2020</t>
  </si>
  <si>
    <t>JOELHO 90 GRAUS, EM FERRO GALVANIZADO, CONEXÃO ROSQUEADA, DN 20 (3/4"), INSTALADO EM RAMAIS E SUB-RAMAIS DE GÁS - FORNECIMENTO E INSTALAÇÃO. AF_10/2020</t>
  </si>
  <si>
    <t>JOELHO 90 GRAUS, EM FERRO GALVANIZADO, CONEXÃO ROSQUEADA, DN 25 (1"), INSTALADO EM RAMAIS E SUB-RAMAIS DE GÁS - FORNECIMENTO E INSTALAÇÃO. AF_10/2020</t>
  </si>
  <si>
    <t>JOELHO 90 GRAUS, EM FERRO GALVANIZADO, CONEXÃO ROSQUEADA, DN 25 (1"), INSTALADO EM REDE DE ALIMENTAÇÃO PARA SPRINKLER - FORNECIMENTO E INSTALAÇÃO. AF_10/2020</t>
  </si>
  <si>
    <t>JOELHO 90 GRAUS, EM FERRO GALVANIZADO, CONEXÃO ROSQUEADA, DN 32 (1 1/4"), INSTALADO EM REDE DE ALIMENTAÇÃO PARA SPRINKLER - FORNECIMENTO E INSTALAÇÃO. AF_10/2020</t>
  </si>
  <si>
    <t>JOELHO 90 GRAUS, EM FERRO GALVANIZADO, CONEXÃO ROSQUEADA, DN 40 (1 1/2"), INSTALADO EM REDE DE ALIMENTAÇÃO PARA SPRINKLER - FORNECIMENTO E INSTALAÇÃO. AF_10/2020</t>
  </si>
  <si>
    <t>JOELHO 90 GRAUS, EM FERRO GALVANIZADO, CONEXÃO ROSQUEADA, DN 50 (2"), INSTALADO EM REDE DE ALIMENTAÇÃO PARA SPRINKLER - FORNECIMENTO E INSTALAÇÃO. AF_10/2020</t>
  </si>
  <si>
    <t>JOELHO 90 GRAUS, EM FERRO GALVANIZADO, CONEXÃO ROSQUEADA, DN 65 (2 1/2"), INSTALADO EM REDE DE ALIMENTAÇÃO PARA SPRINKLER - FORNECIMENTO E INSTALAÇÃO. AF_10/2020</t>
  </si>
  <si>
    <t>JOELHO 90 GRAUS, EM FERRO GALVANIZADO, CONEXÃO ROSQUEADA, DN 80 (3"), INSTALADO EM REDE DE ALIMENTAÇÃO PARA HIDRANTE - FORNECIMENTO E INSTALAÇÃO. AF_10/2020</t>
  </si>
  <si>
    <t>JOELHO 90 GRAUS, EM FERRO GALVANIZADO, CONEXÃO ROSQUEADA, DN 80 (3"), INSTALADO EM REDE DE ALIMENTAÇÃO PARA SPRINKLER - FORNECIMENTO E INSTALAÇÃO. AF_10/2020</t>
  </si>
  <si>
    <t>JOELHO 90 GRAUS, EM FERRO GALVANIZADO, DN 25 (1"),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</si>
  <si>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</si>
  <si>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</si>
  <si>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90 GRAUS, EM FERRO GALVANIZADO, DN 50 (2"), CONEXÃO ROSQUEADA, INSTALADO EM PRUMADAS - FORNECIMENTO E INSTALAÇÃO. AF_10/2020</t>
  </si>
  <si>
    <t>JOELHO 90 GRAUS, EM FERRO GALVANIZADO, DN 50 (2"), CONEXÃO ROSQUEADA, INSTALADO EM REDE DE ALIMENTAÇÃO PARA HIDRANTE - FORNECIMENTO E INSTALAÇÃO. AF_10/2020</t>
  </si>
  <si>
    <t>JOELHO 90 GRAUS, EM FERRO GALVANIZADO, DN 65 (2 1/2"), CONEXÃO ROSQUEADA, INSTALADO EM PRUMADAS - FORNECIMENTO E INSTALAÇÃO. AF_10/2020</t>
  </si>
  <si>
    <t>JOELHO 90 GRAUS, EM FERRO GALVANIZADO, DN 65 (2 1/2"), CONEXÃO ROSQUEADA, INSTALADO EM REDE DE ALIMENTAÇÃO PARA HIDRANTE - FORNECIMENTO E INSTALAÇÃO. AF_10/2020</t>
  </si>
  <si>
    <t>JOELHO 90 GRAUS, EM FERRO GALVANIZADO, DN 80 (3"), CONEXÃO ROSQUEADA, INSTALADO EM PRUMADAS - FORNECIMENTO E INSTALAÇÃO. AF_10/2020</t>
  </si>
  <si>
    <t>JOELHO 90°, EM FERRO GALVANIZADO, 4", CONEXÃO ROSQUEADA, INSTALADO EM PRUMADAS - FORNECIMENTO E INSTALAÇÃO. AF_10/2020</t>
  </si>
  <si>
    <t>JOELHO 90°, EM FERRO GALVANIZADO, 4", CONEXÃO ROSQUEADA, INSTALADO EM REDE DE ALIMENTAÇÃO PARA HIDRANTE - FORNECIMENTO E INSTALAÇÃO. AF_10/2020</t>
  </si>
  <si>
    <t>LUVA COM REDUÇÃO, EM AÇO, CONEXÃO SOLDADA, DN 20 X 15 MM (3/4" X 1/2"), INSTALADO EM RAMAIS E SUB-RAMAIS DE GÁS - FORNECIMENTO E INSTALAÇÃO. AF_10/2020</t>
  </si>
  <si>
    <t>LUVA COM REDUÇÃO, EM AÇO, CONEXÃO SOLDADA, DN 25 X 20 MM (1 X 3/4"), INSTALADO EM REDE DE ALIMENTAÇÃO PARA HIDRANTE - FORNECIMENTO E INSTALAÇÃO. AF_10/2020</t>
  </si>
  <si>
    <t>LUVA COM REDUÇÃO, EM AÇO, CONEXÃO SOLDADA, DN 25 X 20 MM (1" X 3/4"), INSTALADO EM RAMAIS E SUB-RAMAIS DE GÁS - FORNECIMENTO E INSTALAÇÃO. AF_10/2020</t>
  </si>
  <si>
    <t>LUVA COM REDUÇÃO, EM AÇO, CONEXÃO SOLDADA, DN 25 X 20 MM (1" X 3/4"), INSTALADO EM REDE DE ALIMENTAÇÃO PARA SPRINKLER - FORNECIMENTO E INSTALAÇÃO. AF_10/2020</t>
  </si>
  <si>
    <t>LUVA COM REDUÇÃO, EM AÇO, CONEXÃO SOLDADA, DN 32 X 25 MM (1 1/4" X 1"), INSTALADO EM REDE DE ALIMENTAÇÃO PARA HIDRANTE - FORNECIMENTO E INSTALAÇÃO. AF_10/2020</t>
  </si>
  <si>
    <t>LUVA COM REDUÇÃO, EM AÇO, CONEXÃO SOLDADA, DN 32 X 25 MM (1 1/4" X 1"), INSTALADO EM REDE DE ALIMENTAÇÃO PARA SPRINKLER - FORNECIMENTO E INSTALAÇÃO. AF_10/2020</t>
  </si>
  <si>
    <t>LUVA COM REDUÇÃO, EM AÇO, CONEXÃO SOLDADA, DN 40 X 32 MM (1 1/2" X 1 1/4"), INSTALADO EM REDE DE ALIMENTAÇÃO PARA HIDRANTE - FORNECIMENTO E INSTALAÇÃO. AF_10/2020</t>
  </si>
  <si>
    <t>LUVA COM REDUÇÃO, EM AÇO, CONEXÃO SOLDADA, DN 40 X 32 MM (1 1/2" X 1 1/4"), INSTALADO EM REDE DE ALIMENTAÇÃO PARA SPRINKLER - FORNECIMENTO E INSTALAÇÃO. AF_10/2020</t>
  </si>
  <si>
    <t>LUVA COM REDUÇÃO, EM AÇO, CONEXÃO SOLDADA, DN 50 X 40 MM (2 X 1 1/2"), INSTALADO EM PRUMADAS - FORNECIMENTO E INSTALAÇÃO. AF_10/2020</t>
  </si>
  <si>
    <t>LUVA COM REDUÇÃO, EM AÇO, CONEXÃO SOLDADA, DN 50 X 40 MM (2" X 1 1/2"), INSTALADO EM REDE DE ALIMENTAÇÃO PARA HIDRANTE - FORNECIMENTO E INSTALAÇÃO. AF_10/2020</t>
  </si>
  <si>
    <t>LUVA COM REDUÇÃO, EM AÇO, CONEXÃO SOLDADA, DN 50 X 40 MM (2" X 1 1/2"), INSTALADO EM REDE DE ALIMENTAÇÃO PARA SPRINKLER - FORNECIMENTO E INSTALAÇÃO. AF_10/2020</t>
  </si>
  <si>
    <t>LUVA COM REDUÇÃO, EM AÇO, CONEXÃO SOLDADA, DN 65 X 50 MM (2 1/2" X 2"), INSTALADO EM PRUMADAS - FORNECIMENTO E INSTALAÇÃO. AF_10/2020</t>
  </si>
  <si>
    <t>LUVA COM REDUÇÃO, EM AÇO, CONEXÃO SOLDADA, DN 65 X 50 MM (2 1/2" X 2"), INSTALADO EM REDE DE ALIMENTAÇÃO PARA HIDRANTE - FORNECIMENTO E INSTALAÇÃO. AF_10/2020</t>
  </si>
  <si>
    <t>LUVA COM REDUÇÃO, EM AÇO, CONEXÃO SOLDADA, DN 65 X 50 MM (2 1/2" X 2"), INSTALADO EM REDE DE ALIMENTAÇÃO PARA SPRINKLER - FORNECIMENTO E INSTALAÇÃO. AF_10/2020</t>
  </si>
  <si>
    <t>LUVA COM REDUÇÃO, EM AÇO, CONEXÃO SOLDADA, DN 80 X 65 MM (3" X 2 1/2"), INSTALADO EM PRUMADAS - FORNECIMENTO E INSTALAÇÃO. AF_10/2020</t>
  </si>
  <si>
    <t>LUVA COM REDUÇÃO, EM AÇO, CONEXÃO SOLDADA, DN 80 X 65 MM (3" X 2 1/2"), INSTALADO EM REDE DE ALIMENTAÇÃO PARA HIDRANTE - FORNECIMENTO E INSTALAÇÃO. AF_10/2020</t>
  </si>
  <si>
    <t>LUVA COM REDUÇÃO, EM AÇO, CONEXÃO SOLDADA, DN 80 X 65 MM (3" X 2 1/2"), INSTALADO EM REDE DE ALIMENTAÇÃO PARA SPRINKLER - FORNECIMENTO E INSTALAÇÃO. AF_10/2020</t>
  </si>
  <si>
    <t>LUVA DE REDUÇÃO, EM FERRO GALVANIZADO, 1 1/2" X 1 1/4", CONEXÃO ROSQUEADA, INSTALADO EM REDE DE ALIMENTAÇÃO PARA HIDRANTE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</si>
  <si>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</si>
  <si>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HIDRANTE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</si>
  <si>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</si>
  <si>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HIDRANTE - FORNECIMENTO E INSTALAÇÃO. AF_10/2020</t>
  </si>
  <si>
    <t>LUVA DE REDUÇÃO, EM FERRO GALVANIZADO, 1 1/2" X 3/4", CONEXÃO ROSQUEADA, INSTALADO EM REDE DE ALIMENTAÇÃO PARA SPRINKLER - FORNECIMENTO E INSTALAÇÃO. AF_10/2020</t>
  </si>
  <si>
    <t>LUVA DE REDUÇÃO, EM FERRO GALVANIZADO, 1 1/4" X 1", CONEXÃO ROSQUEADA, INSTALADO EM REDE DE ALIMENTAÇÃO PARA HIDRANTE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</si>
  <si>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</si>
  <si>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HIDRANTE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</si>
  <si>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</si>
  <si>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HIDRANTE - FORNECIMENTO E INSTALAÇÃO. AF_10/2020</t>
  </si>
  <si>
    <t>LUVA DE REDUÇÃO, EM FERRO GALVANIZADO, 1 1/4" X 3/4", CONEXÃO ROSQUEADA, INSTALADO EM REDE DE ALIMENTAÇÃO PARA SPRINKLER - FORNECIMENTO E INSTALAÇÃO. AF_10/2020</t>
  </si>
  <si>
    <t>LUVA DE REDUÇÃO, EM FERRO GALVANIZADO, 1" X 1/2",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</si>
  <si>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</si>
  <si>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HIDRANTE - FORNECIMENTO E INSTALAÇÃO. AF_10/2020</t>
  </si>
  <si>
    <t>LUVA DE REDUÇÃO, EM FERRO GALVANIZADO, 1" X 3/4", CONEXÃO ROSQUEADA, INSTALADO EM REDE DE ALIMENTAÇÃO PARA SPRINKLER - FORNECIMENTO E INSTALAÇÃO. AF_10/2020</t>
  </si>
  <si>
    <t>LUVA DE REDUÇÃO, EM FERRO GALVANIZADO, 2 1/2" X 1 1/2", CONEXÃO ROSQUEADA, INSTALADO EM PRUMADAS - FORNECIMENTO E INSTALAÇÃO. AF_10/2020</t>
  </si>
  <si>
    <t>LUVA DE REDUÇÃO, EM FERRO GALVANIZADO, 2 1/2" X 1 1/2", CONEXÃO ROSQUEADA, INSTALADO EM REDE DE ALIMENTAÇÃO PARA HIDRANTE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</si>
  <si>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</si>
  <si>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PRUMADAS - FORNECIMENTO E INSTALAÇÃO. AF_10/2020</t>
  </si>
  <si>
    <t>LUVA DE REDUÇÃO, EM FERRO GALVANIZADO, 2 1/2" X 2", CONEXÃO ROSQUEADA, INSTALADO EM REDE DE ALIMENTAÇÃO PARA HIDRANTE - FORNECIMENTO E INSTALAÇÃO. AF_10/2020</t>
  </si>
  <si>
    <t>LUVA DE REDUÇÃO, EM FERRO GALVANIZADO, 2 1/2" X 2", CONEXÃO ROSQUEADA, INSTALADO EM REDE DE ALIMENTAÇÃO PARA SPRINKLER - FORNECIMENTO E INSTALAÇÃO. AF_10/2020</t>
  </si>
  <si>
    <t>LUVA DE REDUÇÃO, EM FERRO GALVANIZADO, 2" X 1 1/2", CONEXÃO ROSQUEADA, INSTALADO EM PRUMADAS - FORNECIMENTO E INSTALAÇÃO. AF_10/2020</t>
  </si>
  <si>
    <t>LUVA DE REDUÇÃO, EM FERRO GALVANIZADO, 2" X 1 1/2", CONEXÃO ROSQUEADA, INSTALADO EM REDE DE ALIMENTAÇÃO PARA HIDRANTE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</si>
  <si>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</si>
  <si>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PRUMADAS - FORNECIMENTO E INSTALAÇÃO. AF_10/2020</t>
  </si>
  <si>
    <t>LUVA DE REDUÇÃO, EM FERRO GALVANIZADO, 2" X 1 1/4", CONEXÃO ROSQUEADA, INSTALADO EM REDE DE ALIMENTAÇÃO PARA HIDRANTE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</si>
  <si>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</si>
  <si>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PRUMADAS - FORNECIMENTO E INSTALAÇÃO. AF_10/2020</t>
  </si>
  <si>
    <t>LUVA DE REDUÇÃO, EM FERRO GALVANIZADO, 2" X 1", CONEXÃO ROSQUEADA, INSTALADO EM REDE DE ALIMENTAÇÃO PARA HIDRANTE - FORNECIMENTO E INSTALAÇÃO. AF_10/2020</t>
  </si>
  <si>
    <t>LUVA DE REDUÇÃO, EM FERRO GALVANIZADO, 2" X 1", CONEXÃO ROSQUEADA, INSTALADO EM REDE DE ALIMENTAÇÃO PARA SPRINKLER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</si>
  <si>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</si>
  <si>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</si>
  <si>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1/2", CONEXÃO ROSQUEADA, INSTALADO EM REDE DE ALIMENTAÇÃO PARA HIDRANTE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</si>
  <si>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</si>
  <si>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PRUMADAS - FORNECIMENTO E INSTALAÇÃO. AF_10/2020</t>
  </si>
  <si>
    <t>LUVA DE REDUÇÃO, EM FERRO GALVANIZADO, 3" X 2", CONEXÃO ROSQUEADA, INSTALADO EM REDE DE ALIMENTAÇÃO PARA HIDRANTE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</si>
  <si>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</si>
  <si>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</si>
  <si>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DE REDUÇÃO, EM FERRO GALVANIZADO, 4" X 2 1/2", CONEXÃO ROSQUEADA, INSTALADO EM PRUMADAS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</si>
  <si>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</si>
  <si>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PRUMADAS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</si>
  <si>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</si>
  <si>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PRUMADAS - FORNECIMENTO E INSTALAÇÃO. AF_10/2020</t>
  </si>
  <si>
    <t>LUVA DE REDUÇÃO, EM FERRO GALVANIZADO, 4" X 3", CONEXÃO ROSQUEADA, INSTALADO EM REDE DE ALIMENTAÇÃO PARA HIDRANTE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</si>
  <si>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</si>
  <si>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</si>
  <si>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EM AÇO, CONEXÃO SOLDADA, DN 25 (1"), INSTALADO EM RAMAIS E SUB-RAMAIS DE GÁS - FORNECIMENTO E INSTALAÇÃO. AF_10/2020</t>
  </si>
  <si>
    <t>LUVA, EM AÇO, CONEXÃO SOLDADA, DN 25 (1"), INSTALADO EM REDE DE ALIMENTAÇÃO PARA HIDRANTE - FORNECIMENTO E INSTALAÇÃO. AF_10/2020</t>
  </si>
  <si>
    <t>LUVA, EM AÇO, CONEXÃO SOLDADA, DN 25 (1"), INSTALADO EM REDE DE ALIMENTAÇÃO PARA SPRINKLER - FORNECIMENTO E INSTALAÇÃO. AF_10/2020</t>
  </si>
  <si>
    <t>LUVA, EM AÇO, CONEXÃO SOLDADA, DN 32 (1 1/4"), INSTALADO EM REDE DE ALIMENTAÇÃO PARA HIDRANTE - FORNECIMENTO E INSTALAÇÃO. AF_10/2020</t>
  </si>
  <si>
    <t>LUVA, EM AÇO, CONEXÃO SOLDADA, DN 32 (1 1/4"), INSTALADO EM REDE DE ALIMENTAÇÃO PARA SPRINKLER - FORNECIMENTO E INSTALAÇÃO. AF_10/2020</t>
  </si>
  <si>
    <t>LUVA, EM AÇO, CONEXÃO SOLDADA, DN 40 (1 1/2"), INSTALADO EM REDE DE ALIMENTAÇÃO PARA HIDRANTE - FORNECIMENTO E INSTALAÇÃO. AF_10/2020</t>
  </si>
  <si>
    <t>LUVA, EM AÇO, CONEXÃO SOLDADA, DN 40 (1 1/2"), INSTALADO EM REDE DE ALIMENTAÇÃO PARA SPRINKLER - FORNECIMENTO E INSTALAÇÃO. AF_10/2020</t>
  </si>
  <si>
    <t>LUVA, EM AÇO, CONEXÃO SOLDADA, DN 50 (2"), INSTALADO EM PRUMADAS - FORNECIMENTO E INSTALAÇÃO. AF_10/2020</t>
  </si>
  <si>
    <t>LUVA, EM AÇO, CONEXÃO SOLDADA, DN 50 (2"), INSTALADO EM REDE DE ALIMENTAÇÃO PARA HIDRANTE - FORNECIMENTO E INSTALAÇÃO. AF_10/2020</t>
  </si>
  <si>
    <t>LUVA, EM AÇO, CONEXÃO SOLDADA, DN 50 (2"), INSTALADO EM REDE DE ALIMENTAÇÃO PARA SPRINKLER - FORNECIMENTO E INSTALAÇÃO. AF_10/2020</t>
  </si>
  <si>
    <t>LUVA, EM AÇO, CONEXÃO SOLDADA, DN 65 (2 1/2"), INSTALADO EM PRUMADAS - FORNECIMENTO E INSTALAÇÃO. AF_10/2020</t>
  </si>
  <si>
    <t>LUVA, EM AÇO, CONEXÃO SOLDADA, DN 65 (2 1/2"), INSTALADO EM REDE DE ALIMENTAÇÃO PARA HIDRANTE - FORNECIMENTO E INSTALAÇÃO. AF_10/2020</t>
  </si>
  <si>
    <t>LUVA, EM AÇO, CONEXÃO SOLDADA, DN 65 (2 1/2"), INSTALADO EM REDE DE ALIMENTAÇÃO PARA SPRINKLER - FORNECIMENTO E INSTALAÇÃO. AF_10/2020</t>
  </si>
  <si>
    <t>LUVA, EM AÇO, CONEXÃO SOLDADA, DN 80 (3"), INSTALADO EM PRUMADAS - FORNECIMENTO E INSTALAÇÃO. AF_10/2020</t>
  </si>
  <si>
    <t>LUVA, EM AÇO, CONEXÃO SOLDADA, DN 80 (3"), INSTALADO EM REDE DE ALIMENTAÇÃO PARA HIDRANTE - FORNECIMENTO E INSTALAÇÃO. AF_10/2020</t>
  </si>
  <si>
    <t>LUVA, EM AÇO, CONEXÃO SOLDADA, DN 80 (3"), INSTALADO EM REDE DE ALIMENTAÇÃO PARA SPRINKLER - FORNECIMENTO E INSTALAÇÃO. AF_10/2020</t>
  </si>
  <si>
    <t>LUVA, EM FERRO GALVANIZADO, 4", CONEXÃO ROSQUEADA, INSTALADO EM PRUMADAS - FORNECIMENTO E INSTALAÇÃO. AF_10/2020</t>
  </si>
  <si>
    <t>LUVA, EM FERRO GALVANIZADO, 4", CONEXÃO ROSQUEADA, INSTALADO EM REDE DE ALIMENTAÇÃO PARA HIDRANTE - FORNECIMENTO E INSTALAÇÃO. AF_10/2020</t>
  </si>
  <si>
    <t>LUVA, EM FERRO GALVANIZADO, CONEXÃO ROSQUEADA, DN 15 (1/2"), INSTALADO EM RAMAIS E SUB-RAMAIS DE GÁS - FORNECIMENTO E INSTALAÇÃO. AF_10/2020</t>
  </si>
  <si>
    <t>LUVA, EM FERRO GALVANIZADO, CONEXÃO ROSQUEADA, DN 20 (3/4"), INSTALADO EM RAMAIS E SUB-RAMAIS DE GÁS - FORNECIMENTO E INSTALAÇÃO. AF_10/2020</t>
  </si>
  <si>
    <t>LUVA, EM FERRO GALVANIZADO, CONEXÃO ROSQUEADA, DN 25 (1"), INSTALADO EM RAMAIS E SUB-RAMAIS DE GÁS - FORNECIMENTO E INSTALAÇÃO. AF_10/2020</t>
  </si>
  <si>
    <t>LUVA, EM FERRO GALVANIZADO, CONEXÃO ROSQUEADA, DN 25 (1"), INSTALADO EM REDE DE ALIMENTAÇÃO PARA SPRINKLER - FORNECIMENTO E INSTALAÇÃO. AF_10/2020</t>
  </si>
  <si>
    <t>LUVA, EM FERRO GALVANIZADO, CONEXÃO ROSQUEADA, DN 32 (1 1/4"), INSTALADO EM REDE DE ALIMENTAÇÃO PARA SPRINKLER - FORNECIMENTO E INSTALAÇÃO. AF_10/2020</t>
  </si>
  <si>
    <t>LUVA, EM FERRO GALVANIZADO, CONEXÃO ROSQUEADA, DN 40 (1 1/2"), INSTALADO EM REDE DE ALIMENTAÇÃO PARA SPRINKLER - FORNECIMENTO E INSTALAÇÃO. AF_10/2020</t>
  </si>
  <si>
    <t>LUVA, EM FERRO GALVANIZADO, CONEXÃO ROSQUEADA, DN 50 (2"), INSTALADO EM REDE DE ALIMENTAÇÃO PARA SPRINKLER - FORNECIMENTO E INSTALAÇÃO. AF_10/2020</t>
  </si>
  <si>
    <t>LUVA, EM FERRO GALVANIZADO, CONEXÃO ROSQUEADA, DN 65 (2 1/2"), INSTALADO EM REDE DE ALIMENTAÇÃO PARA SPRINKLER - FORNECIMENTO E INSTALAÇÃO. AF_10/2020</t>
  </si>
  <si>
    <t>LUVA, EM FERRO GALVANIZADO, CONEXÃO ROSQUEADA, DN 80 (3"), INSTALADO EM REDE DE ALIMENTAÇÃO PARA SPRINKLER - FORNECIMENTO E INSTALAÇÃO. AF_10/2020</t>
  </si>
  <si>
    <t>LUVA, EM FERRO GALVANIZADO, DN 25 (1"), CONEXÃO ROSQUEADA, INSTALADO EM REDE DE ALIMENTAÇÃO PARA HIDRANTE - FORNECIMENTO E INSTALAÇÃO. AF_10/2020</t>
  </si>
  <si>
    <t>LUVA, EM FERRO GALVANIZADO, DN 32 (1 1/4"), CONEXÃO ROSQUEADA, INSTALADO EM REDE DE ALIMENTAÇÃO PARA HIDRANTE - FORNECIMENTO E INSTALAÇÃO. AF_10/2020</t>
  </si>
  <si>
    <t>LUVA, EM FERRO GALVANIZADO, DN 40 (1 1/2"), CONEXÃO ROSQUEADA, INSTALADO EM REDE DE ALIMENTAÇÃO PARA HIDRANTE - FORNECIMENTO E INSTALAÇÃO. AF_10/2020</t>
  </si>
  <si>
    <t>LUVA, EM FERRO GALVANIZADO, DN 50 (2"), CONEXÃO ROSQUEADA, INSTALADO EM PRUMADAS - FORNECIMENTO E INSTALAÇÃO. AF_10/2020</t>
  </si>
  <si>
    <t>LUVA, EM FERRO GALVANIZADO, DN 50 (2"), CONEXÃO ROSQUEADA, INSTALADO EM REDE DE ALIMENTAÇÃO PARA HIDRANTE - FORNECIMENTO E INSTALAÇÃO. AF_10/2020</t>
  </si>
  <si>
    <t>LUVA, EM FERRO GALVANIZADO, DN 65 (2 1/2"), CONEXÃO ROSQUEADA, INSTALADO EM PRUMADAS - FORNECIMENTO E INSTALAÇÃO. AF_10/2020</t>
  </si>
  <si>
    <t>LUVA, EM FERRO GALVANIZADO, DN 65 (2 1/2"), CONEXÃO ROSQUEADA, INSTALADO EM REDE DE ALIMENTAÇÃO PARA HIDRANTE - FORNECIMENTO E INSTALAÇÃO. AF_10/2020</t>
  </si>
  <si>
    <t>LUVA, EM FERRO GALVANIZADO, DN 80 (3"), CONEXÃO ROSQUEADA, INSTALADO EM PRUMADAS - FORNECIMENTO E INSTALAÇÃO. AF_10/2020</t>
  </si>
  <si>
    <t>LUVA, EM FERRO GALVANIZADO, DN 80 (3"), CONEXÃO ROSQUEADA, INSTALADO EM REDE DE ALIMENTAÇÃO PARA HIDRANTE - FORNECIMENTO E INSTALAÇÃO. AF_10/2020</t>
  </si>
  <si>
    <t>MANÔMETRO 0 A 200 PSI (0 A 14 KGF/CM2), D = 50MM - FORNECIMENTO E INSTALAÇÃO. AF_10/2020</t>
  </si>
  <si>
    <t>NIPLE, EM FERRO GALVANIZADO, 4", CONEXÃO ROSQUEADA, INSTALADO EM PRUMADAS - FORNECIMENTO E INSTALAÇÃO. AF_10/2020</t>
  </si>
  <si>
    <t>NIPLE, EM FERRO GALVANIZADO, 4", CONEXÃO ROSQUEADA, INSTALADO EM REDE DE ALIMENTAÇÃO PARA HIDRANTE - FORNECIMENTO E INSTALAÇÃO. AF_10/2020</t>
  </si>
  <si>
    <t>NIPLE, EM FERRO GALVANIZADO, CONEXÃO ROSQUEADA, DN 15 (1/2"), INSTALADO EM RAMAIS E SUB-RAMAIS DE GÁS - FORNECIMENTO E INSTALAÇÃO. AF_10/2020</t>
  </si>
  <si>
    <t>NIPLE, EM FERRO GALVANIZADO, CONEXÃO ROSQUEADA, DN 20 (3/4"), INSTALADO EM RAMAIS E SUB-RAMAIS DE GÁS - FORNECIMENTO E INSTALAÇÃO. AF_10/2020</t>
  </si>
  <si>
    <t>NIPLE, EM FERRO GALVANIZADO, CONEXÃO ROSQUEADA, DN 25 (1"), INSTALADO EM RAMAIS E SUB-RAMAIS DE GÁS - FORNECIMENTO E INSTALAÇÃO. AF_10/2020</t>
  </si>
  <si>
    <t>NIPLE,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</si>
  <si>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</si>
  <si>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</si>
  <si>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</si>
  <si>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</si>
  <si>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</si>
  <si>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NIPLE,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</si>
  <si>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</si>
  <si>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</si>
  <si>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NIPLE, EM FERRO GALVANIZADO, DN 50 (2"), CONEXÃO ROSQUEADA, INSTALADO EM PRUMADAS - FORNECIMENTO E INSTALAÇÃO. AF_10/2020</t>
  </si>
  <si>
    <t>NIPLE, EM FERRO GALVANIZADO, DN 50 (2"), CONEXÃO ROSQUEADA, INSTALADO EM REDE DE ALIMENTAÇÃO PARA HIDRANTE - FORNECIMENTO E INSTALAÇÃO. AF_10/2020</t>
  </si>
  <si>
    <t>NIPLE, EM FERRO GALVANIZADO, DN 65 (2 1/2"), CONEXÃO ROSQUEADA, INSTALADO EM PRUMADAS - FORNECIMENTO E INSTALAÇÃO. AF_10/2020</t>
  </si>
  <si>
    <t>NIPLE, EM FERRO GALVANIZADO, DN 65 (2 1/2"), CONEXÃO ROSQUEADA, INSTALADO EM REDE DE ALIMENTAÇÃO PARA HIDRANTE - FORNECIMENTO E INSTALAÇÃO. AF_10/2020</t>
  </si>
  <si>
    <t>NIPLE, EM FERRO GALVANIZADO, DN 80 (3"), CONEXÃO ROSQUEADA, INSTALADO EM PRUMADAS - FORNECIMENTO E INSTALAÇÃO. AF_10/2020</t>
  </si>
  <si>
    <t>NIPLE, EM FERRO GALVANIZADO, DN 80 (3"), CONEXÃO ROSQUEADA, INSTALADO EM REDE DE ALIMENTAÇÃO PARA HIDRANTE - FORNECIMENTO E INSTALAÇÃO. AF_10/2020</t>
  </si>
  <si>
    <t>SPRINKLER TIPO PENDENTE, 68 °C, UNIÃO POR ROSCA DN 15 (1/2") - FORNECIMENTO E INSTALAÇÃO. AF_10/2020</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</si>
  <si>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</si>
  <si>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</si>
  <si>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</si>
  <si>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</si>
  <si>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GALVANIZADO COM COSTURA, CLASSE MÉDIA, CONEXÃO ROSQUEADA, DN 25 (1"), INSTALADO EM RAMAIS E SUB-RAMAIS DE GÁS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</si>
  <si>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</si>
  <si>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</si>
  <si>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</si>
  <si>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</si>
  <si>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</si>
  <si>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</si>
  <si>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DN 100 (4"), CONEXÃO ROSQUEADA, INSTALADO EM PRUMADAS - FORNECIMENTO E INSTALAÇÃO. AF_10/2020</t>
  </si>
  <si>
    <t>TUBO DE AÇO GALVANIZADO COM COSTURA, CLASSE MÉDIA, DN 100 (4"), CONEXÃO ROSQUEADA, INSTALADO EM REDE DE ALIMENTAÇÃO PARA HIDRANTE - FORNECIMENTO E INSTALAÇÃO. AF_10/2020</t>
  </si>
  <si>
    <t>TUBO DE AÇO GALVANIZADO COM COSTURA, CLASSE MÉDIA, DN 25 (1"), CONEXÃO ROSQUEADA,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</si>
  <si>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</si>
  <si>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</si>
  <si>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PRUMADAS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</si>
  <si>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</si>
  <si>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PRUMADAS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</si>
  <si>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</si>
  <si>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PRUMADAS - FORNECIMENTO E INSTALAÇÃO. AF_10/2020</t>
  </si>
  <si>
    <t>TUBO DE AÇO GALVANIZADO COM COSTURA, CLASSE MÉDIA, DN 80 (3"), CONEXÃO ROSQUEADA, INSTALADO EM REDE DE ALIMENTAÇÃO PARA HIDRANTE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</si>
  <si>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</si>
  <si>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</si>
  <si>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</si>
  <si>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25 (1"),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</si>
  <si>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</si>
  <si>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HIDRANTE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</si>
  <si>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</si>
  <si>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HIDRANTE - FORNECIMENTO E INSTALAÇÃO. AF_10/2020</t>
  </si>
  <si>
    <t>TUBO DE AÇO PRETO SEM COSTURA, CONEXÃO SOLDADA, DN 40 (1 1/2"), INSTALADO EM REDE DE ALIMENTAÇÃO PARA SPRINKLER - FORNECIMENTO E INSTALAÇÃO. AF_10/2020</t>
  </si>
  <si>
    <t>TUBO DE AÇO PRETO SEM COSTURA, CONEXÃO SOLDADA, DN 50 (2"), INSTALADO EM PRUMADAS - FORNECIMENTO E INSTALAÇÃO. AF_10/2020</t>
  </si>
  <si>
    <t>TUBO DE AÇO PRETO SEM COSTURA, CONEXÃO SOLDADA, DN 50 (2"), INSTALADO EM REDE DE ALIMENTAÇÃO PARA HIDRANTE - FORNECIMENTO E INSTALAÇÃO. AF_10/2020</t>
  </si>
  <si>
    <t>TUBO DE AÇO PRETO SEM COSTURA, CONEXÃO SOLDADA, DN 50 (2"), INSTALADO EM REDE DE ALIMENTAÇÃO PARA SPRINKLER - FORNECIMENTO E INSTALAÇÃO. AF_10/2020</t>
  </si>
  <si>
    <t>TUBO DE AÇO PRETO SEM COSTURA, CONEXÃO SOLDADA, DN 65 (2 1/2"), INSTALADO EM PRUMADAS - FORNECIMENTO E INSTALAÇÃO. AF_10/2020</t>
  </si>
  <si>
    <t>TUBO DE AÇO PRETO SEM COSTURA, CONEXÃO SOLDADA, DN 65 (2 1/2"), INSTALADO EM REDE DE ALIMENTAÇÃO PARA HIDRANTE - FORNECIMENTO E INSTALAÇÃO. AF_10/2020</t>
  </si>
  <si>
    <t>TUBO DE AÇO PRETO SEM COSTURA, CONEXÃO SOLDADA, DN 65 (2 1/2"), INSTALADO EM REDE DE ALIMENTAÇÃO PARA SPRINKLER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</si>
  <si>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</si>
  <si>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</si>
  <si>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</si>
  <si>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</si>
  <si>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</si>
  <si>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</si>
  <si>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TÊ, EM AÇO, CONEXÃO SOLDADA, DN 25 (1"), INSTALADO EM REDE DE ALIMENTAÇÃO PARA HIDRANTE - FORNECIMENTO E INSTALAÇÃO. AF_10/2020</t>
  </si>
  <si>
    <t>TÊ, EM AÇO, CONEXÃO SOLDADA, DN 25 (1"), INSTALADO EM REDE DE ALIMENTAÇÃO PARA SPRINKLER - FORNECIMENTO E INSTALAÇÃO. AF_10/2020</t>
  </si>
  <si>
    <t>TÊ, EM AÇO, CONEXÃO SOLDADA, DN 32 (1 1/4"), INSTALADO EM REDE DE ALIMENTAÇÃO PARA HIDRANTE - FORNECIMENTO E INSTALAÇÃO. AF_10/2020</t>
  </si>
  <si>
    <t>TÊ, EM AÇO, CONEXÃO SOLDADA, DN 32 (1 1/4"), INSTALADO EM REDE DE ALIMENTAÇÃO PARA SPRINKLER - FORNECIMENTO E INSTALAÇÃO. AF_10/2020</t>
  </si>
  <si>
    <t>TÊ, EM AÇO, CONEXÃO SOLDADA, DN 40 (1 1/2"), INSTALADO EM REDE DE ALIMENTAÇÃO PARA HIDRANTE - FORNECIMENTO E INSTALAÇÃO. AF_10/2020</t>
  </si>
  <si>
    <t>TÊ, EM AÇO, CONEXÃO SOLDADA, DN 40 (1 1/2"), INSTALADO EM REDE DE ALIMENTAÇÃO PARA SPRINKLER - FORNECIMENTO E INSTALAÇÃO. AF_10/2020</t>
  </si>
  <si>
    <t>TÊ, EM AÇO, CONEXÃO SOLDADA, DN 50 (2"), INSTALADO EM PRUMADAS - FORNECIMENTO E INSTALAÇÃO. AF_10/2020</t>
  </si>
  <si>
    <t>TÊ, EM AÇO, CONEXÃO SOLDADA, DN 50 (2"), INSTALADO EM REDE DE ALIMENTAÇÃO PARA HIDRANTE - FORNECIMENTO E INSTALAÇÃO. AF_10/2020</t>
  </si>
  <si>
    <t>TÊ, EM AÇO, CONEXÃO SOLDADA, DN 50 (2"), INSTALADO EM REDE DE ALIMENTAÇÃO PARA SPRINKLER - FORNECIMENTO E INSTALAÇÃO. AF_10/2020</t>
  </si>
  <si>
    <t>TÊ, EM AÇO, CONEXÃO SOLDADA, DN 65 (2 1/2"), INSTALADO EM PRUMADAS - FORNECIMENTO E INSTALAÇÃO. AF_10/2020</t>
  </si>
  <si>
    <t>TÊ, EM AÇO, CONEXÃO SOLDADA, DN 65 (2 1/2"), INSTALADO EM REDE DE ALIMENTAÇÃO PARA HIDRANTE - FORNECIMENTO E INSTALAÇÃO. AF_10/2020</t>
  </si>
  <si>
    <t>TÊ, EM AÇO, CONEXÃO SOLDADA, DN 65 (2 1/2"), INSTALADO EM REDE DE ALIMENTAÇÃO PARA SPRINKLER - FORNECIMENTO E INSTALAÇÃO. AF_10/2020</t>
  </si>
  <si>
    <t>TÊ, EM AÇO, CONEXÃO SOLDADA, DN 80 (3"), INSTALADO EM PRUMADAS - FORNECIMENTO E INSTALAÇÃO. AF_10/2020</t>
  </si>
  <si>
    <t>TÊ, EM AÇO, CONEXÃO SOLDADA, DN 80 (3"), INSTALADO EM REDE DE ALIMENTAÇÃO PARA HIDRANTE - FORNECIMENTO E INSTALAÇÃO. AF_10/2020</t>
  </si>
  <si>
    <t>TÊ, EM AÇO, CONEXÃO SOLDADA, DN 80 (3"), INSTALADO EM REDE DE ALIMENTAÇÃO PARA SPRINKLER - FORNECIMENTO E INSTALAÇÃO. AF_10/2020</t>
  </si>
  <si>
    <t>TÊ, EM FERRO GALVANIZADO, 4", CONEXÃO ROSQUEADA, INSTALADO EM PRUMADAS - FORNECIMENTO E INSTALAÇÃO. AF_10/2020</t>
  </si>
  <si>
    <t>TÊ, EM FERRO GALVANIZADO, 4", CONEXÃO ROSQUEADA, INSTALADO EM REDE DE ALIMENTAÇÃO PARA HIDRANTE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</si>
  <si>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</si>
  <si>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</si>
  <si>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</si>
  <si>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TÊ, EM FERRO GALVANIZADO, CONEXÃO ROSQUEADA, DN 25 (1"), INSTALADO EM REDE DE ALIMENTAÇÃO PARA HIDRANTE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</si>
  <si>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</si>
  <si>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HIDRANTE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</si>
  <si>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</si>
  <si>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HIDRANTE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</si>
  <si>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</si>
  <si>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HIDRANTE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</si>
  <si>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</si>
  <si>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HIDRANTE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</si>
  <si>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</si>
  <si>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HIDRANTE - FORNECIMENTO E INSTALAÇÃO. AF_10/2020</t>
  </si>
  <si>
    <t>TÊ, EM FERRO GALVANIZADO, CONEXÃO ROSQUEADA, DN 80 (3"), INSTALADO EM REDE DE ALIMENTAÇÃO PARA SPRINKLER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</si>
  <si>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</si>
  <si>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</si>
  <si>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</si>
  <si>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UNIÃO, EM FERRO GALVANIZADO, 4", CONEXÃO ROSQUEADA, INSTALADO EM PRUMADAS - FORNECIMENTO E INSTALAÇÃO. AF_10/2020</t>
  </si>
  <si>
    <t>UNIÃO, EM FERRO GALVANIZADO, 4", CONEXÃO ROSQUEADA, INSTALADO EM REDE DE ALIMENTAÇÃO PARA HIDRANTE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</si>
  <si>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</si>
  <si>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</si>
  <si>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</si>
  <si>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</si>
  <si>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</si>
  <si>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</si>
  <si>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</si>
  <si>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</si>
  <si>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</si>
  <si>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</si>
  <si>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</si>
  <si>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</si>
  <si>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PRUMADAS - FORNECIMENTO E INSTALAÇÃO. AF_10/2020</t>
  </si>
  <si>
    <t>UNIÃO, EM FERRO GALVANIZADO, DN 50 (2"), CONEXÃO ROSQUEADA, INSTALADO EM REDE DE ALIMENTAÇÃO PARA HIDRANTE - FORNECIMENTO E INSTALAÇÃO. AF_10/2020</t>
  </si>
  <si>
    <t>UNIÃO, EM FERRO GALVANIZADO, DN 65 (2 1/2"), CONEXÃO ROSQUEADA, INSTALADO EM PRUMADAS - FORNECIMENTO E INSTALAÇÃO. AF_10/2020</t>
  </si>
  <si>
    <t>UNIÃO, EM FERRO GALVANIZADO, DN 65 (2 1/2"), CONEXÃO ROSQUEADA, INSTALADO EM REDE DE ALIMENTAÇÃO PARA HIDRANTE - FORNECIMENTO E INSTALAÇÃO. AF_10/2020</t>
  </si>
  <si>
    <t>UNIÃO, EM FERRO GALVANIZADO, DN 80 (3"), CONEXÃO ROSQUEADA, INSTALADO EM PRUMADAS - FORNECIMENTO E INSTALAÇÃO. AF_10/2020</t>
  </si>
  <si>
    <t>UNIÃO, EM FERRO GALVANIZADO, DN 80 (3"), CONEXÃO ROSQUEADA, INSTALADO EM REDE DE ALIMENTAÇÃO PARA HIDRANTE - FORNECIMENTO E INSTALAÇÃO. AF_10/2020</t>
  </si>
  <si>
    <t>CONEXÃO FIXA, ROSCA FÊMEA, METÁLICA, PARA INSTALAÇÕES EM PEX MULTICAMADA, DN 16MM X 1/2", CONEXÃO POR CRIMPAGEM - FORNECIMENTO E INSTALAÇÃO. AF_01/2020</t>
  </si>
  <si>
    <t>CONEXÃO FIXA, ROSCA FÊMEA, METÁLICA, PARA INSTALAÇÕES EM PEX MULTICAMADA, DN 20MM X 3/4", CONEXÃO POR CRIMPAGEM - FORNECIMENTO E INSTALAÇÃO. AF_01/2020</t>
  </si>
  <si>
    <t>CONEXÃO FIXA, ROSCA FÊMEA, METÁLICA, PARA INSTALAÇÕES EM PEX MULTICAMADA, DN 26MM X 1", CONEXÃO POR CRIMPAGEM - FORNECIMENTO E INSTALAÇÃO. AF_01/2020</t>
  </si>
  <si>
    <t>CONEXÃO FIXA, ROSCA FÊMEA, METÁLICA, PARA INSTALAÇÕES EM PEX MULTICAMADA, DN 32MM X 1 1/4", CONEXÃO POR CRIMPAGEM - FORNECIMENTO E INSTALAÇÃO. AF_01/2020</t>
  </si>
  <si>
    <t>CONEXÃO FIXA, ROSCA MACHO, METÁLICA, PARA INSTALAÇÕES EM PEX MULTICAMADA, DN 16MM X 1/2", CONEXÃO POR CRIMPAGEM - FORNECIMENTO E INSTALAÇÃO. AF_01/2020</t>
  </si>
  <si>
    <t>CONEXÃO FIXA, ROSCA MACHO, METÁLICA, PARA INSTALAÇÕES EM PEX MULTICAMADA, DN 20MM X 3/4", CONEXÃO POR CRIMPAGEM - FORNECIMENTO E INSTALAÇÃO. AF_01/2020</t>
  </si>
  <si>
    <t>CONEXÃO FIXA, ROSCA MACHO, METÁLICA, PARA INSTALAÇÕES EM PEX MULTICAMADA, DN 26MM X 1", CONEXÃO POR CRIMPAGEM - FORNECIMENTO E INSTALAÇÃO. AF_01/2020</t>
  </si>
  <si>
    <t>CONEXÃO FIXA, ROSCA MACHO, METÁLICA, PARA INSTALAÇÕES EM PEX MULTICAMADA, DN 32MM X 1 1/4", CONEXÃO POR CRIMPAGEM - FORNECIMENTO E INSTALAÇÃO. AF_01/2020</t>
  </si>
  <si>
    <t>FIXAÇÃO DE TUBOS VERTICAIS DE MULTICAMADA, DIÂMETROS MENORES OU IGUAIS A 32 MM, COM ABRAÇADEIRA TIPO SUPORTE MÚLTIPLO, FIXADA EM PAREDE EXTERNA - FORNECIMENTO E INSTALAÇÃO. AF_01/2020</t>
  </si>
  <si>
    <t>JOELHO 90 GRAUS, PARA INSTALAÇÕES EM PEX MULTICAMADA, DN 16 MM, CONEXÃO POR CRIMPAGEM - FORNECIMENTO E INSTALAÇÃO. AF_01/2020</t>
  </si>
  <si>
    <t>JOELHO 90 GRAUS, PARA INSTALAÇÕES EM PEX MULTICAMADA, DN 20 MM, CONEXÃO POR CRIMPAGEM - FORNECIMENTO E INSTALAÇÃO. AF_01/2020</t>
  </si>
  <si>
    <t>JOELHO 90 GRAUS, PARA INSTALAÇÕES EM PEX MULTICAMADA, DN 26 MM, CONEXÃO POR CRIMPAGEM - FORNECIMENTO E INSTALAÇÃO. AF_01/2020</t>
  </si>
  <si>
    <t>JOELHO 90 GRAUS, PARA INSTALAÇÕES EM PEX MULTICAMADA, DN 32 MM, CONEXÃO POR CRIMPAGEM - FORNECIMENTO E INSTALAÇÃO. AF_01/2020</t>
  </si>
  <si>
    <t>JOELHO 90 GRAUS, ROSCA FÊMEA, PARA INSTALAÇÕES EM PEX MULTICAMADA, DN 16 MM X 1/2'', CONEXÃO POR CRIMPAGEM - FORNECIMENTO E INSTALAÇÃO. AF_01/2020</t>
  </si>
  <si>
    <t>JOELHO 90 GRAUS, ROSCA FÊMEA, PARA INSTALAÇÕES EM PEX MULTICAMADA, DN 20 MM X 3/4", CONEXÃO POR CRIMPAGEM - FORNECIMENTO E INSTALAÇÃO. AF_01/2020</t>
  </si>
  <si>
    <t>JOELHO 90 GRAUS, ROSCA FÊMEA, PARA INSTALAÇÕES EM PEX MULTICAMADA, DN 25 MM X 1'', CONEXÃO POR CRIMPAGEM - FORNECIMENTO E INSTALAÇÃO. AF_01/2020</t>
  </si>
  <si>
    <t>JOELHO 90 GRAUS, ROSCA FÊMEA, PARA INSTALAÇÕES EM PEX MULTICAMADA, DN 32 MM X 1 1/4'', CONEXÃO POR CRIMPAGEM - FORNECIMENTO E INSTALAÇÃO. AF_01/2020</t>
  </si>
  <si>
    <t>JOELHO 90 GRAUS, ROSCA MACHO, PARA INSTALAÇÕES EM PEX MULTICAMADA, DN 16 MM X 1/2'', CONEXÃO POR CRIMPAGEM - FORNECIMENTO E INSTALAÇÃO. AF_01/2020</t>
  </si>
  <si>
    <t>JOELHO 90 GRAUS, ROSCA MACHO, PARA INSTALAÇÕES EM PEX MULTICAMADA, DN 20 MM X 3/4", CONEXÃO POR CRIMPAGEM - FORNECIMENTO E INSTALAÇÃO. AF_01/2020</t>
  </si>
  <si>
    <t>JOELHO 90 GRAUS, ROSCA MACHO, PARA INSTALAÇÕES EM PEX MULTICAMADA, DN 25 MM X 1'', CONEXÃO POR CRIMPAGEM - FORNECIMENTO E INSTALAÇÃO. AF_01/2020</t>
  </si>
  <si>
    <t>JOELHO 90 GRAUS, ROSCA MACHO, PARA INSTALAÇÕES EM PEX MULTICAMADA, DN 32 MM X 1 1/4'', CONEXÃO POR CRIMPAGEM - FORNECIMENTO E INSTALAÇÃO. AF_01/2020</t>
  </si>
  <si>
    <t>KIT CAVALETE PARA GÁS - COM MEDIDOR E REGULADOR - ENTRADA INDIVIDUAL PRINCIPAL, EM AÇO GALVANIZADO DN 15 E 25 MM (1/2" E 1") - FORNECIMENTO E INSTALAÇÃO. AF_01/2020</t>
  </si>
  <si>
    <t>KIT CAVALETE PARA GÁS - SEM MEDIDOR COM REGULADOR - ENTRADA INDIVIDUAL PRINCIPAL, EM AÇO GALVANIZADO DN 15 E 25 MM (1/2" E 1") - FORNECIMENTO E INSTALAÇÃO. AF_01/2020</t>
  </si>
  <si>
    <t>KIT CAVALETE PARA GÁS - SEM MEDIDOR OU REGULADOR - ENTRADA INDIVIDUAL PRINCIPAL, EM AÇO GALVANIZADO DN 15 E 25 MM (1/2" E 1") - FORNECIMENTO E INSTALAÇÃO. AF_01/2020</t>
  </si>
  <si>
    <t>LUVA DE REDUÇÃO PARA INSTALAÇÕES EM PEX MULTICAMADA, DN 20 X 16 MM, CONEXÃO POR CRIMPAGEM - FORNECIMENTO E INSTALAÇÃO. AF_01/2020</t>
  </si>
  <si>
    <t>LUVA DE REDUÇÃO PARA INSTALAÇÕES EM PEX MULTICAMADA, DN 26 X 20 MM, CONEXÃO POR CRIMPAGEM - FORNECIMENTO E INSTALAÇÃO. AF_01/2020</t>
  </si>
  <si>
    <t>LUVA DE REDUÇÃO PARA INSTALAÇÕES EM PEX MULTICAMADA, DN 32 X 26 MM, CONEXÃO POR CRIMPAGEM - FORNECIMENTO E INSTALAÇÃO. AF_01/2020</t>
  </si>
  <si>
    <t>LUVA PARA INSTALAÇÕES EM PEX MULTICAMADA, DN 16 MM, CONEXÃO POR CRIMPAGEM - FORNECIMENTO E INSTALAÇÃO. AF_01/2020</t>
  </si>
  <si>
    <t>LUVA PARA INSTALAÇÕES EM PEX MULTICAMADA, DN 20 MM, CONEXÃO POR CRIMPAGEM - FORNECIMENTO E INSTALAÇÃO. AF_01/2020</t>
  </si>
  <si>
    <t>LUVA PARA INSTALAÇÕES EM PEX MULTICAMADA, DN 26 MM, CONEXÃO POR CRIMPAGEM - FORNECIMENTO E INSTALAÇÃO. AF_01/2020</t>
  </si>
  <si>
    <t>LUVA PARA INSTALAÇÕES EM PEX MULTICAMADA, DN 32 MM, CONEXÃO POR CRIMPAGEM - FORNECIMENTO E INSTALAÇÃO. AF_01/2020</t>
  </si>
  <si>
    <t>TUBO, PEX, MULTICAMADA, COM PROTEÇÃO UV, DN 16, INSTALADO EM IMPLANTAÇÃO DE INSTALAÇÕES DE GÁS - FORNECIMENTO E INSTALAÇÃO. AF_01/2020</t>
  </si>
  <si>
    <t>TUBO, PEX, MULTICAMADA, COM PROTEÇÃO UV, DN 16, INSTALADO EM PRUMADA DE INSTALAÇÕES DE GÁS - FORNECIMENTO E INSTALAÇÃO. AF_01/2020</t>
  </si>
  <si>
    <t>TUBO, PEX, MULTICAMADA, COM PROTEÇÃO UV, DN 20, INSTALADO EM IMPLANTAÇÃO DE INSTALAÇÕES DE GÁS - FORNECIMENTO E INSTALAÇÃO. AF_01/2020</t>
  </si>
  <si>
    <t>TUBO, PEX, MULTICAMADA, COM PROTEÇÃO UV, DN 20, INSTALADO EM PRUMADA DE INSTALAÇÕES DE GÁS - FORNECIMENTO E INSTALAÇÃO. AF_01/2020</t>
  </si>
  <si>
    <t>TUBO, PEX, MULTICAMADA, COM PROTEÇÃO UV, DN 25, INSTALADO EM PRUMADA DE INSTALAÇÕES DE GÁS - FORNECIMENTO E INSTALAÇÃO. AF_01/2020</t>
  </si>
  <si>
    <t>TUBO, PEX, MULTICAMADA, COM PROTEÇÃO UV, DN 26, INSTALADO EM IMPLANTAÇÃO DE INSTALAÇÕES DE GÁS - FORNECIMENTO E INSTALAÇÃO. AF_01/2020</t>
  </si>
  <si>
    <t>TUBO, PEX, MULTICAMADA, COM PROTEÇÃO UV, DN 32, INSTALADO EM IMPLANTAÇÃO DE INSTALAÇÕES DE GÁS - FORNECIMENTO E INSTALAÇÃO. AF_01/2020</t>
  </si>
  <si>
    <t>TUBO, PEX, MULTICAMADA, COM PROTEÇÃO UV, DN 32, INSTALADO EM PRUMADA DE INSTALAÇÕES DE GÁS - FORNECIMENTO E INSTALAÇÃO. AF_01/2020</t>
  </si>
  <si>
    <t>TUBO, PEX, MULTICAMADA, COM TUBO LUVA, DN 16, INSTALADO EM IMPLANTAÇÃO DE INSTALAÇÕES DE GÁS - FORNECIMENTO E INSTALAÇÃO. AF_01/2020</t>
  </si>
  <si>
    <t>TUBO, PEX, MULTICAMADA, COM TUBO LUVA, DN 16, INSTALADO EM RAMAL INTERNO DE INSTALAÇÕES DE GÁS - FORNECIMENTO E INSTALAÇÃO. AF_01/2020</t>
  </si>
  <si>
    <t>TUBO, PEX, MULTICAMADA, COM TUBO LUVA, DN 20, INSTALADO EM IMPLANTAÇÃO DE INSTALAÇÕES DE GÁS - FORNECIMENTO E INSTALAÇÃO. AF_01/2020</t>
  </si>
  <si>
    <t>TUBO, PEX, MULTICAMADA, COM TUBO LUVA, DN 20, INSTALADO EM RAMAL INTERNO DE INSTALAÇÕES DE GÁS - FORNECIMENTO E INSTALAÇÃO. AF_01/2020</t>
  </si>
  <si>
    <t>TUBO, PEX, MULTICAMADA, COM TUBO LUVA, DN 26, INSTALADO EM IMPLANTAÇÃO DE INSTALAÇÕES DE GÁS - FORNECIMENTO E INSTALAÇÃO. AF_01/2020</t>
  </si>
  <si>
    <t>TUBO, PEX, MULTICAMADA, COM TUBO LUVA, DN 26, INSTALADO EM RAMAL INTERNO DE INSTALAÇÕES DE GÁS - FORNECIMENTO E INSTALAÇÃO. AF_01/2020</t>
  </si>
  <si>
    <t>TUBO, PEX, MULTICAMADA, COM TUBO LUVA, DN 32, INSTALADO EM IMPLANTAÇÃO DE INSTALAÇÕES DE GÁS - FORNECIMENTO E INSTALAÇÃO. AF_01/2020</t>
  </si>
  <si>
    <t>TUBO, PEX, MULTICAMADA, COM TUBO LUVA, DN 32, INSTALADO EM RAMAL INTERNO DE INSTALAÇÕES DE GÁS - FORNECIMENTO E INSTALAÇÃO. AF_01/2020</t>
  </si>
  <si>
    <t>TUBO, PEX, MULTICAMADA, DN 16, INSTALADO EM IMPLANTAÇÃO DE INSTALAÇÕES DE GÁS - FORNECIMENTO E INSTALAÇÃO. AF_01/2020</t>
  </si>
  <si>
    <t>TUBO, PEX, MULTICAMADA, DN 16, INSTALADO EM RAMAL INTERNO DE INSTALAÇÕES DE GÁS - FORNECIMENTO E INSTALAÇÃO. AF_01/2020</t>
  </si>
  <si>
    <t>TUBO, PEX, MULTICAMADA, DN 20, INSTALADO EM IMPLANTAÇÃO DE INSTALAÇÕES DE GÁS - FORNECIMENTO E INSTALAÇÃO. AF_01/2020</t>
  </si>
  <si>
    <t>TUBO, PEX, MULTICAMADA, DN 20, INSTALADO EM RAMAL INTERNO DE INSTALAÇÕES DE GÁS - FORNECIMENTO E INSTALAÇÃO. AF_01/2020</t>
  </si>
  <si>
    <t>TUBO, PEX, MULTICAMADA, DN 26, INSTALADO EM IMPLANTAÇÃO DE INSTALAÇÕES DE GÁS - FORNECIMENTO E INSTALAÇÃO. AF_01/2020</t>
  </si>
  <si>
    <t>TUBO, PEX, MULTICAMADA, DN 26, INSTALADO EM RAMAL INTERNO DE INSTALAÇÕES DE GÁS - FORNECIMENTO E INSTALAÇÃO. AF_01/2020</t>
  </si>
  <si>
    <t>TUBO, PEX, MULTICAMADA, DN 32, INSTALADO EM IMPLANTAÇÃO DE INSTALAÇÕES DE GÁS - FORNECIMENTO E INSTALAÇÃO. AF_01/2020</t>
  </si>
  <si>
    <t>TUBO, PEX, MULTICAMADA, DN 32, INSTALADO EM RAMAL INTERNO DE INSTALAÇÕES DE GÁS - FORNECIMENTO E INSTALAÇÃO. AF_01/2020</t>
  </si>
  <si>
    <t>TÊ, PARA INSTALAÇÕES EM PEX MULTICAMADA, DN 16 MM, CONEXÃO POR CRIMPAGEM - FORNECIMENTO E INSTALAÇÃO. AF_01/2020</t>
  </si>
  <si>
    <t>TÊ, PARA INSTALAÇÕES EM PEX MULTICAMADA, DN 20 MM, CONEXÃO POR CRIMPAGEM - FORNECIMENTO E INSTALAÇÃO. AF_01/2020</t>
  </si>
  <si>
    <t>TÊ, PARA INSTALAÇÕES EM PEX MULTICAMADA, DN 26 MM, CONEXÃO POR CRIMPAGEM - FORNECIMENTO E INSTALAÇÃO. AF_01/2020</t>
  </si>
  <si>
    <t>TÊ, PARA INSTALAÇÕES EM PEX MULTICAMADA, DN 32 MM, CONEXÃO POR CRIMPAGEM - FORNECIMENTO E INSTALAÇÃO. AF_01/2020</t>
  </si>
  <si>
    <t>AR CONDICIONADO JANELA, 10000 BTU/H, CICLO FRIO - FORNECIMENTO E INSTALAÇÃO. AF_11/2021</t>
  </si>
  <si>
    <t>AR CONDICIONADO JANELA, 12000 BTU/H, CICLO FRIO - FORNECIMENTO E INSTALAÇÃO. AF_11/2021</t>
  </si>
  <si>
    <t>AR CONDICIONADO JANELA, 7500 BTU/H, CICLO FRIO - FORNECIMENTO E INSTALAÇÃO. AF_11/2021</t>
  </si>
  <si>
    <t>AR CONDICIONADO SPLIT DUTO, 18000 BTU/H, CICLO QUENTE/FRIO - FORNECIMENTO E INSTALAÇÃO. AF_11/2021</t>
  </si>
  <si>
    <t>AR CONDICIONADO SPLIT DUTO, 24000 BTU/H, CICLO QUENTE/FRIO - FORNECIMENTO E INSTALAÇÃO. AF_11/2021</t>
  </si>
  <si>
    <t>AR CONDICIONADO SPLIT DUTO, 36000 BTU/H, CICLO QUENTE/FRIO - FORNECIMENTO E INSTALAÇÃO. AF_11/2021</t>
  </si>
  <si>
    <t>AR CONDICIONADO SPLIT INVERTER, HI-WALL (PAREDE), 12000 BTU/H, CICLO FRIO - FORNECIMENTO E INSTALAÇÃO. AF_11/2021_PE</t>
  </si>
  <si>
    <t>AR CONDICIONADO SPLIT INVERTER, HI-WALL (PAREDE), 18000 BTU/H, CICLO FRIO - FORNECIMENTO E INSTALAÇÃO. AF_11/2021_PE</t>
  </si>
  <si>
    <t>AR CONDICIONADO SPLIT INVERTER, HI-WALL (PAREDE), 24000 BTU/H, CICLO FRIO - FORNECIMENTO E INSTALAÇÃO. AF_11/2021_PE</t>
  </si>
  <si>
    <t>AR CONDICIONADO SPLIT INVERTER, HI-WALL (PAREDE), 9000 BTU/H, CICLO FRIO - FORNECIMENTO E INSTALAÇÃO. AF_11/2021_PE</t>
  </si>
  <si>
    <t>AR CONDICIONADO SPLIT INVERTER, PISO TETO, 18000 BTU/H, CICLO FRIO - FORNECIMENTO E INSTALAÇÃO. AF_11/2021_PSE</t>
  </si>
  <si>
    <t>AR CONDICIONADO SPLIT INVERTER,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</si>
  <si>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</si>
  <si>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</si>
  <si>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INVERTER, PISO TETO, 48000 BTU/H, CICLO FRIO - FORNECIMENTO E INSTALAÇÃO. AF_11/2021_PE</t>
  </si>
  <si>
    <t>AR CONDICIONADO SPLIT INVERTER, PISO TETO, APRESENTANDO ENTRE 54000 E 58000 BTU/H, CICLO FRIO - FORNECIMENTO E INSTALAÇÃO. AF_11/2021_PE</t>
  </si>
  <si>
    <t>AR CONDICIONADO SPLIT ON/OFF, CASSETE (TETO), 18000 BTU/H, CICLO QUENTE/FRIO - FORNECIMENTO E INSTALAÇÃO. AF_11/2021_PE</t>
  </si>
  <si>
    <t>AR CONDICIONADO SPLIT ON/OFF, CASSETE (TETO), 24000 BTU/H, CICLO QUENTE/FRIO - FORNECIMENTO E INSTALAÇÃO. AF_11/2021_PE</t>
  </si>
  <si>
    <t>AR CONDICIONADO SPLIT ON/OFF, CASSETE (TETO), 36000 BTU/H, CICLO QUENTE/FRIO - FORNECIMENTO E INSTALAÇÃO. AF_11/2021_PE</t>
  </si>
  <si>
    <t>AR CONDICIONADO SPLIT ON/OFF, CASSETE (TETO), 48000 BTU/H, CICLO QUENTE/FRIO - FORNECIMENTO E INSTALAÇÃO. AF_11/2021_PE</t>
  </si>
  <si>
    <t>AR CONDICIONADO SPLIT ON/OFF, CASSETE (TETO), 60000 BTU/H, CICLO QUENTE/FRIO - FORNECIMENTO E INSTALAÇÃO. AF_11/2021_PE</t>
  </si>
  <si>
    <t>AR CONDICIONADO SPLIT ON/OFF, CASSETE (TETO), FRIO 4 VIAS 18000 BTU/H - FORNECIMENTO E INSTALAÇÃO. AF_11/2021_PE</t>
  </si>
  <si>
    <t>AR CONDICIONADO SPLIT ON/OFF, CASSETE (TETO), FRIO 4 VIAS 24000 BTU/H - FORNECIMENTO E INSTALAÇÃO. AF_11/2021_PE</t>
  </si>
  <si>
    <t>AR CONDICIONADO SPLIT ON/OFF, CASSETE (TETO), FRIO 4 VIAS 36000 BTU/H - FORNECIMENTO E INSTALAÇÃO. AF_11/2021_PE</t>
  </si>
  <si>
    <t>AR CONDICIONADO SPLIT ON/OFF, CASSETE (TETO), FRIO 4 VIAS 48000 BTU/H - FORNECIMENTO E INSTALAÇÃO. AF_11/2021_PE</t>
  </si>
  <si>
    <t>AR CONDICIONADO SPLIT ON/OFF, CASSETE (TETO), FRIO 4 VIAS 60000 BTU/H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</si>
  <si>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</si>
  <si>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</si>
  <si>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</si>
  <si>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</si>
  <si>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</si>
  <si>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</si>
  <si>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</si>
  <si>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</si>
  <si>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ON/OFF, PISO TETO, 18.000 BTU/H, CICLO FRIO - FORNECIMENTO E INSTALAÇÃO. AF_11/2021_PSE</t>
  </si>
  <si>
    <t>AR CONDICIONADO SPLIT ON/OFF, PISO TETO, 24.000 BTU/H, CICLO FRIO - FORNECIMENTO E INSTALAÇÃO. AF_11/2021_PSE</t>
  </si>
  <si>
    <t>AR CONDICIONADO SPLIT ON/OFF, PISO TETO, 36.000 BTU/H, CICLO FRIO - FORNECIMENTO E INSTALAÇÃO. AF_11/2021_PSE</t>
  </si>
  <si>
    <t>AR CONDICIONADO SPLIT ON/OFF, PISO TETO, 48.000 BTU/H, CICLO FRIO - FORNECIMENTO E INSTALAÇÃO. AF_11/2021_PE</t>
  </si>
  <si>
    <t>AR CONDICIONADO SPLIT ON/OFF, PISO TETO, 60.000 BTU/H, CICLO FRIO - FORNECIMENTO E INSTALAÇÃO. AF_11/2021_PE</t>
  </si>
  <si>
    <t>AR CONDICIONADO SPLITÃO 10 TR - FORNECIMENTO E INSTALAÇÃO. AF_11/2021_PE</t>
  </si>
  <si>
    <t>AR CONDICIONADO SPLITÃO 15 TR - FORNECIMENTO E INSTALAÇÃO. AF_11/2021_PE</t>
  </si>
  <si>
    <t>DAMPER DE REGULAGEM PARA SISTEMA DE AR CONDICIONADO, 1000X500 MM - FORNECIMENTO E INSTALAÇÃO. AF_11/2021</t>
  </si>
  <si>
    <t>DIFUSOR PARA SISTEMA DE AR CONDICIONADO, 400X400 MM - FORNECIMENTO E INSTALAÇÃO. AF_11/2021</t>
  </si>
  <si>
    <t>GRELHA PARA SISTEMA DE AR CONDICIONADO, 400X400 MM - FORNECIMENTO E INSTALAÇÃO. AF_11/2021</t>
  </si>
  <si>
    <t>RASGO E CHUMBAMENTO EM ALVENARIA PARA TUBOS DE SPLIT PAREDE DE 9000 A 24000 BTUS/H. AF_11/2021</t>
  </si>
  <si>
    <t>TUBO EM COBRE FLEXÍVEL, DN 1/2", COM ISOLAMENTO, INSTALADO EM FORRO, PARA RAMAL DE ALIMENTAÇÃO DE AR CONDICIONADO, INCLUSO FIXADOR. AF_11/2021</t>
  </si>
  <si>
    <t>TUBO EM COBRE FLEXÍVEL, DN 1/4", COM ISOLAMENTO, INSTALADO EM FORRO, PARA RAMAL DE ALIMENTAÇÃO DE AR CONDICIONADO, INCLUSO FIXADOR. AF_11/2021</t>
  </si>
  <si>
    <t>TUBO EM COBRE FLEXÍVEL, DN 3/8", COM ISOLAMENTO, INSTALADO EM FORRO, PARA RAMAL DE ALIMENTAÇÃO DE AR CONDICIONADO, INCLUSO FIXADOR. AF_11/2021</t>
  </si>
  <si>
    <t>TUBO EM COBRE FLEXÍVEL, DN 5/8", COM ISOLAMENTO, INSTALADO EM FORRO, PARA RAMAL DE ALIMENTAÇÃO DE AR CONDICIONADO, INCLUSO FIXADOR. AF_11/2021</t>
  </si>
  <si>
    <t>TUBO EM COBRE FLEXÍVEL, DN 1/2", COM ISOLAMENTO, INSTALADO EM RAMAL DE ALIMENTAÇÃO DE AR CONDICIONADO COM CONDENSADORA CENTRAL - FORNECIMENTO E INSTALAÇÃO. AF_12/2015</t>
  </si>
  <si>
    <t>TUBO EM COBRE FLEXÍVEL, DN 1/2",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</si>
  <si>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</si>
  <si>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</si>
  <si>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CENTRAL - FORNECIMENTO E INSTALAÇÃO. AF_12/2015</t>
  </si>
  <si>
    <t>TUBO EM COBRE FLEXÍVEL, DN 3/8", COM ISOLAMENTO, INSTALADO EM RAMAL DE ALIMENTAÇÃO DE AR CONDICIONADO COM CONDENSADORA INDIVIDUAL - FORNECIMENTO E INSTALAÇÃO. AF_12/2015</t>
  </si>
  <si>
    <t>TUBO EM COBRE FLEXÍVEL, DN 5/8", COM ISOLAMENTO, INSTALADO EM RAMAL DE ALIMENTAÇÃO DE AR CONDICIONADO COM CONDENSADORA CENTRAL FORNECIMENTO E INSTALAÇÃO. AF_12/2015</t>
  </si>
  <si>
    <t>TUBO EM COBRE FLEXÍVEL, DN 5/8", COM ISOLAMENTO, INSTALADO EM RAMAL DE ALIMENTAÇÃO DE AR CONDICIONADO COM CONDENSADORA INDIVIDUAL - FORNECIMENTO E INSTALAÇÃO. AF_12/2015</t>
  </si>
  <si>
    <t>BUCHA DE REDUÇÃO EM COBRE, DN 22 MM X 15 MM, SEM ANEL DE SOLDA, PONTA X BOLSA, INSTALADO EM RAMAL DE DISTRIBUIÇÃO DE HIDRÁULICA PREDIAL - FORNECIMENTO E INSTALAÇÃO. AF_04/2022</t>
  </si>
  <si>
    <t>BUCHA DE REDUÇÃO EM COBRE, DN 22 MM X 15 MM, SEM ANEL DE SOLDA, PONTA X BOLSA, INSTALADO EM RAMAL E SUB-RAMAL DE AQUECIMENTO SOLAR - FORNECIMENTO E INSTALAÇÃO. AF_04/2022</t>
  </si>
  <si>
    <t>BUCHA DE REDUÇÃO EM COBRE, DN 22 MM X 15 MM, SEM ANEL DE SOLDA, PONTA X BOLSA, INSTALADO EM RAMAL E SUB-RAMAL DE GÁS COMBUSTÍVEL - FORNECIMENTO E INSTALAÇÃO. AF_04/2022</t>
  </si>
  <si>
    <t>BUCHA DE REDUÇÃO EM COBRE, DN 22 MM X 15 MM, SEM ANEL DE SOLDA, PONTA X BOLSA, INSTALADO EM RAMAL E SUB-RAMAL DE GÁS MEDICINAL - FORNECIMENTO E INSTALAÇÃO. AF_04/2022</t>
  </si>
  <si>
    <t>BUCHA DE REDUÇÃO EM COBRE, DN 22 MM X 15 MM, SEM ANEL DE SOLDA, PONTA X BOLSA, INSTALADO EM RAMAL E SUB-RAMAL DE HIDRÁULICA PREDIAL - FORNECIMENTO E INSTALAÇÃO. AF_04/2022</t>
  </si>
  <si>
    <t>BUCHA DE REDUÇÃO EM COBRE, DN 28 MM X 22 MM, SEM ANEL DE SOLDA, INSTALADO EM RAMAL DE DISTRIBUIÇÃO DE HIDRÁULICA PREDIAL - FORNECIMENTO E INSTALAÇÃO. AF_04/2022</t>
  </si>
  <si>
    <t>BUCHA DE REDUÇÃO EM COBRE, DN 28 MM X 22 MM, SEM ANEL DE SOLDA, INSTALADO EM RAMAL E SUB-RAMAL DE AQUECIMENTO SOLAR - FORNECIMENTO E INSTALAÇÃO. AF_04/2022</t>
  </si>
  <si>
    <t>BUCHA DE REDUÇÃO EM COBRE, DN 28 MM X 22 MM, SEM ANEL DE SOLDA, INSTALADO EM RAMAL E SUB-RAMAL DE GÁS COMBUSTÍVEL - FORNECIMENTO E INSTALAÇÃO. AF_04/2022</t>
  </si>
  <si>
    <t>BUCHA DE REDUÇÃO EM COBRE, DN 28 MM X 22 MM, SEM ANEL DE SOLDA, INSTALADO EM RAMAL E SUB-RAMAL DE GÁS MEDICINAL - FORNECIMENTO E INSTALAÇÃO. AF_04/2022</t>
  </si>
  <si>
    <t>BUCHA DE REDUÇÃO EM COBRE, DN 28 MM X 22 MM, SEM ANEL DE SOLDA, INSTALADO EM RAMAL E SUB-RAMAL DE HIDRÁULICA PREDIAL - FORNECIMENTO E INSTALAÇÃO. AF_04/2022</t>
  </si>
  <si>
    <t>BUCHA DE REDUÇÃO EM COBRE, DN 28 MM X 22 MM, SEM ANEL DE SOLDA, PONTA X BOLSA, INSTALADO EM PRUMADA DE HIDRÁULICA PREDIAL - FORNECIMENTO E INSTALAÇÃO. AF_04/2022</t>
  </si>
  <si>
    <t>BUCHA DE REDUÇÃO EM COBRE, DN 35 MM X 28 MM, SEM ANEL DE SOLDA, PONTA X BOLSA, INSTALADO EM PRUMADA DE HIDRÁULICA PREDIAL - FORNECIMENTO E INSTALAÇÃO. AF_04/2022</t>
  </si>
  <si>
    <t>BUCHA DE REDUÇÃO EM COBRE, DN 42 MM X 35 MM, SEM ANEL DE SOLDA, PONTA X BOLSA, INSTALADO EM PRUMADA DE HIDRÁULICA PREDIAL - FORNECIMENTO E INSTALAÇÃO. AF_04/2022</t>
  </si>
  <si>
    <t>BUCHA DE REDUÇÃO EM COBRE, DN 54 MM X 42 MM, SEM ANEL DE SOLDA, PONTA X BOLSA, INSTALADO EM PRUMADA DE HIDRÁULICA PREDIAL - FORNECIMENTO E INSTALAÇÃO. AF_04/2022</t>
  </si>
  <si>
    <t>BUCHA DE REDUÇÃO EM COBRE, DN 66 MM X 54 MM, SEM ANEL DE SOLDA, PONTA X BOLSA, INSTALADO EM PRUMADA DE HIDRÁULICA PREDIAL - FORNECIMENTO E INSTALAÇÃO. AF_04/2022</t>
  </si>
  <si>
    <t>CONECTOR EM BRONZE/LATÃO, DN 15 MM X 1/2", SEM ANEL DE SOLDA, BOLSA X ROSCA F, INSTALADO EM RAMAL DE DISTRIBUIÇÃO DE HIDRÁULICA PREDIAL - FORNECIMENTO E INSTALAÇÃO. AF_04/2022</t>
  </si>
  <si>
    <t>CONECTOR EM BRONZE/LATÃO, DN 15 MM X 1/2", SEM ANEL DE SOLDA, BOLSA X ROSCA F, INSTALADO EM RAMAL E SUB-RAMAL DE AQUECIMENTO SOLAR - FORNECIMENTO E INSTALAÇÃO. AF_04/2022</t>
  </si>
  <si>
    <t>CONECTOR EM BRONZE/LATÃO, DN 15 MM X 1/2", SEM ANEL DE SOLDA, BOLSA X ROSCA F, INSTALADO EM RAMAL E SUB-RAMAL DE GÁS COMBUSTÍVEL - FORNECIMENTO E INSTALAÇÃO. AF_04/2022</t>
  </si>
  <si>
    <t>CONECTOR EM BRONZE/LATÃO, DN 15 MM X 1/2", SEM ANEL DE SOLDA, BOLSA X ROSCA F, INSTALADO EM RAMAL E SUB-RAMAL DE GÁS MEDICINAL - FORNECIMENTO E INSTALAÇÃO. AF_04/2022</t>
  </si>
  <si>
    <t>CONECTOR EM BRONZE/LATÃO, DN 15 MM X 1/2", SEM ANEL DE SOLDA, BOLSA X ROSCA F, INSTALADO EM RAMAL E SUB-RAMAL DE HIDRÁULICA PREDIAL - FORNECIMENTO E INSTALAÇÃO. AF_04/2022</t>
  </si>
  <si>
    <t>CONECTOR EM BRONZE/LATÃO, DN 22 MM X 1/2", SEM ANEL DE SOLDA, BOLSA X ROSCA F, INSTALADO EM PRUMADA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</si>
  <si>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</si>
  <si>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1/2", SEM ANEL DE SOLDA, BOLSA X ROSCA F, INSTALADO EM RAMAL E SUB-RAMAL DE AQUECIMENTO SOLAR - FORNECIMENTO E INSTALAÇÃO. AF_04/2022</t>
  </si>
  <si>
    <t>CONECTOR EM BRONZE/LATÃO, DN 22 MM X 1/2", SEM ANEL DE SOLDA, BOLSA X ROSCA F, INSTALADO EM RAMAL E SUB-RAMAL DE GÁS COMBUSTÍVEL - FORNECIMENTO E INSTALAÇÃO. AF_04/2022</t>
  </si>
  <si>
    <t>CONECTOR EM BRONZE/LATÃO, DN 22 MM X 1/2", SEM ANEL DE SOLDA, BOLSA X ROSCA F, INSTALADO EM RAMAL E SUB-RAMAL DE GÁS MEDICINAL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</si>
  <si>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</si>
  <si>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PRUMADA DE HIDRÁULICA PREDIAL - FORNECIMENTO E INSTALAÇÃO. AF_04/2022</t>
  </si>
  <si>
    <t>CONECTOR EM BRONZE/LATÃO, DN 22 MM X 3/4", SEM ANEL DE SOLDA, BOLSA X ROSCA F, INSTALADO EM RAMAL DE DISTRIBUIÇÃO DE HIDRÁULICA PREDIAL - FORNECIMENTO E INSTALAÇÃO. AF_04/2022</t>
  </si>
  <si>
    <t>CONECTOR EM BRONZE/LATÃO, DN 22 MM X 3/4", SEM ANEL DE SOLDA, BOLSA X ROSCA F, INSTALADO EM RAMAL E SUB-RAMAL DE AQUECIMENTO SOLAR - FORNECIMENTO E INSTALAÇÃO. AF_04/2022</t>
  </si>
  <si>
    <t>CONECTOR EM BRONZE/LATÃO, DN 22 MM X 3/4", SEM ANEL DE SOLDA, BOLSA X ROSCA F, INSTALADO EM RAMAL E SUB-RAMAL DE GÁS COMBUSTÍVEL - FORNECIMENTO E INSTALAÇÃO. AF_04/2022</t>
  </si>
  <si>
    <t>CONECTOR EM BRONZE/LATÃO, DN 22 MM X 3/4", SEM ANEL DE SOLDA, BOLSA X ROSCA F, INSTALADO EM RAMAL E SUB-RAMAL DE GÁS MEDICINAL - FORNECIMENTO E INSTALAÇÃO. AF_04/2022</t>
  </si>
  <si>
    <t>CONECTOR EM BRONZE/LATÃO, DN 22 MM X 3/4", SEM ANEL DE SOLDA, BOLSA X ROSCA F, INSTALADO EM RAMAL E SUB-RAMAL DE HIDRÁULICA PREDIAL - FORNECIMENTO E INSTALAÇÃO. AF_04/2022</t>
  </si>
  <si>
    <t>CONECTOR EM BRONZE/LATÃO, DN 28 MM X 1/2", SEM ANEL DE SOLDA, BOLSA X ROSCA F, INSTALADO EM PRUMADA DE HIDRÁULICA PREDIAL - FORNECIMENTO E INSTALAÇÃO. AF_04/2022</t>
  </si>
  <si>
    <t>CONECTOR EM BRONZE/LATÃO, DN 28 MM X 1/2", SEM ANEL DE SOLDA, BOLSA X ROSCA F, INSTALADO EM RAMAL DE DISTRIBUIÇÃO DE HIDRÁULICA PREDIAL - FORNECIMENTO E INSTALAÇÃO. AF_04/2022</t>
  </si>
  <si>
    <t>CONECTOR EM BRONZE/LATÃO, DN 28 MM X 1/2", SEM ANEL DE SOLDA, BOLSA X ROSCA F, INSTALADO EM RAMAL E SUB-RAMAL DE AQUECIMENTO SOLAR - FORNECIMENTO E INSTALAÇÃO. AF_04/2022</t>
  </si>
  <si>
    <t>CONECTOR EM BRONZE/LATÃO, DN 28 MM X 1/2", SEM ANEL DE SOLDA, BOLSA X ROSCA F, INSTALADO EM RAMAL E SUB-RAMAL DE GÁS COMBUSTÍVEL - FORNECIMENTO E INSTALAÇÃO. AF_04/2022</t>
  </si>
  <si>
    <t>CONECTOR EM BRONZE/LATÃO, DN 28 MM X 1/2", SEM ANEL DE SOLDA, BOLSA X ROSCA F, INSTALADO EM RAMAL E SUB-RAMAL DE GÁS MEDICINAL - FORNECIMENTO E INSTALAÇÃO. AF_04/2022</t>
  </si>
  <si>
    <t>CONECTOR EM BRONZE/LATÃO, DN 28 MM X 1/2", SEM ANEL DE SOLDA, BOLSA X ROSCA F, INSTALADO EM RAMAL E SUB-RAMAL DE HIDRÁULICA PREDIAL - FORNECIMENTO E INSTALAÇÃO. AF_04/2022</t>
  </si>
  <si>
    <t>COTOVELO EM BRONZE/LATÃO, DN 15 MM X 1/2", 90 GRAUS, SEM ANEL DE SOLDA, BOLSA X ROSCA F, INSTALADO EM RAMAL DE DISTRIBUIÇÃO DE HIDRÁULICA PREDIAL - FORNECIMENTO E INSTALAÇÃO. AF_04/2022</t>
  </si>
  <si>
    <t>COTOVELO EM BRONZE/LATÃO, DN 15 MM X 1/2", 90 GRAUS, SEM ANEL DE SOLDA, BOLSA X ROSCA F, INSTALADO EM RAMAL E SUB-RAMAL DE AQUECIMENTO SOLAR - FORNECIMENTO E INSTALAÇÃO. AF_04/2022</t>
  </si>
  <si>
    <t>COTOVELO EM BRONZE/LATÃO, DN 15 MM X 1/2", 90 GRAUS, SEM ANEL DE SOLDA, BOLSA X ROSCA F, INSTALADO EM RAMAL E SUB-RAMAL DE GÁS COMBUSTÍVEL - FORNECIMENTO E INSTALAÇÃO. AF_04/2022</t>
  </si>
  <si>
    <t>COTOVELO EM BRONZE/LATÃO, DN 15 MM X 1/2", 90 GRAUS, SEM ANEL DE SOLDA, BOLSA X ROSCA F, INSTALADO EM RAMAL E SUB-RAMAL DE GÁS MEDICINAL - FORNECIMENTO E INSTALAÇÃO. AF_04/2022</t>
  </si>
  <si>
    <t>COTOVELO EM BRONZE/LATÃO, DN 15 MM X 1/2", 90 GRAUS, SEM ANEL DE SOLDA, BOLSA X ROSCA F, INSTALADO EM RAMAL E SUB-RAMAL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</si>
  <si>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</si>
  <si>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</si>
  <si>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1/2", 90 GRAUS, SEM ANEL DE SOLDA, BOLSA X ROSCA F, INSTALADO EM RAMAL E SUB-RAMAL DE AQUECIMENTO SOLAR - FORNECIMENTO E INSTALAÇÃO. AF_04/2022</t>
  </si>
  <si>
    <t>COTOVELO EM BRONZE/LATÃO, DN 22 MM X 1/2", 90 GRAUS, SEM ANEL DE SOLDA, BOLSA X ROSCA F, INSTALADO EM RAMAL E SUB-RAMAL DE GÁS COMBUSTÍVEL - FORNECIMENTO E INSTALAÇÃO. AF_04/2022</t>
  </si>
  <si>
    <t>COTOVELO EM BRONZE/LATÃO, DN 22 MM X 1/2", 90 GRAUS, SEM ANEL DE SOLDA, BOLSA X ROSCA F, INSTALADO EM RAMAL E SUB-RAMAL DE GÁS MEDICINAL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</si>
  <si>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</si>
  <si>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PRUMADA DE HIDRÁULICA PREDIAL - FORNECIMENTO E INSTALAÇÃO. AF_04/2022</t>
  </si>
  <si>
    <t>COTOVELO EM BRONZE/LATÃO, DN 22 MM X 3/4", 90 GRAUS, SEM ANEL DE SOLDA, BOLSA X ROSCA F, INSTALADO EM RAMAL DE DISTRIBUIÇÃO DE HIDRÁULICA PREDIAL - FORNECIMENTO E INSTALAÇÃO. AF_04/2022</t>
  </si>
  <si>
    <t>COTOVELO EM BRONZE/LATÃO, DN 22 MM X 3/4", 90 GRAUS, SEM ANEL DE SOLDA, BOLSA X ROSCA F, INSTALADO EM RAMAL E SUB-RAMAL DE AQUECIMENTO SOLAR - FORNECIMENTO E INSTALAÇÃO. AF_04/2022</t>
  </si>
  <si>
    <t>COTOVELO EM BRONZE/LATÃO, DN 22 MM X 3/4", 90 GRAUS, SEM ANEL DE SOLDA, BOLSA X ROSCA F, INSTALADO EM RAMAL E SUB-RAMAL DE GÁS COMBUSTÍVEL - FORNECIMENTO E INSTALAÇÃO. AF_04/2022</t>
  </si>
  <si>
    <t>COTOVELO EM BRONZE/LATÃO, DN 22 MM X 3/4", 90 GRAUS, SEM ANEL DE SOLDA, BOLSA X ROSCA F, INSTALADO EM RAMAL E SUB-RAMAL DE GÁS MEDICINAL - FORNECIMENTO E INSTALAÇÃO. AF_04/2022</t>
  </si>
  <si>
    <t>COTOVELO EM BRONZE/LATÃO, DN 22 MM X 3/4", 90 GRAUS, SEM ANEL DE SOLDA, BOLSA X ROSCA F, INSTALADO EM RAMAL E SUB-RAMAL DE HIDRÁULICA PREDIAL - FORNECIMENTO E INSTALAÇÃO. AF_04/2022</t>
  </si>
  <si>
    <t>COTOVELO EM COBRE, DN 15 MM, 90 GRAUS, SEM ANEL DE SOLDA, INSTALADO EM RAMAL DE DISTRIBUIÇÃO FORNECIMENTO E INSTALAÇÃO. AF_04/2022</t>
  </si>
  <si>
    <t>COTOVELO EM COBRE, DN 15 MM, 90 GRAUS, SEM ANEL DE SOLDA, INSTALADO EM RAMAL E SUB-RAMAL DE AQUECIMENTO SOLAR - FORNECIMENTO E INSTALAÇÃO. AF_04/2022</t>
  </si>
  <si>
    <t>COTOVELO EM COBRE, DN 15 MM, 90 GRAUS, SEM ANEL DE SOLDA, INSTALADO EM RAMAL E SUB-RAMAL DE GÁS COMBUSTÍVEL - FORNECIMENTO E INSTALAÇÃO. AF_04/2022</t>
  </si>
  <si>
    <t>COTOVELO EM COBRE, DN 15 MM, 90 GRAUS, SEM ANEL DE SOLDA, INSTALADO EM RAMAL E SUB-RAMAL DE GÁS MEDICINAL - FORNECIMENTO E INSTALAÇÃO. AF_04/2022</t>
  </si>
  <si>
    <t>COTOVELO EM COBRE, DN 15 MM, 90 GRAUS, SEM ANEL DE SOLDA, INSTALADO EM RAMAL E SUB-RAMAL DE HIDRÁULICA PREDIAL - FORNECIMENTO E INSTALAÇÃO. AF_04/2022</t>
  </si>
  <si>
    <t>COTOVELO EM COBRE, DN 22 MM, 90 GRAUS, SEM ANEL DE SOLDA, INSTALADO EM PRUMADA DE HIDRÁULICA PREDIAL - FORNECIMENTO E INSTALAÇÃO. AF_04/2022</t>
  </si>
  <si>
    <t>COTOVELO EM COBRE, DN 22 MM, 90 GRAUS, SEM ANEL DE SOLDA, INSTALADO EM RAMAL DE DISTRIBUIÇÃO DE HIDRÁULICA PREDIAL - FORNECIMENTO E INSTALAÇÃO. AF_04/2022</t>
  </si>
  <si>
    <t>COTOVELO EM COBRE, DN 22 MM, 90 GRAUS, SEM ANEL DE SOLDA, INSTALADO EM RAMAL E SUB-RAMAL DE AQUECIMENTO SOLAR - FORNECIMENTO E INSTALAÇÃO. AF_04/2022</t>
  </si>
  <si>
    <t>COTOVELO EM COBRE, DN 22 MM, 90 GRAUS, SEM ANEL DE SOLDA, INSTALADO EM RAMAL E SUB-RAMAL DE GÁS COMBUSTÍVEL - FORNECIMENTO E INSTALAÇÃO. AF_04/2022</t>
  </si>
  <si>
    <t>COTOVELO EM COBRE, DN 22 MM, 90 GRAUS, SEM ANEL DE SOLDA, INSTALADO EM RAMAL E SUB-RAMAL DE GÁS MEDICINAL - FORNECIMENTO E INSTALAÇÃO. AF_04/2022</t>
  </si>
  <si>
    <t>COTOVELO EM COBRE, DN 22 MM, 90 GRAUS, SEM ANEL DE SOLDA, INSTALADO EM RAMAL E SUB-RAMAL DE HIDRÁULICA PREDIAL - FORNECIMENTO E INSTALAÇÃO. AF_04/2022</t>
  </si>
  <si>
    <t>COTOVELO EM COBRE, DN 28 MM, 90 GRAUS, SEM ANEL DE SOLDA, INSTALADO EM PRUMADA DE HIDRÁULICA PREDIAL - FORNECIMENTO E INSTALAÇÃO. AF_04/2022</t>
  </si>
  <si>
    <t>COTOVELO EM COBRE, DN 28 MM, 90 GRAUS, SEM ANEL DE SOLDA, INSTALADO EM RAMAL DE DISTRIBUIÇÃO DE HIDRÁULICA PREDIAL - FORNECIMENTO E INSTALAÇÃO. AF_04/2022</t>
  </si>
  <si>
    <t>COTOVELO EM COBRE, DN 28 MM, 90 GRAUS, SEM ANEL DE SOLDA, INSTALADO EM RAMAL E SUB-RAMAL DE AQUECIMENTO SOLAR - FORNECIMENTO E INSTALAÇÃO. AF_04/2022</t>
  </si>
  <si>
    <t>COTOVELO EM COBRE, DN 28 MM, 90 GRAUS, SEM ANEL DE SOLDA, INSTALADO EM RAMAL E SUB-RAMAL DE GÁS COMBUSTÍVEL - FORNECIMENTO E INSTALAÇÃO. AF_04/2022</t>
  </si>
  <si>
    <t>COTOVELO EM COBRE, DN 28 MM, 90 GRAUS, SEM ANEL DE SOLDA, INSTALADO EM RAMAL E SUB-RAMAL DE GÁS MEDICINAL - FORNECIMENTO E INSTALAÇÃO. AF_04/2022</t>
  </si>
  <si>
    <t>COTOVELO EM COBRE, DN 28 MM, 90 GRAUS, SEM ANEL DE SOLDA, INSTALADO EM RAMAL E SUB-RAMAL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</si>
  <si>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</si>
  <si>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</si>
  <si>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</si>
  <si>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</si>
  <si>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CURVA DE TRANSPOSIÇÃO EM BRONZE/LATÃO, DN 15 MM, SEM ANEL DE SOLDA, BOLSA X BOLSA, INSTALADO EM RAMAL DE DISTRIBUIÇÃO DE HIDRÁULICA PREDIAL - FORNECIMENTO E INSTALAÇÃO. AF_04/2022</t>
  </si>
  <si>
    <t>CURVA DE TRANSPOSIÇÃO EM BRONZE/LATÃO, DN 15 MM, SEM ANEL DE SOLDA, BOLSA X BOLSA, INSTALADO EM RAMAL E SUB-RAMAL DE AQUECIMENTO SOLAR - FORNECIMENTO E INSTALAÇÃO. AF_04/2022</t>
  </si>
  <si>
    <t>CURVA DE TRANSPOSIÇÃO EM BRONZE/LATÃO, DN 15 MM, SEM ANEL DE SOLDA, BOLSA X BOLSA, INSTALADO EM RAMAL E SUB-RAMAL DE GÁS COMBUSTÍVEL - FORNECIMENTO E INSTALAÇÃO. AF_04/2022</t>
  </si>
  <si>
    <t>CURVA DE TRANSPOSIÇÃO EM BRONZE/LATÃO, DN 15 MM, SEM ANEL DE SOLDA, BOLSA X BOLSA, INSTALADO EM RAMAL E SUB-RAMAL DE GÁS MEDICINAL - FORNECIMENTO E INSTALAÇÃO. AF_04/2022</t>
  </si>
  <si>
    <t>CURVA DE TRANSPOSIÇÃO EM BRONZE/LATÃO, DN 15 MM, SEM ANEL DE SOLDA, BOLSA X BOLSA, INSTALADO EM RAMAL E SUB-RAMAL DE HIDRÁULICA PREDIAL - FORNECIMENTO E INSTALAÇÃO. AF_04/2022</t>
  </si>
  <si>
    <t>CURVA DE TRANSPOSIÇÃO EM BRONZE/LATÃO, DN 22 MM, SEM ANEL DE SOLDA, BOLSA X BOLSA, INSTALADO EM PRUMADA DE HIDRÁULICA PREDIAL - FORNECIMENTO E INSTALAÇÃO. AF_04/2022</t>
  </si>
  <si>
    <t>CURVA DE TRANSPOSIÇÃO EM BRONZE/LATÃO, DN 22 MM, SEM ANEL DE SOLDA, BOLSA X BOLSA, INSTALADO EM RAMAL DE DISTRIBUIÇÃO DE HIDRÁULICA PREDIAL - FORNECIMENTO E INSTALAÇÃO. AF_04/2022</t>
  </si>
  <si>
    <t>CURVA DE TRANSPOSIÇÃO EM BRONZE/LATÃO, DN 22 MM, SEM ANEL DE SOLDA, BOLSA X BOLSA, INSTALADO EM RAMAL E SUB-RAMAL DE AQUECIMENTO SOLAR - FORNECIMENTO E INSTALAÇÃO. AF_04/2022</t>
  </si>
  <si>
    <t>CURVA DE TRANSPOSIÇÃO EM BRONZE/LATÃO, DN 22 MM, SEM ANEL DE SOLDA, BOLSA X BOLSA, INSTALADO EM RAMAL E SUB-RAMAL DE GÁS COMBUSTÍVEL - FORNECIMENTO E INSTALAÇÃO. AF_04/2022</t>
  </si>
  <si>
    <t>CURVA DE TRANSPOSIÇÃO EM BRONZE/LATÃO, DN 22 MM, SEM ANEL DE SOLDA, BOLSA X BOLSA, INSTALADO EM RAMAL E SUB-RAMAL DE GÁS MEDICINAL - FORNECIMENTO E INSTALAÇÃO. AF_04/2022</t>
  </si>
  <si>
    <t>CURVA DE TRANSPOSIÇÃO EM BRONZE/LATÃO, DN 22 MM, SEM ANEL DE SOLDA, BOLSA X BOLSA, INSTALADO EM RAMAL E SUB-RAMAL DE HIDRÁULICA PREDIAL - FORNECIMENTO E INSTALAÇÃO. AF_04/2022</t>
  </si>
  <si>
    <t>CURVA DE TRANSPOSIÇÃO EM BRONZE/LATÃO, DN 28 MM, SEM ANEL DE SOLDA, BOLSA X BOLSA, INSTALADO EM PRUMADA DE HIDRÁULICA PREDIAL - FORNECIMENTO E INSTALAÇÃO. AF_04/2022</t>
  </si>
  <si>
    <t>CURVA DE TRANSPOSIÇÃO EM BRONZE/LATÃO, DN 28 MM, SEM ANEL DE SOLDA, BOLSA X BOLSA, INSTALADO EM RAMAL DE DISTRIBUIÇÃO DE HIDRÁULICA PREDIAL - FORNECIMENTO E INSTALAÇÃO. AF_04/2022</t>
  </si>
  <si>
    <t>CURVA DE TRANSPOSIÇÃO EM BRONZE/LATÃO, DN 28 MM, SEM ANEL DE SOLDA, BOLSA X BOLSA, INSTALADO EM RAMAL E SUB-RAMAL DE AQUECIMENTO SOLAR - FORNECIMENTO E INSTALAÇÃO. AF_04/2022</t>
  </si>
  <si>
    <t>CURVA DE TRANSPOSIÇÃO EM BRONZE/LATÃO, DN 28 MM, SEM ANEL DE SOLDA, BOLSA X BOLSA, INSTALADO EM RAMAL E SUB-RAMAL DE GÁS COMBUSTÍVEL - FORNECIMENTO E INSTALAÇÃO. AF_04/2022</t>
  </si>
  <si>
    <t>CURVA DE TRANSPOSIÇÃO EM BRONZE/LATÃO, DN 28 MM, SEM ANEL DE SOLDA, BOLSA X BOLSA, INSTALADO EM RAMAL E SUB-RAMAL DE GÁS MEDICINAL - FORNECIMENTO E INSTALAÇÃO. AF_04/2022</t>
  </si>
  <si>
    <t>CURVA DE TRANSPOSIÇÃO EM BRONZE/LATÃO, DN 28 MM, SEM ANEL DE SOLDA, BOLSA X BOLSA, INSTALADO EM RAMAL E SUB-RAMAL DE HIDRÁULICA PREDIAL - FORNECIMENTO E INSTALAÇÃO. AF_04/2022</t>
  </si>
  <si>
    <t>CURVA EM COBRE, DN 15 MM, 45 GRAUS, SEM ANEL DE SOLDA, BOLSA X BOLSA, INSTALADO EM RAMAL DE DISTRIBUIÇÃO DE HIDRÁULICA PREDIAL - FORNECIMENTO E INSTALAÇÃO. AF_04/2022</t>
  </si>
  <si>
    <t>CURVA EM COBRE, DN 15 MM, 45 GRAUS, SEM ANEL DE SOLDA, BOLSA X BOLSA, INSTALADO EM RAMAL E SUB-RAMAL DE AQUECIMENTO SOLAR - FORNECIMENTO E INSTALAÇÃO. AF_04/2022</t>
  </si>
  <si>
    <t>CURVA EM COBRE, DN 15 MM, 45 GRAUS, SEM ANEL DE SOLDA, BOLSA X BOLSA, INSTALADO EM RAMAL E SUB-RAMAL DE GÁS COMBUSTÍVEL - FORNECIMENTO E INSTALAÇÃO. AF_04/2022</t>
  </si>
  <si>
    <t>CURVA EM COBRE, DN 15 MM, 45 GRAUS, SEM ANEL DE SOLDA, BOLSA X BOLSA, INSTALADO EM RAMAL E SUB-RAMAL DE GÁS MEDICINAL - FORNECIMENTO E INSTALAÇÃO. AF_04/2022</t>
  </si>
  <si>
    <t>CURVA EM COBRE, DN 15 MM, 45 GRAUS, SEM ANEL DE SOLDA, BOLSA X BOLSA, INSTALADO EM RAMAL E SUB-RAMAL DE HIDRÁULICA PREDIAL - FORNECIMENTO E INSTALAÇÃO. AF_04/2022</t>
  </si>
  <si>
    <t>CURVA EM COBRE, DN 22 MM, 45 GRAUS, SEM ANEL DE SOLDA, BOLSA X BOLSA, INSTALADO EM PRUMADA DE HIDRÁULICA PREDIAL - FORNECIMENTO E INSTALAÇÃO. AF_04/2022</t>
  </si>
  <si>
    <t>CURVA EM COBRE, DN 22 MM, 45 GRAUS, SEM ANEL DE SOLDA, BOLSA X BOLSA, INSTALADO EM RAMAL DE DISTRIBUIÇÃO DE HIDRÁULICA PREDIAL - FORNECIMENTO E INSTALAÇÃO. AF_04/2022</t>
  </si>
  <si>
    <t>CURVA EM COBRE, DN 22 MM, 45 GRAUS, SEM ANEL DE SOLDA, BOLSA X BOLSA, INSTALADO EM RAMAL E SUB-RAMAL DE AQUECIMENTO SOLAR - FORNECIMENTO E INSTALAÇÃO. AF_04/2022</t>
  </si>
  <si>
    <t>CURVA EM COBRE, DN 22 MM, 45 GRAUS, SEM ANEL DE SOLDA, BOLSA X BOLSA, INSTALADO EM RAMAL E SUB-RAMAL DE GÁS COMBUSTÍVEL - FORNECIMENTO E INSTALAÇÃO. AF_04/2022</t>
  </si>
  <si>
    <t>CURVA EM COBRE, DN 22 MM, 45 GRAUS, SEM ANEL DE SOLDA, BOLSA X BOLSA, INSTALADO EM RAMAL E SUB-RAMAL DE GÁS MEDICINAL - FORNECIMENTO E INSTALAÇÃO. AF_04/2022</t>
  </si>
  <si>
    <t>CURVA EM COBRE, DN 22 MM, 45 GRAUS, SEM ANEL DE SOLDA, BOLSA X BOLSA, INSTALADO EM RAMAL E SUB-RAMAL DE HIDRÁULICA PREDIAL - FORNECIMENTO E INSTALAÇÃO. AF_04/2022</t>
  </si>
  <si>
    <t>CURVA EM COBRE, DN 28 MM, 45 GRAUS, SEM ANEL DE SOLDA, BOLSA X BOLSA, INSTALADO EM PRUMADA DE HIDRÁULICA PREDIAL - FORNECIMENTO E INSTALAÇÃO. AF_04/2022</t>
  </si>
  <si>
    <t>CURVA EM COBRE, DN 28 MM, 45 GRAUS, SEM ANEL DE SOLDA, BOLSA X BOLSA, INSTALADO EM RAMAL DE DISTRIBUIÇÃO DE HIDRÁULICA PREDIAL - FORNECIMENTO E INSTALAÇÃO. AF_04/2022</t>
  </si>
  <si>
    <t>CURVA EM COBRE, DN 28 MM, 45 GRAUS, SEM ANEL DE SOLDA, BOLSA X BOLSA, INSTALADO EM RAMAL E SUB-RAMAL DE AQUECIMENTO SOLAR - FORNECIMENTO E INSTALAÇÃO. AF_04/2022</t>
  </si>
  <si>
    <t>CURVA EM COBRE, DN 28 MM, 45 GRAUS, SEM ANEL DE SOLDA, BOLSA X BOLSA, INSTALADO EM RAMAL E SUB-RAMAL DE GÁS COMBUSTÍVEL - FORNECIMENTO E INSTALAÇÃO. AF_04/2022</t>
  </si>
  <si>
    <t>CURVA EM COBRE, DN 28 MM, 45 GRAUS, SEM ANEL DE SOLDA, BOLSA X BOLSA, INSTALADO EM RAMAL E SUB-RAMAL DE GÁS MEDICINAL - FORNECIMENTO E INSTALAÇÃO. AF_04/2022</t>
  </si>
  <si>
    <t>CURVA EM COBRE, DN 28 MM, 45 GRAUS, SEM ANEL DE SOLDA, BOLSA X BOLSA, INSTALADO EM RAMAL E SUB-RAMAL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</si>
  <si>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</si>
  <si>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</si>
  <si>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</si>
  <si>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</si>
  <si>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JUNTA DE EXPANSÃO EM BRONZE/LATÃO, DN 35 MM, PONTA X PONTA, INSTALADO EM PRUMADA DE HIDRÁULICA PREDIAL - FORNECIMENTO E INSTALAÇÃO. AF_04/2022</t>
  </si>
  <si>
    <t>JUNTA DE EXPANSÃO EM BRONZE/LATÃO, DN 42 MM, PONTA X PONTA, INSTALADO EM PRUMADA DE HIDRÁULICA PREDIAL - FORNECIMENTO E INSTALAÇÃO. AF_04/2022</t>
  </si>
  <si>
    <t>JUNTA DE EXPANSÃO EM BRONZE/LATÃO, DN 54 MM, PONTA X PONTA, INSTALADO EM PRUMADA DE HIDRÁULICA PREDIAL - FORNECIMENTO E INSTALAÇÃO. AF_04/2022</t>
  </si>
  <si>
    <t>JUNTA DE EXPANSÃO EM BRONZE/LATÃO, DN 66 MM, PONTA X PONTA, INSTALADO EM PRUMADA DE HIDRÁULICA PREDIAL - FORNECIMENTO E INSTALAÇÃO. AF_04/2022</t>
  </si>
  <si>
    <t>JUNTA DE EXPANSÃO EM COBRE, DN 15 MM, PONTA X PONTA, INSTALADO EM RAMAL DE DISTRIBUIÇÃO DE HIDRÁULICA PREDIAL - FORNECIMENTO E INSTALAÇÃO. AF_04/2022</t>
  </si>
  <si>
    <t>JUNTA DE EXPANSÃO EM COBRE, DN 15 MM, PONTA X PONTA, INSTALADO EM RAMAL E SUB-RAMAL DE AQUECIMENTO SOLAR - FORNECIMENTO E INSTALAÇÃO. AF_04/2022</t>
  </si>
  <si>
    <t>JUNTA DE EXPANSÃO EM COBRE, DN 15 MM, PONTA X PONTA, INSTALADO EM RAMAL E SUB-RAMAL DE GÁS COMBUSTÍVEL - FORNECIMENTO E INSTALAÇÃO. AF_04/2022</t>
  </si>
  <si>
    <t>JUNTA DE EXPANSÃO EM COBRE, DN 15 MM, PONTA X PONTA, INSTALADO EM RAMAL E SUB-RAMAL DE GÁS MEDICINAL - FORNECIMENTO E INSTALAÇÃO. AF_04/2022</t>
  </si>
  <si>
    <t>JUNTA DE EXPANSÃO EM COBRE, DN 15 MM, PONTA X PONTA, INSTALADO EM RAMAL E SUB-RAMAL DE HIDRÁULICA PREDIAL - FORNECIMENTO E INSTALAÇÃO. AF_04/2022</t>
  </si>
  <si>
    <t>JUNTA DE EXPANSÃO EM COBRE, DN 22 MM, PONTA X PONTA, INSTALADO EM PRUMADA DE HIDRÁULICA PREDIAL - FORNECIMENTO E INSTALAÇÃO. AF_04/2022</t>
  </si>
  <si>
    <t>JUNTA DE EXPANSÃO EM COBRE, DN 22 MM, PONTA X PONTA, INSTALADO EM RAMAL DE DISTRIBUIÇÃO DE HIDRÁULICA PREDIAL - FORNECIMENTO E INSTALAÇÃO. AF_04/2022</t>
  </si>
  <si>
    <t>JUNTA DE EXPANSÃO EM COBRE, DN 22 MM, PONTA X PONTA, INSTALADO EM RAMAL E SUB-RAMAL DE AQUECIMENTO SOLAR - FORNECIMENTO E INSTALAÇÃO. AF_04/2022</t>
  </si>
  <si>
    <t>JUNTA DE EXPANSÃO EM COBRE, DN 22 MM, PONTA X PONTA, INSTALADO EM RAMAL E SUB-RAMAL DE GÁS COMBUSTÍVEL - FORNECIMENTO E INSTALAÇÃO. AF_04/2022</t>
  </si>
  <si>
    <t>JUNTA DE EXPANSÃO EM COBRE, DN 22 MM, PONTA X PONTA, INSTALADO EM RAMAL E SUB-RAMAL DE GÁS MEDICINAL - FORNECIMENTO E INSTALAÇÃO. AF_04/2022</t>
  </si>
  <si>
    <t>JUNTA DE EXPANSÃO EM COBRE, DN 22 MM, PONTA X PONTA, INSTALADO EM RAMAL E SUB-RAMAL DE HIDRÁULICA PREDIAL - FORNECIMENTO E INSTALAÇÃO. AF_04/2022</t>
  </si>
  <si>
    <t>JUNTA DE EXPANSÃO EM COBRE, DN 28 MM, PONTA X PONTA, INSTALADO EM PRUMADA DE HIDRÁULICA PREDIAL - FORNECIMENTO E INSTALAÇÃO. AF_04/2022</t>
  </si>
  <si>
    <t>JUNTA DE EXPANSÃO EM COBRE, DN 28 MM, PONTA X PONTA, INSTALADO EM RAMAL DE DISTRIBUIÇÃO DE HIDRÁULICA PREDIAL - FORNECIMENTO E INSTALAÇÃO. AF_04/2022</t>
  </si>
  <si>
    <t>JUNTA DE EXPANSÃO EM COBRE, DN 28 MM, PONTA X PONTA, INSTALADO EM RAMAL E SUB-RAMAL DE AQUECIMENTO SOLAR - FORNECIMENTO E INSTALAÇÃO. AF_04/2022</t>
  </si>
  <si>
    <t>JUNTA DE EXPANSÃO EM COBRE, DN 28 MM, PONTA X PONTA, INSTALADO EM RAMAL E SUB-RAMAL DE GÁS COMBUSTÍVEL - FORNECIMENTO E INSTALAÇÃO. AF_04/2022</t>
  </si>
  <si>
    <t>JUNTA DE EXPANSÃO EM COBRE, DN 28 MM, PONTA X PONTA, INSTALADO EM RAMAL E SUB-RAMAL DE GÁS MEDICINAL - FORNECIMENTO E INSTALAÇÃO. AF_04/2022</t>
  </si>
  <si>
    <t>JUNTA DE EXPANSÃO EM COBRE, DN 28 MM, PONTA X PONTA, INSTALADO EM RAMAL E SUB-RAMAL DE HIDRÁULICA PREDIAL - FORNECIMENTO E INSTALAÇÃO. AF_04/2022</t>
  </si>
  <si>
    <t>LUVA EM COBRE, DN 15 MM, SEM ANEL DE SOLDA, INSTALADO EM RAMAL DE DISTRIBUIÇÃO DE HIDRÁULICA PREDIAL - FORNECIMENTO E INSTALAÇÃO. AF_04/2022</t>
  </si>
  <si>
    <t>LUVA EM COBRE, DN 15 MM, SEM ANEL DE SOLDA, INSTALADO EM RAMAL E SUB-RAMAL DE AQUECIMENTO SOLAR - FORNECIMENTO E INSTALAÇÃO. AF_04/2022</t>
  </si>
  <si>
    <t>LUVA EM COBRE, DN 15 MM, SEM ANEL DE SOLDA, INSTALADO EM RAMAL E SUB-RAMAL DE GÁS COMBUSTÍVEL - FORNECIMENTO E INSTALAÇÃO. AF_04/2022</t>
  </si>
  <si>
    <t>LUVA EM COBRE, DN 15 MM, SEM ANEL DE SOLDA, INSTALADO EM RAMAL E SUB-RAMAL DE GÁS MEDICINAL - FORNECIMENTO E INSTALAÇÃO. AF_04/2022</t>
  </si>
  <si>
    <t>LUVA EM COBRE, DN 15 MM, SEM ANEL DE SOLDA, INSTALADO EM RAMAL E SUB-RAMAL DE HIDRÁULICA PREDIAL - FORNECIMENTO E INSTALAÇÃO. AF_04/2022</t>
  </si>
  <si>
    <t>LUVA EM COBRE, DN 22 MM, SEM ANEL DE SOLDA, INSTALADO EM PRUMADA DE HIDRÁULICA PREDIAL - FORNECIMENTO E INSTALAÇÃO. AF_04/2022</t>
  </si>
  <si>
    <t>LUVA EM COBRE, DN 22 MM, SEM ANEL DE SOLDA, INSTALADO EM RAMAL DE DISTRIBUIÇÃO DE HIDRÁULICA PREDIAL - FORNECIMENTO E INSTALAÇÃO. AF_04/2022</t>
  </si>
  <si>
    <t>LUVA EM COBRE, DN 22 MM, SEM ANEL DE SOLDA, INSTALADO EM RAMAL E SUB-RAMAL DE AQUECIMENTO SOLAR - FORNECIMENTO E INSTALAÇÃO. AF_04/2022</t>
  </si>
  <si>
    <t>LUVA EM COBRE, DN 22 MM, SEM ANEL DE SOLDA, INSTALADO EM RAMAL E SUB-RAMAL DE GÁS COMBUSTÍVEL - FORNECIMENTO E INSTALAÇÃO. AF_04/2022</t>
  </si>
  <si>
    <t>LUVA EM COBRE, DN 22 MM, SEM ANEL DE SOLDA, INSTALADO EM RAMAL E SUB-RAMAL DE GÁS MEDICINAL - FORNECIMENTO E INSTALAÇÃO. AF_04/2022</t>
  </si>
  <si>
    <t>LUVA EM COBRE, DN 22 MM, SEM ANEL DE SOLDA, INSTALADO EM RAMAL E SUB-RAMAL DE HIDRÁULICA PREDIAL - FORNECIMENTO E INSTALAÇÃO. AF_04/2022</t>
  </si>
  <si>
    <t>LUVA EM COBRE, DN 28 MM, SEM ANEL DE SOLDA, INSTALADO EM PRUMADA DE HIDRÁULICA PREDIAL - FORNECIMENTO E INSTALAÇÃO. AF_04/2022</t>
  </si>
  <si>
    <t>LUVA EM COBRE, DN 28 MM, SEM ANEL DE SOLDA, INSTALADO EM RAMAL DE DISTRIBUIÇÃO DE HIDRÁULICA PREDIAL - FORNECIMENTO E INSTALAÇÃO. AF_04/2022</t>
  </si>
  <si>
    <t>LUVA EM COBRE, DN 28 MM, SEM ANEL DE SOLDA, INSTALADO EM RAMAL E SUB-RAMAL DE AQUECIMENTO SOLAR - FORNECIMENTO E INSTALAÇÃO. AF_04/2022</t>
  </si>
  <si>
    <t>LUVA EM COBRE, DN 28 MM, SEM ANEL DE SOLDA, INSTALADO EM RAMAL E SUB-RAMAL DE GÁS COMBUSTÍVEL - FORNECIMENTO E INSTALAÇÃO. AF_04/2022</t>
  </si>
  <si>
    <t>LUVA EM COBRE, DN 28 MM, SEM ANEL DE SOLDA, INSTALADO EM RAMAL E SUB-RAMAL DE GÁS MEDICINAL - FORNECIMENTO E INSTALAÇÃO. AF_04/2022</t>
  </si>
  <si>
    <t>LUVA EM COBRE, DN 28 MM, SEM ANEL DE SOLDA, INSTALADO EM RAMAL E SUB-RAMAL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</si>
  <si>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</si>
  <si>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</si>
  <si>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</si>
  <si>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</si>
  <si>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LUVA PASSANTE EM COBRE, DN 15 MM, SEM ANEL DE SOLDA, INSTALADO EM RAMAL DE DISTRIBUIÇÃO DE HIDRÁULICA PREDIAL - FORNECIMENTO E INSTALAÇÃO. AF_04/2022</t>
  </si>
  <si>
    <t>LUVA PASSANTE EM COBRE, DN 15 MM, SEM ANEL DE SOLDA, INSTALADO EM RAMAL E SUB-RAMAL DE AQUECIMENTO SOLAR - FORNECIMENTO E INSTALAÇÃO. AF_04/2022</t>
  </si>
  <si>
    <t>LUVA PASSANTE EM COBRE, DN 15 MM, SEM ANEL DE SOLDA, INSTALADO EM RAMAL E SUB-RAMAL DE GÁS COMBUSTÍVEL - FORNECIMENTO E INSTALAÇÃO. AF_04/2022</t>
  </si>
  <si>
    <t>LUVA PASSANTE EM COBRE, DN 15 MM, SEM ANEL DE SOLDA, INSTALADO EM RAMAL E SUB-RAMAL DE GÁS MEDICINAL - FORNECIMENTO E INSTALAÇÃO. AF_04/2022</t>
  </si>
  <si>
    <t>LUVA PASSANTE EM COBRE, DN 15 MM, SEM ANEL DE SOLDA, INSTALADO EM RAMAL E SUB-RAMAL DE HIDRÁULICA PREDIAL - FORNECIMENTO E INSTALAÇÃO. AF_04/2022</t>
  </si>
  <si>
    <t>LUVA PASSANTE EM COBRE, DN 22 MM, SEM ANEL DE SOLDA, INSTALADO EM PRUMADA DE HIDRÁULICA PREDIAL - FORNECIMENTO E INSTALAÇÃO. AF_04/2022</t>
  </si>
  <si>
    <t>LUVA PASSANTE EM COBRE, DN 22 MM, SEM ANEL DE SOLDA, INSTALADO EM RAMAL DE DISTRIBUIÇÃO DE HIDRÁULICA PREDIAL - FORNECIMENTO E INSTALAÇÃO. AF_04/2022</t>
  </si>
  <si>
    <t>LUVA PASSANTE EM COBRE, DN 22 MM, SEM ANEL DE SOLDA, INSTALADO EM RAMAL E SUB-RAMAL DE AQUECIMENTO SOLAR - FORNECIMENTO E INSTALAÇÃO. AF_04/2022</t>
  </si>
  <si>
    <t>LUVA PASSANTE EM COBRE, DN 22 MM, SEM ANEL DE SOLDA, INSTALADO EM RAMAL E SUB-RAMAL DE GÁS COMBUSTÍVEL - FORNECIMENTO E INSTALAÇÃO. AF_04/2022</t>
  </si>
  <si>
    <t>LUVA PASSANTE EM COBRE, DN 22 MM, SEM ANEL DE SOLDA, INSTALADO EM RAMAL E SUB-RAMAL DE GÁS MEDICINAL - FORNECIMENTO E INSTALAÇÃO. AF_04/2022</t>
  </si>
  <si>
    <t>LUVA PASSANTE EM COBRE, DN 22 MM, SEM ANEL DE SOLDA, INSTALADO EM RAMAL E SUB-RAMAL DE HIDRÁULICA PREDIAL - FORNECIMENTO E INSTALAÇÃO. AF_04/2022</t>
  </si>
  <si>
    <t>LUVA PASSANTE EM COBRE, DN 28 MM, SEM ANEL DE SOLDA, INSTALADO EM PRUMADA DE HIDRÁULICA PREDIAL - FORNECIMENTO E INSTALAÇÃO. AF_04/2022</t>
  </si>
  <si>
    <t>LUVA PASSANTE EM COBRE, DN 28 MM, SEM ANEL DE SOLDA, INSTALADO EM RAMAL DE DISTRIBUIÇÃO DE HIDRÁULICA PREDIAL - FORNECIMENTO E INSTALAÇÃO. AF_04/2022</t>
  </si>
  <si>
    <t>LUVA PASSANTE EM COBRE, DN 28 MM, SEM ANEL DE SOLDA, INSTALADO EM RAMAL E SUB-RAMAL DE AQUECIMENTO SOLAR - FORNECIMENTO E INSTALAÇÃO. AF_04/2022</t>
  </si>
  <si>
    <t>LUVA PASSANTE EM COBRE, DN 28 MM, SEM ANEL DE SOLDA, INSTALADO EM RAMAL E SUB-RAMAL DE GÁS COMBUSTÍVEL - FORNECIMENTO E INSTALAÇÃO. AF_04/2022</t>
  </si>
  <si>
    <t>LUVA PASSANTE EM COBRE, DN 28 MM, SEM ANEL DE SOLDA, INSTALADO EM RAMAL E SUB-RAMAL DE GÁS MEDICINAL - FORNECIMENTO E INSTALAÇÃO. AF_04/2022</t>
  </si>
  <si>
    <t>LUVA PASSANTE EM COBRE, DN 28 MM, SEM ANEL DE SOLDA, INSTALADO EM RAMAL E SUB-RAMAL DE HIDRÁULICA PREDIAL - FORNECIMENTO E INSTALAÇÃO. AF_04/2022</t>
  </si>
  <si>
    <t>LUVA PASSANTE EM COBRE, DN 35 MM, SEM ANEL DE SOLDA, INSTALADO EM PRUMADA DE HIDRÁULICA PREDIAL - FORNECIMENTO E INSTALAÇÃO. AF_04/2022</t>
  </si>
  <si>
    <t>LUVA PASSANTE EM COBRE, DN 42 MM, SEM ANEL DE SOLDA, INSTALADO EM PRUMADA DE HIDRÁULICA PREDIAL - FORNECIMENTO E INSTALAÇÃO. AF_04/2022</t>
  </si>
  <si>
    <t>LUVA PASSANTE EM COBRE, DN 54 MM, SEM ANEL DE SOLDA, INSTALADO EM PRUMADA DE HIDRÁULICA PREDIAL - FORNECIMENTO E INSTALAÇÃO. AF_04/2022</t>
  </si>
  <si>
    <t>LUVA PASSANTE EM COBRE, DN 66 MM, SEM ANEL DE SOLDA, INSTALADO EM PRUMADA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</si>
  <si>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</si>
  <si>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</si>
  <si>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TE EM COBRE, DN 15 MM, SEM ANEL DE SOLDA, INSTALADO EM RAMAL DE DISTRIBUIÇÃO DE HIDRÁULICA PREDIAL - FORNECIMENTO E INSTALAÇÃO. AF_04/2022</t>
  </si>
  <si>
    <t>TE EM COBRE, DN 15 MM, SEM ANEL DE SOLDA, INSTALADO EM RAMAL E SUB-RAMAL DE HIDRÁULICA PREDIAL - FORNECIMENTO E INSTALAÇÃO. AF_04/2022</t>
  </si>
  <si>
    <t>TE EM COBRE, DN 22 MM, SEM ANEL DE SOLDA, INSTALADO EM PRUMADA DE HIDRÁULICA PREDIAL - FORNECIMENTO E INSTALAÇÃO. AF_04/2022</t>
  </si>
  <si>
    <t>TE EM COBRE, DN 22 MM, SEM ANEL DE SOLDA, INSTALADO EM RAMAL DE DISTRIBUIÇÃO DE HIDRÁULICA PREDIAL - FORNECIMENTO E INSTALAÇÃO. AF_04/2022</t>
  </si>
  <si>
    <t>TE EM COBRE, DN 22 MM, SEM ANEL DE SOLDA, INSTALADO EM RAMAL E SUB-RAMAL DE GÁS COMBUSTÍVEL - FORNECIMENTO E INSTALAÇÃO. AF_04/2022</t>
  </si>
  <si>
    <t>TE EM COBRE, DN 22 MM, SEM ANEL DE SOLDA, INSTALADO EM RAMAL E SUB-RAMAL DE HIDRÁULICA PREDIAL - FORNECIMENTO E INSTALAÇÃO. AF_04/2022</t>
  </si>
  <si>
    <t>TE EM COBRE, DN 28 MM, SEM ANEL DE SOLDA, INSTALADO EM PRUMADA DE HIDRÁULICA PREDIAL - FORNECIMENTO E INSTALAÇÃO. AF_04/2022</t>
  </si>
  <si>
    <t>TE EM COBRE, DN 28 MM, SEM ANEL DE SOLDA, INSTALADO EM RAMAL DE DISTRIBUIÇÃO DE HIDRÁULICA PREDIAL - FORNECIMENTO E INSTALAÇÃO. AF_04/2022</t>
  </si>
  <si>
    <t>TE EM COBRE, DN 28 MM, SEM ANEL DE SOLDA, INSTALADO EM RAMAL E SUB-RAMAL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</si>
  <si>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</si>
  <si>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</si>
  <si>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</si>
  <si>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</si>
  <si>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TUBO EM COBRE RÍGIDO, DN 15 MM, CLASSE A, SEM ISOLAMENTO, INSTALADO EM RAMAL E SUB-RAMAL DE GÁS MEDICINAL - FORNECIMENTO E INSTALAÇÃO. AF_04/2022</t>
  </si>
  <si>
    <t>TUBO EM COBRE RÍGIDO, DN 15 MM, CLASSE E, COM ISOLAMENTO, INSTALADO EM RAMAL DE DISTRIBUIÇÃO DE HIDRÁULICA PREDIAL - FORNECIMENTO E INSTALAÇÃO. AF_04/2022</t>
  </si>
  <si>
    <t>TUBO EM COBRE RÍGIDO, DN 15 MM, CLASSE E, COM ISOLAMENTO, INSTALADO EM RAMAL E SUB-RAMAL DE AQUECIMENTO SOLAR - FORNECIMENTO E INSTALAÇÃO. AF_04/2022</t>
  </si>
  <si>
    <t>TUBO EM COBRE RÍGIDO, DN 15 MM, CLASSE E, COM ISOLAMENTO, INSTALADO EM RAMAL E SUB-RAMAL DE HIDRÁULICA PREDIAL - FORNECIMENTO E INSTALAÇÃO. AF_04/2022</t>
  </si>
  <si>
    <t>TUBO EM COBRE RÍGIDO, DN 15 MM, CLASSE E, SEM ISOLAMENTO, INSTALADO EM RAMAL DE DISTRIBUIÇÃO DE HIDRÁULICA PREDIAL - FORNECIMENTO E INSTALAÇÃO. AF_04/2022</t>
  </si>
  <si>
    <t>TUBO EM COBRE RÍGIDO, DN 15 MM, CLASSE E, SEM ISOLAMENTO, INSTALADO EM RAMAL E SUB-RAMAL DE AQUECIMENTO SOLAR - FORNECIMENTO E INSTALAÇÃO. AF_04/2022</t>
  </si>
  <si>
    <t>TUBO EM COBRE RÍGIDO, DN 15 MM, CLASSE E, SEM ISOLAMENTO, INSTALADO EM RAMAL E SUB-RAMAL DE GÁS COMBUSTÍVEL - FORNECIMENTO E INSTALAÇÃO. AF_04/2022</t>
  </si>
  <si>
    <t>TUBO EM COBRE RÍGIDO, DN 15 MM, CLASSE E, SEM ISOLAMENTO, INSTALADO EM RAMAL E SUB-RAMAL DE HIDRÁULICA PREDIAL - FORNECIMENTO E INSTALAÇÃO. AF_04/2022</t>
  </si>
  <si>
    <t>TUBO EM COBRE RÍGIDO, DN 22 MM, CLASSE A, SEM ISOLAMENTO, INSTALADO EM PRUMADA DE GÁS COMBUSTÍVEL - FORNECIMENTO E INSTALAÇÃO. AF_04/2022</t>
  </si>
  <si>
    <t>TUBO EM COBRE RÍGIDO, DN 22 MM, CLASSE A, SEM ISOLAMENTO, INSTALADO EM RAMAL E SUB-RAMAL DE GÁS MEDICINAL - FORNECIMENTO E INSTALAÇÃO. AF_04/2022</t>
  </si>
  <si>
    <t>TUBO EM COBRE RÍGIDO, DN 22 MM, CLASSE E, COM ISOLAMENTO, INSTALADO EM PRUMADA DE HIDRÁULICA PREDIAL - FORNECIMENTO E INSTALAÇÃO. AF_04/2022</t>
  </si>
  <si>
    <t>TUBO EM COBRE RÍGIDO, DN 22 MM, CLASSE E, COM ISOLAMENTO, INSTALADO EM RAMAL DE DISTRIBUIÇÃO DE HIDRÁULICA PREDIAL - FORNECIMENTO E INSTALAÇÃO. AF_04/2022</t>
  </si>
  <si>
    <t>TUBO EM COBRE RÍGIDO, DN 22 MM, CLASSE E, COM ISOLAMENTO, INSTALADO EM RAMAL E SUB-RAMAL DE AQUECIMENTO SOLAR - FORNECIMENTO E INSTALAÇÃO. AF_04/2022</t>
  </si>
  <si>
    <t>TUBO EM COBRE RÍGIDO, DN 22 MM, CLASSE E, COM ISOLAMENTO, INSTALADO EM RAMAL E SUB-RAMAL DE HIDRÁULICA PREDIAL - FORNECIMENTO E INSTALAÇÃO. AF_04/2022</t>
  </si>
  <si>
    <t>TUBO EM COBRE RÍGIDO, DN 22 MM, CLASSE E, SEM ISOLAMENTO, INSTALADO EM PRUMADA DE HIDRÁULICA PREDIAL - FORNECIMENTO E INSTALAÇÃO. AF_04/2022</t>
  </si>
  <si>
    <t>TUBO EM COBRE RÍGIDO, DN 22 MM, CLASSE E, SEM ISOLAMENTO, INSTALADO EM RAMAL DE DISTRIBUIÇÃO DE HIDRÁULICA PREDIAL - FORNECIMENTO E INSTALAÇÃO. AF_04/2022</t>
  </si>
  <si>
    <t>TUBO EM COBRE RÍGIDO, DN 22 MM, CLASSE E, SEM ISOLAMENTO, INSTALADO EM RAMAL E SUB-RAMAL DE AQUECIMENTO SOLAR - FORNECIMENTO E INSTALAÇÃO. AF_04/2022</t>
  </si>
  <si>
    <t>TUBO EM COBRE RÍGIDO, DN 22 MM, CLASSE E, SEM ISOLAMENTO, INSTALADO EM RAMAL E SUB-RAMAL DE GÁS COMBUSTÍVEL - FORNECIMENTO E INSTALAÇÃO. AF_04/2022</t>
  </si>
  <si>
    <t>TUBO EM COBRE RÍGIDO, DN 22 MM, CLASSE E, SEM ISOLAMENTO, INSTALADO EM RAMAL E SUB-RAMAL DE HIDRÁULICA PREDIAL - FORNECIMENTO E INSTALAÇÃO. AF_04/2022</t>
  </si>
  <si>
    <t>TUBO EM COBRE RÍGIDO, DN 28 MM, CLASSE A, SEM ISOLAMENTO, INSTALADO EM PRUMADA DE GÁS COMBUSTÍVEL - FORNECIMENTO E INSTALAÇÃO. AF_04/2022</t>
  </si>
  <si>
    <t>TUBO EM COBRE RÍGIDO, DN 28 MM, CLASSE A, SEM ISOLAMENTO, INSTALADO EM RAMAL E SUB-RAMAL DE GÁS MEDICINAL - FORNECIMENTO E INSTALAÇÃO. AF_04/2022</t>
  </si>
  <si>
    <t>TUBO EM COBRE RÍGIDO, DN 28 MM, CLASSE E, COM ISOLAMENTO, INSTALADO EM PRUMADA DE HIDRÁULICA PREDIAL - FORNECIMENTO E INSTALAÇÃO. AF_04/2022</t>
  </si>
  <si>
    <t>TUBO EM COBRE RÍGIDO, DN 28 MM, CLASSE E, COM ISOLAMENTO, INSTALADO EM RAMAL DE DISTRIBUIÇÃO DE HIDRÁULICA PREDIAL - FORNECIMENTO E INSTALAÇÃO. AF_04/2022</t>
  </si>
  <si>
    <t>TUBO EM COBRE RÍGIDO, DN 28 MM, CLASSE E, COM ISOLAMENTO, INSTALADO EM RAMAL E SUB-RAMAL DE AQUECIMENTO SOLAR - FORNECIMENTO E INSTALAÇÃO. AF_04/2022</t>
  </si>
  <si>
    <t>TUBO EM COBRE RÍGIDO, DN 28 MM, CLASSE E, COM ISOLAMENTO, INSTALADO EM RAMAL E SUB-RAMAL DE HIDRÁULICA PREDIAL - FORNECIMENTO E INSTALAÇÃO. AF_04/2022</t>
  </si>
  <si>
    <t>TUBO EM COBRE RÍGIDO, DN 28 MM, CLASSE E, SEM ISOLAMENTO, INSTALADO EM PRUMADA DE HIDRÁULICA PREDIAL - FORNECIMENTO E INSTALAÇÃO. AF_04/2022</t>
  </si>
  <si>
    <t>TUBO EM COBRE RÍGIDO, DN 28 MM, CLASSE E, SEM ISOLAMENTO, INSTALADO EM RAMAL DE DISTRIBUIÇÃO DE HIDRÁULICA PREDIAL - FORNECIMENTO E INSTALAÇÃO. AF_04/2022</t>
  </si>
  <si>
    <t>TUBO EM COBRE RÍGIDO, DN 28 MM, CLASSE E, SEM ISOLAMENTO, INSTALADO EM RAMAL E SUB-RAMAL DE AQUECIMENTO SOLAR - FORNECIMENTO E INSTALAÇÃO. AF_04/2022</t>
  </si>
  <si>
    <t>TUBO EM COBRE RÍGIDO, DN 28 MM, CLASSE E, SEM ISOLAMENTO, INSTALADO EM RAMAL E SUB-RAMAL DE GÁS COMBUSTÍVEL - FORNECIMENTO E INSTALAÇÃO. AF_04/2022</t>
  </si>
  <si>
    <t>TUBO EM COBRE RÍGIDO, DN 28 MM, CLASSE E, SEM ISOLAMENTO, INSTALADO EM RAMAL E SUB-RAMAL DE HIDRÁULICA PREDIAL - FORNECIMENTO E INSTALAÇÃO. AF_04/2022</t>
  </si>
  <si>
    <t>TUBO EM COBRE RÍGIDO, DN 35 MM, CLASSE A, SEM ISOLAMENTO, INSTALADO EM PRUMADA DE GÁS COMBUSTÍVEL - FORNECIMENTO E INSTALAÇÃO. AF_04/2022</t>
  </si>
  <si>
    <t>TUBO EM COBRE RÍGIDO, DN 35 MM, CLASSE E, COM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</si>
  <si>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</si>
  <si>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A, SEM ISOLAMENTO, INSTALADO EM PRUMADA DE GÁS COMBUSTÍVEL - FORNECIMENTO E INSTALAÇÃO. AF_04/2022</t>
  </si>
  <si>
    <t>TUBO EM COBRE RÍGIDO, DN 42 MM, CLASSE E, COM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</si>
  <si>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</si>
  <si>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A, SEM ISOLAMENTO, INSTALADO EM PRUMADA DE GÁS COMBUSTÍVEL - FORNECIMENTO E INSTALAÇÃO. AF_04/2022</t>
  </si>
  <si>
    <t>TUBO EM COBRE RÍGIDO, DN 54 MM, CLASSE E, COM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</si>
  <si>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</si>
  <si>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A, SEM ISOLAMENTO, INSTALADO EM PRUMADA DE GÁS COMBUSTÍVEL - FORNECIMENTO E INSTALAÇÃO. AF_04/2022</t>
  </si>
  <si>
    <t>TUBO EM COBRE RÍGIDO, DN 66 MM, CLASSE E, COM ISOLAMENTO, INSTALADO EM PRUMADA DE HIDRÁULICA PREDIAL - FORNECIMENTO E INSTALAÇÃO. AF_04/2022</t>
  </si>
  <si>
    <t>TUBO EM COBRE RÍGIDO, DN 66 MM, CLASSE E, SEM ISOLAMENTO, INSTALADO EM PRUMADA DE HIDRÁULICA PREDIAL - FORNECIMENTO E INSTALAÇÃO. AF_04/2022</t>
  </si>
  <si>
    <t>TÊ EM COBRE, DN 15 MM, SEM ANEL DE SOLDA, INSTALADO EM RAMAL E SUB-RAMAL DE AQUECIMENTO SOLAR - FORNECIMENTO E INSTALAÇÃO. AF_04/2022</t>
  </si>
  <si>
    <t>TÊ EM COBRE, DN 15 MM, SEM ANEL DE SOLDA, INSTALADO EM RAMAL E SUB-RAMAL DE GÁS COMBUSTÍVEL - FORNECIMENTO E INSTALAÇÃO. AF_04/2022</t>
  </si>
  <si>
    <t>TÊ EM COBRE, DN 15 MM, SEM ANEL DE SOLDA, INSTALADO EM RAMAL E SUB-RAMAL DE GÁS MEDICINAL - FORNECIMENTO E INSTALAÇÃO. AF_04/2022</t>
  </si>
  <si>
    <t>TÊ EM COBRE, DN 22 MM, SEM ANEL DE SOLDA, INSTALADO EM RAMAL E SUB-RAMAL DE AQUECIMENTO SOLAR - FORNECIMENTO E INSTALAÇÃO. AF_04/2022</t>
  </si>
  <si>
    <t>TÊ EM COBRE, DN 22 MM, SEM ANEL DE SOLDA, INSTALADO EM RAMAL E SUB-RAMAL DE GÁS MEDICINAL - FORNECIMENTO E INSTALAÇÃO. AF_04/2022</t>
  </si>
  <si>
    <t>TÊ EM COBRE, DN 28 MM, SEM ANEL DE SOLDA, INSTALADO EM RAMAL E SUB-RAMAL DE AQUECIMENTO SOLAR - FORNECIMENTO E INSTALAÇÃO. AF_04/2022</t>
  </si>
  <si>
    <t>TÊ EM COBRE, DN 28 MM, SEM ANEL DE SOLDA, INSTALADO EM RAMAL E SUB-RAMAL DE GÁS COMBUSTÍVEL - FORNECIMENTO E INSTALAÇÃO. AF_04/2022</t>
  </si>
  <si>
    <t>TÊ EM COBRE, DN 28 MM, SEM ANEL DE SOLDA, INSTALADO EM RAMAL E SUB-RAMAL DE GÁS MEDICINAL - FORNECIMENTO E INSTALAÇÃO. AF_04/2022</t>
  </si>
  <si>
    <t>ESTRUTURA DE MADEIRA PROVISÓRIA PARA SUPORTE DE CAIXA D'ÁGUA ELEVADA DE 2000 LITROS. AF_03/2024</t>
  </si>
  <si>
    <t>ESTRUTURA DE MADEIRA PROVISÓRIA PARA SUPORTE DE CAIXA DÁGUA ELEVADA DE 1000 LITROS. AF_03/2024</t>
  </si>
  <si>
    <t>ESTRUTURA DE MADEIRA PROVISÓRIA PARA SUPORTE DE CAIXA DÁGUA ELEVADA DE 3000 LITROS. AF_03/2024</t>
  </si>
  <si>
    <t>EXECUÇÃO DE PILARETES PARA TAPUMES E CONSTRUÇÕES TEMPORÁRIAS. AF_03/2024</t>
  </si>
  <si>
    <t>EXECUÇÃO DOS APOIOS PARA CONTÊINER OU MÓDULO HABITÁVEL. AF_03/2024</t>
  </si>
  <si>
    <t>INSTALAÇÃO DE CATRACA ELETRÔNICA. AF_03/2024</t>
  </si>
  <si>
    <t>INSTALAÇÃO DE CONCERTINA DUPLA CLIPADA, ESPIRAL DE 300 MM. AF_03/2024</t>
  </si>
  <si>
    <t>INSTALAÇÃO DE CONCERTINA FLAT, ESPIRAL DE 300 MM. AF_03/2024</t>
  </si>
  <si>
    <t>INSTALAÇÃO DE CONCERTINA SIMPLES, ESPIRAL DE 300 MM. AF_03/2024</t>
  </si>
  <si>
    <t>INSTALAÇÃO E DESINSTALAÇÃO MANUAL DE CONTÊINER OU MÓDULO HABITÁVEL PEQUENO. AF_03/2024</t>
  </si>
  <si>
    <t>INSTALAÇÃO E DESINSTALAÇÃO MECANIZADA DE CONTÊINER OU MÓDULO HABITÁVEL DE USOS DIVERSOS.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</si>
  <si>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</si>
  <si>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</si>
  <si>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EXTERNA, SEM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</si>
  <si>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</si>
  <si>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</si>
  <si>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PAREDE DE MADEIRA COMPENSADA PARA CONSTRUÇÃO TEMPORÁRIA EM CHAPA DUPLA,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</si>
  <si>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</si>
  <si>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</si>
  <si>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EXTERNA, SEM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</si>
  <si>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</si>
  <si>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</si>
  <si>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SIMPLES, INTERNA, SEM VÃO. AF_03/2024</t>
  </si>
  <si>
    <t>PAREDE DE MADEIRA OSB PARA CONSTRUÇÃO TEMPORÁRIA EM CHAPA DUPLA, EXTERNA, COM ÁREA LÍQUIDA MAIOR OU IGUAL A QUE 6 M², COM VÃO. AF_03/2024</t>
  </si>
  <si>
    <t>PAREDE DE MADEIRA OSB PARA CONSTRUÇÃO TEMPORÁRIA EM CHAPA DUPLA, EXTERNA, COM ÁREA LÍQUIDA MENOR QUE 6 M², COM VÃO. AF_03/2024</t>
  </si>
  <si>
    <t>PAREDE DE MADEIRA OSB PARA CONSTRUÇÃO TEMPORÁRIA EM CHAPA DUPLA, EXTERNA, SEM VÃO. AF_03/2024</t>
  </si>
  <si>
    <t>PAREDE DE MADEIRA OSB PARA CONSTRUÇÃO TEMPORÁRIA EM CHAPA DUPLA, INTERNA, COM ÁREA LÍQUIDA MAIOR OU IGUAL A 6 M², COM VÃO. AF_03/2024</t>
  </si>
  <si>
    <t>PAREDE DE MADEIRA OSB PARA CONSTRUÇÃO TEMPORÁRIA EM CHAPA DUPLA, INTERNA, COM ÁREA LÍQUIDA MENOR QUE 6 M², COM VÃO. AF_03/2024</t>
  </si>
  <si>
    <t>PAREDE DE MADEIRA OSB PARA CONSTRUÇÃO TEMPORÁRIA EM CHAPA DUPLA, INTERNA, SEM VÃO. AF_03/2024</t>
  </si>
  <si>
    <t>PAREDE DE MADEIRA OSB PARA CONSTRUÇÃO TEMPORÁRIA EM CHAPA SIMPLES, EXTERNA, COM ÁREA LÍQUIDA MAIOR OU IGUAL A 6 M², COM VÃO. AF_03/2024</t>
  </si>
  <si>
    <t>PAREDE DE MADEIRA OSB PARA CONSTRUÇÃO TEMPORÁRIA EM CHAPA SIMPLES, EXTERNA, COM ÁREA LÍQUIDA MENOR QUE 6 M², COM VÃO. AF_03/2024</t>
  </si>
  <si>
    <t>PAREDE DE MADEIRA OSB PARA CONSTRUÇÃO TEMPORÁRIA EM CHAPA SIMPLES, EXTERNA, SEM VÃO. AF_03/2024</t>
  </si>
  <si>
    <t>PAREDE DE MADEIRA OSB PARA CONSTRUÇÃO TEMPORÁRIA EM CHAPA SIMPLES, INTERNA, COM ÁREA LÍQUIDA MAIOR OU IGUAL A 6 M², COM VÃO. AF_03/2024</t>
  </si>
  <si>
    <t>PAREDE DE MADEIRA OSB PARA CONSTRUÇÃO TEMPORÁRIA EM CHAPA SIMPLES, INTERNA, COM ÁREA LÍQUIDA MENOR QUE 6 M², COM VÃO. AF_03/2024</t>
  </si>
  <si>
    <t>PAREDE DE MADEIRA OSB PARA CONSTRUÇÃO TEMPORÁRIA EM CHAPA SIMPLES, INTERNA, SEM VÃO. AF_03/2024</t>
  </si>
  <si>
    <t>PISO PARA CONSTRUÇÃO TEMPORÁRIA EM MADEIRA, SEM REAPROVEITAMENTO. AF_03/2024</t>
  </si>
  <si>
    <t>TAPUME COM CHAPA METÁLICA. AF_03/2024</t>
  </si>
  <si>
    <t>TAPUME COM COMPENSADO DE MADEIRA. AF_03/2024</t>
  </si>
  <si>
    <t>TAPUME COM TELHA METÁLICA. AF_03/2024</t>
  </si>
  <si>
    <t>TAPUME EM CHAPA DE MADEIRA OSB. AF_03/2024</t>
  </si>
  <si>
    <t>LAJE PRÉ-MOLDADA UNIDIRECIONAL, BIAPOIADA, ENCHIMENTO EM CERÂMICA, VIGOTA PROTENDIDA, ALTURA TOTAL DA LAJE (ENCHIMENTO+CAPA) = (12+4). AF_11/2020</t>
  </si>
  <si>
    <t>LAJE PRÉ-MOLDADA UNIDIRECIONAL, BIAPOIADA, ENCHIMENTO EM CERÂMICA, VIGOTA PROTENDIDA, ALTURA TOTAL DA LAJE (ENCHIMENTO+CAPA) = (16+4). AF_11/2020</t>
  </si>
  <si>
    <t>LAJE PRÉ-MOLDADA UNIDIRECIONAL, BIAPOIADA, ENCHIMENTO EM CERÂMICA, VIGOTA PROTENDIDA, ALTURA TOTAL DA LAJE (ENCHIMENTO+CAPA) = (20+5). AF_11/2020</t>
  </si>
  <si>
    <t>LAJE PRÉ-MOLDADA UNIDIRECIONAL, BIAPOIADA, ENCHIMENTO EM CERÂMICA, VIGOTA PROTENDIDA, ALTURA TOTAL DA LAJE (ENCHIMENTO+CAPA) = (8+4). AF_11/2020</t>
  </si>
  <si>
    <t>LAJE PRÉ-MOLDADA UNIDIRECIONAL, BIAPOIADA, ENCHIMENTO EM CERÂMICA, VIGOTA TRELIÇADA, ALTURA TOTAL DA LAJE (ENCHIMENTO+CAPA) = (12+4). AF_11/2020</t>
  </si>
  <si>
    <t>LAJE PRÉ-MOLDADA UNIDIRECIONAL, BIAPOIADA, ENCHIMENTO EM CERÂMICA, VIGOTA TRELIÇADA, ALTURA TOTAL DA LAJE (ENCHIMENTO+CAPA) = (16+4). AF_11/2020</t>
  </si>
  <si>
    <t>LAJE PRÉ-MOLDADA UNIDIRECIONAL, BIAPOIADA, ENCHIMENTO EM CERÂMICA, VIGOTA TRELIÇADA, ALTURA TOTAL DA LAJE (ENCHIMENTO+CAPA) = (20+5). AF_11/2020</t>
  </si>
  <si>
    <t>LAJE PRÉ-MOLDADA UNIDIRECIONAL, BIAPOIADA, ENCHIMENTO EM CERÂMICA, VIGOTA TRELIÇADA, ALTURA TOTAL DA LAJE (ENCHIMENTO+CAPA) = (8+4). AF_11/2020</t>
  </si>
  <si>
    <t>LAJE PRÉ-MOLDADA UNIDIRECIONAL, BIAPOIADA, ENCHIMENTO EM EPS, VIGOTA PROTENDIDA, ALTURA TOTAL DA LAJE (ENCHIMENTO+CAPA) = (12+4). AF_11/2020</t>
  </si>
  <si>
    <t>LAJE PRÉ-MOLDADA UNIDIRECIONAL, BIAPOIADA, ENCHIMENTO EM EPS, VIGOTA PROTENDIDA, ALTURA TOTAL DA LAJE (ENCHIMENTO+CAPA) = (16+4). AF_11/2020</t>
  </si>
  <si>
    <t>LAJE PRÉ-MOLDADA UNIDIRECIONAL, BIAPOIADA, ENCHIMENTO EM EPS, VIGOTA PROTENDIDA, ALTURA TOTAL DA LAJE (ENCHIMENTO+CAPA) = (20+5). AF_11/2020</t>
  </si>
  <si>
    <t>LAJE PRÉ-MOLDADA UNIDIRECIONAL, BIAPOIADA, ENCHIMENTO EM EPS, VIGOTA PROTENDIDA, ALTURA TOTAL DA LAJE (ENCHIMENTO+CAPA) = (8+4). AF_11/2020</t>
  </si>
  <si>
    <t>LAJE PRÉ-MOLDADA UNIDIRECIONAL, BIAPOIADA, ENCHIMENTO EM EPS, VIGOTA TRELIÇADA, ALTURA TOTAL DA LAJE (ENCHIMENTO+CAPA) = (12+4). AF_11/2020</t>
  </si>
  <si>
    <t>LAJE PRÉ-MOLDADA UNIDIRECIONAL, BIAPOIADA, ENCHIMENTO EM EPS, VIGOTA TRELIÇADA, ALTURA TOTAL DA LAJE (ENCHIMENTO+CAPA) = (16+4). AF_11/2020</t>
  </si>
  <si>
    <t>LAJE PRÉ-MOLDADA UNIDIRECIONAL, BIAPOIADA, ENCHIMENTO EM EPS, VIGOTA TRELIÇADA, ALTURA TOTAL DA LAJE (ENCHIMENTO+CAPA) = (20+5). AF_11/2020</t>
  </si>
  <si>
    <t>LAJE PRÉ-MOLDADA UNIDIRECIONAL, BIAPOIADA, ENCHIMENTO EM EPS, VIGOTA TRELIÇADA, ALTURA TOTAL DA LAJE (ENCHIMENTO+CAPA) = (8+4). AF_11/2020</t>
  </si>
  <si>
    <t>LAJE PRÉ-MOLDADA UNIDIRECIONAL, BIAPOIADA, PARA FORRO, ENCHIMENTO EM CERÂMICA, VIGOTA CONVENCIONAL, ALTURA TOTAL DA LAJE (ENCHIMENTO+CAPA) = (8+3). AF_11/2020</t>
  </si>
  <si>
    <t>LAJE PRÉ-MOLDADA UNIDIRECIONAL, BIAPOIADA, PARA PISO, ENCHIMENTO EM CERÂMICA, VIGOTA CONVENCIONAL, ALTURA TOTAL DA LAJE (ENCHIMENTO+CAPA) = (8+4). AF_11/2020</t>
  </si>
  <si>
    <t>LASTRO COM MATERIAL GRANULAR (AREIA MÉDIA), APLICADO EM PISOS OU LAJES SOBRE SOLO, ESPESSURA DE *10 CM*. AF_01/2024</t>
  </si>
  <si>
    <t>LASTRO COM MATERIAL GRANULAR (PEDRA BRITADA N.1 E PEDRA BRITADA N.2), APLICADO EM PISOS OU LAJES SOBRE SOLO, ESPESSURA DE *10 CM*. AF_01/2024</t>
  </si>
  <si>
    <t>LASTRO COM MATERIAL GRANULAR (PEDRA BRITADA N.2), APLICADO EM PISOS OU LAJES SOBRE SOLO, ESPESSURA DE *10 CM*. AF_01/2024</t>
  </si>
  <si>
    <t>LASTRO COM MATERIAL GRANULAR (PEDRA BRITADA N.3), APLICADO EM PISOS OU LAJES SOBRE SOLO, ESPESSURA DE *10 CM*. AF_01/2024</t>
  </si>
  <si>
    <t>LASTRO COM MATERIAL GRANULAR, APLICADO EM BLOCOS DE COROAMENTO, ESPESSURA DE *10 CM*. AF_01/2024</t>
  </si>
  <si>
    <t>LASTRO COM MATERIAL GRANULAR, APLICADO EM PISOS OU LAJES SOBRE SOLO, ESPESSURA DE *5 CM*. AF_01/2024</t>
  </si>
  <si>
    <t>LASTRO COM MATERIAL GRANULAR, APLICAÇÃO EM BLOCOS DE COROAMENTO, ESPESSURA DE *5 CM*. AF_01/2024</t>
  </si>
  <si>
    <t>LASTRO DE CONCRETO MAGRO, APLICADO EM BLOCOS DE COROAMENTO OU SAPATAS, ESPESSURA DE 3 CM. AF_01/2024</t>
  </si>
  <si>
    <t>LASTRO DE CONCRETO MAGRO, APLICADO EM BLOCOS DE COROAMENTO OU SAPATAS, ESPESSURA DE 5 CM. AF_01/2024</t>
  </si>
  <si>
    <t>LASTRO DE CONCRETO MAGRO, APLICADO EM BLOCOS DE COROAMENTO OU SAPATAS. AF_01/2024</t>
  </si>
  <si>
    <t>LASTRO DE CONCRETO MAGRO, APLICADO EM PISOS, LAJES SOBRE SOLO OU RADIERS, ESPESSURA DE 3 CM. AF_01/2024</t>
  </si>
  <si>
    <t>LASTRO DE CONCRETO MAGRO, APLICADO EM PISOS, LAJES SOBRE SOLO OU RADIERS, ESPESSURA DE 5 CM. AF_01/2024</t>
  </si>
  <si>
    <t>LASTRO DE CONCRETO MAGRO, APLICADO EM PISOS, LAJES SOBRE SOLO OU RADIERS. AF_01/2024</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</si>
  <si>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</si>
  <si>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</si>
  <si>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</si>
  <si>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</si>
  <si>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</si>
  <si>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CAP, PVC OCRE, JUNTA ELÁSTICA, DN 150 MM, PARA COLETOR PREDIAL DE ESGOTO. AF_06/2022</t>
  </si>
  <si>
    <t>COLAR DE TOMADA, FERRO FUNDIDO, COM PARAFUSOS, DN 50 MM X 3/4", PARA LIGAÇÃO PREDIAL DE ÁGUA. AF_06/2022</t>
  </si>
  <si>
    <t>COLAR DE TOMADA, POLIPROPILENO, COM PARAFUSOS, 63 MM X 1/2", PARA LIGAÇÃO PREDIAL DE ÁGUA. AF_06/2022</t>
  </si>
  <si>
    <t>COLAR DE TOMADA, POLIPROPILENO, COM PARAFUSOS, 63 MM X 3/4", PARA LIGAÇÃO PREDIAL DE ÁGUA. AF_06/2022</t>
  </si>
  <si>
    <t>COLAR DE TOMADA, PVC, COM TRAVAS, DE 110 MM X 1/2" OU 110 MM X 3/4", PARA LIGAÇÃO PREDIAL DE ÁGUA. AF_06/2022</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</si>
  <si>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</si>
  <si>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</si>
  <si>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</si>
  <si>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TOMADA EM FERRO FUNDIDO, COM PARAFUSOS, SAIDA COM ROSCA, DN 75 MM X 3/4", PARA LIGACAO PREDIAL DE AGUA. AF_06/2022</t>
  </si>
  <si>
    <t>COTOVELO/JOELHO 90°, POLIPROPILENO, PARA TUBOS EM PEAD, 20 X 20 MM, PARA LIGAÇÃO PREDIAL DE ÁGUA. AF_06/2022</t>
  </si>
  <si>
    <t>COTOVELO/JOELHO 90°, POLIPROPILENO, PARA TUBOS EM PEAD, 32 X 32 MM,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</si>
  <si>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</si>
  <si>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</si>
  <si>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</si>
  <si>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CURVA LONGA, 45 GRAUS, PVC OCRE, JUNTA ELÁSTICA, DN 100 MM, PARA COLETOR PREDIAL DE ESGOTO. AF_06/2022</t>
  </si>
  <si>
    <t>CURVA LONGA, 45 GRAUS, PVC OCRE, JUNTA ELÁSTICA, DN 150 MM, PARA COLETOR PREDIAL DE ESGOTO. AF_06/2022</t>
  </si>
  <si>
    <t>CURVA LONGA, 90 GRAUS, PVC OCRE, JUNTA ELÁSTICA, DN 100 MM, PARA COLETOR PREDIAL DE ESGOTO. AF_06/2022</t>
  </si>
  <si>
    <t>CURVA LONGA, 90 GRAUS, PVC OCRE, JUNTA ELÁSTICA, DN 150 MM, PARA COLETOR PREDIAL DE ESGOTO. AF_06/2022</t>
  </si>
  <si>
    <t>LUVA, PVC, ROSCÁVEL, 1", PARA LIGAÇÃO PREDIAL DE ÁGUA. AF_06/2022</t>
  </si>
  <si>
    <t>LUVA, PVC, ROSCÁVEL, 1/2", PARA LIGAÇÃO PREDIAL DE ÁGUA. AF_06/2022</t>
  </si>
  <si>
    <t>PLUG, PVC OCRE, JUNTA ELÁSTICA, DN 100 MM, PARA COLETOR PREDIAL DE ESGOTO. AF_06/2022</t>
  </si>
  <si>
    <t>PLUG, PVC OCRE, JUNTA ELÁSTICA, DN 150 MM, PARA COLETOR PREDIAL DE ESGOTO. AF_06/2022</t>
  </si>
  <si>
    <t>REGISTRO ESFERA, LATÃO NIQUELADO, COM ROSCA, 3/4", PARA LIGAÇÃO PREDIAL DE ÁGUA. AF_06/2022</t>
  </si>
  <si>
    <t>REGISTRO ESFERA, PVC, COM ROSCA, 1/2", PARA LIGAÇÃO PREDIAL DE ÁGUA. AF_06/2022</t>
  </si>
  <si>
    <t>REGISTRO ESFERA, PVC, DE PASSEIO, PARA POLIETILENO, 20 MM, PARA LIGAÇÃO PREDIAL DE ÁGUA. AF_06/2022</t>
  </si>
  <si>
    <t>SELIM, PVC OCRE, COM TRAVA, DN 125 X 100 MM OU 150 X 100 MM, PARA COLETOR PREDIAL DE ESGOTO. AF_06/2022</t>
  </si>
  <si>
    <t>TUBO, PEAD, PE-80, DE = 20 MM X 2,3 MM, PARA LIGAÇÃO PREDIAL DE ÁGUA. AF_06/2022</t>
  </si>
  <si>
    <t>TUBO, PEAD, PE-80, DE = 32 MM X 3,0 MM, PARA LIGAÇÃO PREDIAL DE ÁGUA. AF_06/2022</t>
  </si>
  <si>
    <t>TUBO, PVC OCRE, JUNTA ELÁSTICA, DN 100 MM, PARA COLETOR PREDIAL DE ESGOTO. AF_06/2022</t>
  </si>
  <si>
    <t>TUBO, PVC OCRE, JUNTA ELÁSTICA, DN 150 MM, PARA COLETOR PREDIAL DE ESGOTO. AF_06/2022</t>
  </si>
  <si>
    <t>TÊ DE REDUÇÃO, PVC OCRE, JUNTA ELÁSTICA, DN 150 X 100 MM, PARA COLETOR PREDIAL DE ESGOTO. AF_06/2022</t>
  </si>
  <si>
    <t>TÊ DE REDUÇÃO, PVC OCRE, JUNTA ELÁSTICA, DN 300 X 100 MM, PARA COLETOR PREDIAL DE ESGOTO. AF_06/2022</t>
  </si>
  <si>
    <t>TÊ DE REDUÇÃO, PVC OCRE, JUNTA ELÁSTICA, DN 300 X 150 MM, PARA COLETOR PREDIAL DE ESGOTO. AF_06/2022</t>
  </si>
  <si>
    <t>TÊ DE SERVIÇO INTEGRADO, POLIPROPILENO, PARA TUBOS EM PEAD, 63 MM X 20 MM, PARA LIGAÇÃO PREDIAL DE ÁGUA. AF_06/2022</t>
  </si>
  <si>
    <t>TÊ DE SERVIÇO INTEGRADO, POLIPROPILENO, PARA TUBOS EM PEAD, 63 MM X 32 MM, PARA LIGAÇÃO PREDIAL DE ÁGUA. AF_06/2022</t>
  </si>
  <si>
    <t>TÊ DE SERVIÇO INTEGRADO, POLIPROPILENO, PARA TUBOS EM PEAD, 90 MM X 20 MM, PARA LIGAÇÃO PREDIAL DE ÁGUA. AF_06/2022</t>
  </si>
  <si>
    <t>TÊ DE SERVIÇO INTEGRADO, POLIPROPILENO, PARA TUBOS EM PEAD, 90 MM X 32 MM, PARA LIGAÇÃO PREDIAL DE ÁGUA. AF_06/2022</t>
  </si>
  <si>
    <t>TÊ, PVC OCRE, JUNTA ELÁSTICA, DN 200 MM, PARA COLETOR PREDIAL DE ESGOTO. AF_06/2022</t>
  </si>
  <si>
    <t>UNIÃO, POLIPROPILENO, PARA TUBOS EM PEAD, 20 MM, PARA LIGAÇÃO PREDIAL DE ÁGUA. AF_06/2022</t>
  </si>
  <si>
    <t>UNIÃO, POLIPROPILENO, PARA TUBOS EM PEAD, 32 MM, PARA LIGAÇÃO PREDIAL DE ÁGUA. AF_06/2022</t>
  </si>
  <si>
    <t>LIMPEZA DE BACIA SANITÁRIA, BIDÊ OU MICTÓRIO EM LOUÇA, INCLUSIVE METAIS CORRESPONDENTES. AF_04/2019</t>
  </si>
  <si>
    <t>LIMPEZA DE BANCADA DE PEDRA (MÁRMORE OU GRANITO). AF_04/2019</t>
  </si>
  <si>
    <t>LIMPEZA DE CONTRAPISO COM VASSOURA A SECO. AF_04/2019</t>
  </si>
  <si>
    <t>LIMPEZA DE FORRO REMOVÍVEL COM PANO ÚMIDO. AF_04/2019</t>
  </si>
  <si>
    <t>LIMPEZA DE JANELA DE VIDRO COM CAIXILHO EM AÇO/ALUMÍNIO/PVC. AF_04/2019</t>
  </si>
  <si>
    <t>LIMPEZA DE JANELA INTEIRAMENTE DE VIDRO. AF_04/2019</t>
  </si>
  <si>
    <t>LIMPEZA DE LADRILHO HIDRÁULICO EM PAREDE COM PANO ÚMIDO. AF_04/2019</t>
  </si>
  <si>
    <t>LIMPEZA DE LAVATÓRIO DE LOUÇA COM BANCADA DE PEDRA, INCLUSIVE METAIS CORRESPONDENTES. AF_04/2019</t>
  </si>
  <si>
    <t>LIMPEZA DE MÁRMORE/GRANITO EM PAREDE UTILIZANDO DETERGENTE NEUTRO E ESCOVAÇÃO MANUAL. AF_04/2019</t>
  </si>
  <si>
    <t>LIMPEZA DE PIA INOX COM BANCADA DE PEDRA, INCLUSIVE METAIS CORRESPONDENTES. AF_04/2019</t>
  </si>
  <si>
    <t>LIMPEZA DE PISO CERÂMICO OU COM PEDRAS RÚSTICAS UTILIZANDO ÁCIDO MURIÁTICO. AF_04/2019</t>
  </si>
  <si>
    <t>LIMPEZA DE PISO CERÂMICO OU PORCELANATO COM PANO ÚMIDO. AF_04/2019</t>
  </si>
  <si>
    <t>LIMPEZA DE PISO CERÂMICO OU PORCELANATO COM VASSOURA A SECO. AF_04/2019</t>
  </si>
  <si>
    <t>LIMPEZA DE PISO CERÂMICO OU PORCELANATO UTILIZANDO DETERGENTE NEUTRO E ESCOVAÇÃO MANUAL. AF_04/2019</t>
  </si>
  <si>
    <t>LIMPEZA DE PISO DE LADRILHO HIDRÁULICO COM PANO ÚMIDO. AF_04/2019</t>
  </si>
  <si>
    <t>LIMPEZA DE PISO DE MÁRMORE/GRANITO UTILIZANDO DETERGENTE NEUTRO E ESCOVAÇÃO MANUAL. AF_04/2019</t>
  </si>
  <si>
    <t>LIMPEZA DE PISO UTILIZANDO DETERGENTE NEUTRO E ESCOVAÇÃO . AF_04/2019</t>
  </si>
  <si>
    <t>LIMPEZA DE PORTA DE MADEIRA. AF_04/2019</t>
  </si>
  <si>
    <t>LIMPEZA DE PORTA DE VIDRO COM CAIXILHO EM AÇO/ ALUMÍNIO/ PVC. AF_04/2019</t>
  </si>
  <si>
    <t>LIMPEZA DE PORTA EM AÇO/ALUMÍNIO. AF_04/2019</t>
  </si>
  <si>
    <t>LIMPEZA DE PORTA INTEIRAMENTE DE VIDRO.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</si>
  <si>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</si>
  <si>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</si>
  <si>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</si>
  <si>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SUPERFÍCIE COM JATO DE ALTA PRESSÃO. AF_04/2019</t>
  </si>
  <si>
    <t>LIMPEZA DE TANQUE OU LAVATÓRIO DE LOUÇA ISOLADO, INCLUSIVE METAIS CORRESPONDENTES. AF_04/2019</t>
  </si>
  <si>
    <t>AJUDANTE DE ARMADOR COM ENCARGOS COMPLEMENTARES</t>
  </si>
  <si>
    <t>AJUDANTE DE CARPINTEIRO COM ENCARGOS COMPLEMENTARES</t>
  </si>
  <si>
    <t>AJUDANTE DE ELETRICISTA COM ENCARGOS COMPLEMENTARES</t>
  </si>
  <si>
    <t>AJUDANTE DE ESTRUTURAS METÁLICAS COM ENCARGOS COMPLEMENTARES</t>
  </si>
  <si>
    <t>AJUDANTE DE OPERAÇÃO EM GERAL COM ENCARGOS COMPLEMENTARES</t>
  </si>
  <si>
    <t>AJUDANTE DE PEDREIRO COM ENCARGOS COMPLEMENTARES</t>
  </si>
  <si>
    <t>AJUDANTE DE PINTOR COM ENCARGOS COMPLEMENTARES</t>
  </si>
  <si>
    <t>AJUDANTE DE SERRALHEIRO COM ENCARGOS COMPLEMENTARES</t>
  </si>
  <si>
    <t>AJUDANTE ESPECIALIZADO COM ENCARGOS COMPLEMENTARES</t>
  </si>
  <si>
    <t>ALMOXARIFE COM ENCARGOS COMPLEMENTARES</t>
  </si>
  <si>
    <t>APONTADOR OU APROPRIADOR COM ENCARGOS COMPLEMENTARES</t>
  </si>
  <si>
    <t>ARMADOR COM ENCARGOS COMPLEMENTARES</t>
  </si>
  <si>
    <t>ARQUITETO DE OBRA JUNIOR COM ENCARGOS COMPLEMENTARES</t>
  </si>
  <si>
    <t>ARQUITETO DE OBRA PLENO COM ENCARGOS COMPLEMENTARES</t>
  </si>
  <si>
    <t>ARQUITETO DE OBRA SENIOR COM ENCARGOS COMPLEMENTARES</t>
  </si>
  <si>
    <t>ARQUITETO JUNIOR COM ENCARGOS COMPLEMENTARES</t>
  </si>
  <si>
    <t>ARQUITETO PLENO COM ENCARGOS COMPLEMENTARES</t>
  </si>
  <si>
    <t>ARQUITETO SENIOR COM ENCARGOS COMPLEMENTARES</t>
  </si>
  <si>
    <t>ASSENTADOR DE MANILHAS COM ENCARGOS COMPLEMENTARES</t>
  </si>
  <si>
    <t>ASSENTADOR DE TUBOS COM ENCARGOS COMPLEMENTARES</t>
  </si>
  <si>
    <t>AUXILIAR DE AZULEJISTA COM ENCARGOS COMPLEMENTARES</t>
  </si>
  <si>
    <t>AUXILIAR DE ELETRICISTA COM ENCARGOS COMPLEMENTARES</t>
  </si>
  <si>
    <t>AUXILIAR DE ENCANADOR OU BOMBEIRO HIDRÁULICO COM ENCARGOS COMPLEMENTARES</t>
  </si>
  <si>
    <t>AUXILIAR DE ESCRITORIO COM ENCARGOS COMPLEMENTARES</t>
  </si>
  <si>
    <t>AUXILIAR DE LABORATORISTA DE SOLOS E DE CONCRETO COM ENCARGOS COMPLEMENTARES</t>
  </si>
  <si>
    <t>AUXILIAR DE LABORATÓRIO COM ENCARGOS COMPLEMENTARES</t>
  </si>
  <si>
    <t>AUXILIAR DE MECÂNICO COM ENCARGOS COMPLEMENTARES</t>
  </si>
  <si>
    <t>AUXILIAR DE PEDREIRO COM ENCARGOS COMPLEMENTARES</t>
  </si>
  <si>
    <t>AUXILIAR DE SERRALHEIRO COM ENCARGOS COMPLEMENTARES</t>
  </si>
  <si>
    <t>AUXILIAR DE SERVIÇOS GERAIS COM ENCARGOS COMPLEMENTARES</t>
  </si>
  <si>
    <t>AUXILIAR DE TOPÓGRAFO COM ENCARGOS COMPLEMENTARES</t>
  </si>
  <si>
    <t>AUXILIAR TÉCNICO / ASSISTENTE DE ENGENHARIA COM ENCARGOS COMPLEMENTARES</t>
  </si>
  <si>
    <t>AUXILIAR TÉCNICO DE ENGENHARIA COM ENCARGOS COMPLEMENTARES</t>
  </si>
  <si>
    <t>AZULEJISTA OU LADRILHEIRO COM ENCARGOS COMPLEMENTARES</t>
  </si>
  <si>
    <t>AZULEJISTA OU LADRILHISTA COM ENCARGOS COMPLEMENTARES</t>
  </si>
  <si>
    <t>BLASTER, DINAMITADOR OU CABO DE FOGO COM ENCARGOS COMPLEMENTARES</t>
  </si>
  <si>
    <t>BLASTER, DINAMITADOR OU CABO DE FORÇA COM ENCARGOS COMPLEMENTARES</t>
  </si>
  <si>
    <t>CALCETEIRO COM ENCARGOS COMPLEMENTARES</t>
  </si>
  <si>
    <t>CARPINTEIRO AUXILIAR COM ENCARGOS COMPLEMENTARES</t>
  </si>
  <si>
    <t>CARPINTEIRO DE ESQUADRIA COM ENCARGOS COMPLEMENTARES</t>
  </si>
  <si>
    <t>CARPINTEIRO DE ESQUADRIAS COM ENCARGOS COMPLEMENTARES</t>
  </si>
  <si>
    <t>CAVOUQUEIRO OU OPERADOR DE PERFURATRIZ COM ENCARGOS COMPLEMENTARES</t>
  </si>
  <si>
    <t>CAVOUQUEIRO OU OPERADOR PERFURATRIZ/ROMPEDOR COM ENCARGOS COMPLEMENTARES</t>
  </si>
  <si>
    <t>CURSO DE CAPACITAÇÃO PARA AJUDANTE DE ARMADOR (ENCARGOS COMPLEMENTARES) - HORISTA</t>
  </si>
  <si>
    <t>CURSO DE CAPACITAÇÃO PARA AJUDANTE DE ARMADOR (ENCARGOS COMPLEMENTARES) - MENSALISTA</t>
  </si>
  <si>
    <t>CURSO DE CAPACITAÇÃO PARA AJUDANTE DE CARPINTEIRO (ENCARGOS COMPLEMENTARES) - HORISTA</t>
  </si>
  <si>
    <t>CURSO DE CAPACITAÇÃO PARA AJUDANTE DE ELETRICISTA (ENCARGOS COMPLEMENTARES) - MENSALISTA</t>
  </si>
  <si>
    <t>CURSO DE CAPACITAÇÃO PARA AJUDANTE DE ESTRUTURA METÁLICA (ENCARGOS COMPLEMENTARES) - HORISTA</t>
  </si>
  <si>
    <t>CURSO DE CAPACITAÇÃO PARA AJUDANTE DE ESTRUTURAS METÁLICAS(ENCARGOS COMPLEMENTARES) - MENSALISTA</t>
  </si>
  <si>
    <t>CURSO DE CAPACITAÇÃO PARA AJUDANTE DE OPERAÇÃO EM GERAL (ENCARGOS COMPLEMENTARES) - HORISTA</t>
  </si>
  <si>
    <t>CURSO DE CAPACITAÇÃO PARA AJUDANTE DE OPERAÇÃO EM GERAL (ENCARGOS COMPLEMENTARES) - MENSALISTA</t>
  </si>
  <si>
    <t>CURSO DE CAPACITAÇÃO PARA AJUDANTE DE PEDREIRO (ENCARGOS COMPLEMENTARES) - HORISTA</t>
  </si>
  <si>
    <t>CURSO DE CAPACITAÇÃO PARA AJUDANTE DE PINTOR (ENCARGOS COMPLEMENTARES) - HORISTA</t>
  </si>
  <si>
    <t>CURSO DE CAPACITAÇÃO PARA AJUDANTE DE PINTOR (ENCARGOS COMPLEMENTARES) - MENSALISTA</t>
  </si>
  <si>
    <t>CURSO DE CAPACITAÇÃO PARA AJUDANTE DE SERRALHEIRO (ENCARGOS COMPLEMENTARES) - MENSALISTA</t>
  </si>
  <si>
    <t>CURSO DE CAPACITAÇÃO PARA AJUDANTE ESPECIALIZADO (ENCARGOS COMPLEMENTARES) - HORISTA</t>
  </si>
  <si>
    <t>CURSO DE CAPACITAÇÃO PARA AJUDANTE ESPECIALIZADO (ENCARGOS COMPLEMENTARES) - MENSALISTA</t>
  </si>
  <si>
    <t>CURSO DE CAPACITAÇÃO PARA ALMOXARIFE (ENCARGOS COMPLEMENTARES) - HORISTA</t>
  </si>
  <si>
    <t>CURSO DE CAPACITAÇÃO PARA ALMOXARIFE (ENCARGOS COMPLEMENTARES) - MENSALISTA</t>
  </si>
  <si>
    <t>CURSO DE CAPACITAÇÃO PARA APONTADOR OU APROPRIADOR (ENCARGOS COMPLEMENTARES) - HORISTA</t>
  </si>
  <si>
    <t>CURSO DE CAPACITAÇÃO PARA APONTADOR OU APROPRIADOR (ENCARGOS COMPLEMENTARES) - MENSALISTA</t>
  </si>
  <si>
    <t>CURSO DE CAPACITAÇÃO PARA ARMADOR (ENCARGOS COMPLEMENTARES) - HORISTA</t>
  </si>
  <si>
    <t>CURSO DE CAPACITAÇÃO PARA ARMADOR (ENCARGOS COMPLEMENTARES) - MENSALISTA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</si>
  <si>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</si>
  <si>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</si>
  <si>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</si>
  <si>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</si>
  <si>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</si>
  <si>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</si>
  <si>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ASSENTADOR DE MANILHA (ENCARGOS COMPLEMENTARES) - MENSALISTA</t>
  </si>
  <si>
    <t>CURSO DE CAPACITAÇÃO PARA ASSENTADOR DE TUBOS (ENCARGOS COMPLEMENTARES) - HORISTA</t>
  </si>
  <si>
    <t>CURSO DE CAPACITAÇÃO PARA AUXILIAR DE AZULEJISTA (ENCARGOS COMPLEMENTARES) - HORISTA</t>
  </si>
  <si>
    <t>CURSO DE CAPACITAÇÃO PARA AUXILIAR DE AZULEJISTA (ENCARGOS COMPLEMENTARES) - MENSALISTA</t>
  </si>
  <si>
    <t>CURSO DE CAPACITAÇÃO PARA AUXILIAR DE ELETRICISTA (ENCARGOS COMPLEMENTARES) - HORISTA</t>
  </si>
  <si>
    <t>CURSO DE CAPACITAÇÃO PARA AUXILIAR DE ENCANADOR OU BOMBEIRO HIDRÁULICO (ENCARGOS COMPLEMENTARES) - HORISTA</t>
  </si>
  <si>
    <t>CURSO DE CAPACITAÇÃO PARA AUXILIAR DE ENCANADOR OU BOMBEIRO HIDRÁULICO (ENCARGOS COMPLEMENTARES) - MENSALISTA</t>
  </si>
  <si>
    <t>CURSO DE CAPACITAÇÃO PARA AUXILIAR DE ESCRITÓRIO (ENCARGOS COMPLEMENTARES) - HORISTA</t>
  </si>
  <si>
    <t>CURSO DE CAPACITAÇÃO PARA AUXILIAR DE ESCRITÓRIO (ENCARGOS COMPLEMENTARES) - MENSALISTA</t>
  </si>
  <si>
    <t>CURSO DE CAPACITAÇÃO PARA AUXILIAR DE LABORATORISTA (ENCARGOS COMPLEMENTARES) - MENSALISTA</t>
  </si>
  <si>
    <t>CURSO DE CAPACITAÇÃO PARA AUXILIAR DE LABORATÓRIO (ENCARGOS COMPLEMENTARES) - HORISTA</t>
  </si>
  <si>
    <t>CURSO DE CAPACITAÇÃO PARA AUXILIAR DE MECANICO (ENCARGOS COMPLEMENTARES) - MENSALISTA</t>
  </si>
  <si>
    <t>CURSO DE CAPACITAÇÃO PARA AUXILIAR DE MECÂNICO (ENCARGOS COMPLEMENTARES) - HORISTA</t>
  </si>
  <si>
    <t>CURSO DE CAPACITAÇÃO PARA AUXILIAR DE PEDREIRO (ENCARGOS COMPLEMENTARES) - MENSALISTA</t>
  </si>
  <si>
    <t>CURSO DE CAPACITAÇÃO PARA AUXILIAR DE SERRALHEIRO (ENCARGOS COMPLEMENTARES) - HORISTA</t>
  </si>
  <si>
    <t>CURSO DE CAPACITAÇÃO PARA AUXILIAR DE SERVIÇOS GERAIS (ENCARGOS COMPLEMENTARES) - HORISTA</t>
  </si>
  <si>
    <t>CURSO DE CAPACITAÇÃO PARA AUXILIAR DE SERVIÇOS GERAIS (ENCARGOS COMPLEMENTARES) - MENSALISTA</t>
  </si>
  <si>
    <t>CURSO DE CAPACITAÇÃO PARA AUXILIAR DE TOPÓGRAFO (ENCARGOS COMPLEMENTARES) - HORISTA</t>
  </si>
  <si>
    <t>CURSO DE CAPACITAÇÃO PARA AUXILIAR DE TOPÓGRAFO (ENCARGOS COMPLEMENTARES) - MENSALISTA</t>
  </si>
  <si>
    <t>CURSO DE CAPACITAÇÃO PARA AUXILIAR TÉCNICO DE ENGENHARIA (ENCARGOS COMPLEMENTARES) - HORISTA</t>
  </si>
  <si>
    <t>CURSO DE CAPACITAÇÃO PARA AUXILIAR TÉCNICO DE ENGENHARIA (ENCARGOS COMPLEMENTARES) - MENSALISTA</t>
  </si>
  <si>
    <t>CURSO DE CAPACITAÇÃO PARA AZULEJISTA OU LADRILHISTA (ENCARGOS COMPLEMENTARES) - HORISTA</t>
  </si>
  <si>
    <t>CURSO DE CAPACITAÇÃO PARA AZULEJISTA OU LADRILHISTA (ENCARGOS COMPLEMENTARES) - MENSALISTA</t>
  </si>
  <si>
    <t>CURSO DE CAPACITAÇÃO PARA BLASTER, DINAMITADOR OU CABO DE FOGO (ENCARGOS COMPLEMENTARES) - HORISTA</t>
  </si>
  <si>
    <t>CURSO DE CAPACITAÇÃO PARA BLASTER, DINAMITADOR OU CABO DE FORÇA (ENCARGOS COMPLEMENTARES) - MENSALISTA</t>
  </si>
  <si>
    <t>CURSO DE CAPACITAÇÃO PARA CALCETEIRO (ENCARGOS COMPLEMENTARES) - HORISTA</t>
  </si>
  <si>
    <t>CURSO DE CAPACITAÇÃO PARA CALCETEIRO (ENCARGOS COMPLEMENTARES) - MENSALISTA</t>
  </si>
  <si>
    <t>CURSO DE CAPACITAÇÃO PARA CARPINTEIRO AUXILIAR (ENCARGOS COMPLEMENTARES) - MENSALISTA</t>
  </si>
  <si>
    <t>CURSO DE CAPACITAÇÃO PARA CARPINTEIRO DE ESQUADRIA (ENCARGOS COMPLEMENTARES) - HORISTA</t>
  </si>
  <si>
    <t>CURSO DE CAPACITAÇÃO PARA CARPINTEIRO DE ESQUADRIAS (ENCARGOS COMPLEMENTARES) - MENSALISTA</t>
  </si>
  <si>
    <t>CURSO DE CAPACITAÇÃO PARA CARPINTEIRO DE FORMAS (ENCARGOS COMPLEMENTARES) - MENSALISTA</t>
  </si>
  <si>
    <t>CURSO DE CAPACITAÇÃO PARA CARPINTEIRO DE FÔRMAS (ENCARGOS COMPLEMENTARES) - HORISTA</t>
  </si>
  <si>
    <t>CURSO DE CAPACITAÇÃO PARA CAVOUQUEIRO OU OPERADOR DE PERFURATRIZ (ENCARGOS COMPLEMENTARES) - MENSALISTA</t>
  </si>
  <si>
    <t>CURSO DE CAPACITAÇÃO PARA CAVOUQUEIRO OU OPERADOR PERFURATRIZ/ROMPEDOR (ENCARGOS COMPLEMENTARES) - HORISTA</t>
  </si>
  <si>
    <t>CURSO DE CAPACITAÇÃO PARA DESENHISTA PROJETISTA (ENCARGOS COMPLEMENTARES) - HORISTA</t>
  </si>
  <si>
    <t>CURSO DE CAPACITAÇÃO PARA DESENHISTA PROJETISTA (ENCARGOS COMPLEMENTARES) - MENSALISTA</t>
  </si>
  <si>
    <t>CURSO DE CAPACITAÇÃO PARA ELETRICISTA (ENCARGOS COMPLEMENTARES) - HORISTA</t>
  </si>
  <si>
    <t>CURSO DE CAPACITAÇÃO PARA ELETRICISTA (ENCARGOS COMPLEMENTARES) - MENSALISTA</t>
  </si>
  <si>
    <t>CURSO DE CAPACITAÇÃO PARA ELETROTÉCNICO (ENCARGOS COMPLEMENTARES) - HORISTA</t>
  </si>
  <si>
    <t>CURSO DE CAPACITAÇÃO PARA ELETROTÉCNICO (ENCARGOS COMPLEMENTARES) - MENSALISTA</t>
  </si>
  <si>
    <t>CURSO DE CAPACITAÇÃO PARA ENCANADOR OU BOMBEIRO HIDRÁULICO (ENCARGOS COMPLEMENTARES) - HORISTA</t>
  </si>
  <si>
    <t>CURSO DE CAPACITAÇÃO PARA ENCANADOR OU BOMBEIRO HIDRÁULICO (ENCARGOS COMPLEMENTARES) - MENSALISTA</t>
  </si>
  <si>
    <t>CURSO DE CAPACITAÇÃO PARA ENCARREGADO GERAL (ENCARGOS COMPLEMENTARES) - HORISTA</t>
  </si>
  <si>
    <t>CURSO DE CAPACITAÇÃO PARA ENCARREGADO GERAL DE OBRAS (ENCARGOS COMPLEMENTARES) - MENSALISTA</t>
  </si>
  <si>
    <t>CURSO DE CAPACITAÇÃO PARA ENGENHEIRO CIVIL DE OBRA JÚNIOR (ENCARGOS COMPLEMENTARES) - HORISTA</t>
  </si>
  <si>
    <t>CURSO DE CAPACITAÇÃO PARA ENGENHEIRO CIVIL DE OBRA JÚNIOR (ENCARGOS COMPLEMENTARES) - MENSALISTA</t>
  </si>
  <si>
    <t>CURSO DE CAPACITAÇÃO PARA ENGENHEIRO CIVIL DE OBRA PLENO (ENCARGOS COMPLEMENTARES) - HORISTA</t>
  </si>
  <si>
    <t>CURSO DE CAPACITAÇÃO PARA ENGENHEIRO CIVIL DE OBRA PLENO (ENCARGOS COMPLEMENTARES) - MENSALISTA</t>
  </si>
  <si>
    <t>CURSO DE CAPACITAÇÃO PARA ENGENHEIRO CIVIL DE OBRA SÊNIOR (ENCARGOS COMPLEMENTARES) - HORISTA</t>
  </si>
  <si>
    <t>CURSO DE CAPACITAÇÃO PARA ENGENHEIRO CIVIL DE OBRA SÊNIOR (ENCARGOS COMPLEMENTARES) - MENSALISTA</t>
  </si>
  <si>
    <t>CURSO DE CAPACITAÇÃO PARA GESSEIRO (ENCARGOS COMPLEMENTARES) - HORISTA</t>
  </si>
  <si>
    <t>CURSO DE CAPACITAÇÃO PARA GESSEIRO (ENCARGOS COMPLEMENTARES) - MENSALISTA</t>
  </si>
  <si>
    <t>CURSO DE CAPACITAÇÃO PARA IMPERMEABILIZADOR (ENCARGOS COMPLEMENTARES) - HORISTA</t>
  </si>
  <si>
    <t>CURSO DE CAPACITAÇÃO PARA IMPERMEABILIZADOR (ENCARGOS COMPLEMENTARES) - MENSALISTA</t>
  </si>
  <si>
    <t>CURSO DE CAPACITAÇÃO PARA INSTALADOR DE PISO ELEVADO (ENCARGOS COMPLEMENTARES) - HORISTA</t>
  </si>
  <si>
    <t>CURSO DE CAPACITAÇÃO PARA INSTALADOR DE TUBULAÇÕES (ENCARGOS COMPLEMENTARES) - MENSALISTA</t>
  </si>
  <si>
    <t>CURSO DE CAPACITAÇÃO PARA JARDINEIRO (ENCARGOS COMPLEMENTARES) - HORISTA</t>
  </si>
  <si>
    <t>CURSO DE CAPACITAÇÃO PARA JARDINEIRO (ENCARGOS COMPLEMENTARES) - MENSALISTA</t>
  </si>
  <si>
    <t>CURSO DE CAPACITAÇÃO PARA MARCENEIRO (ENCARGOS COMPLEMENTARES) - HORISTA</t>
  </si>
  <si>
    <t>CURSO DE CAPACITAÇÃO PARA MARCENEIRO (ENCARGOS COMPLEMENTARES) - MENSALISTA</t>
  </si>
  <si>
    <t>CURSO DE CAPACITAÇÃO PARA MARMORISTA / GRANITEIRO (ENCARGOS COMPLEMENTARES) - MENSALISTA</t>
  </si>
  <si>
    <t>CURSO DE CAPACITAÇÃO PARA MARMORISTA/GRANITEIRO (ENCARGOS COMPLEMENTARES) - HORISTA</t>
  </si>
  <si>
    <t>CURSO DE CAPACITAÇÃO PARA MAÇARIQUEIRO (ENCARGOS COMPLEMENTARES) - HORISTA</t>
  </si>
  <si>
    <t>CURSO DE CAPACITAÇÃO PARA MAÇARIQUEIRO (ENCARGOS COMPLEMENTARES) - MENSALISTA</t>
  </si>
  <si>
    <t>CURSO DE CAPACITAÇÃO PARA MECÂNICO DE EQUIPAMENTOS PESADOS (ENCARGOS COMPLEMENTARES) - HORISTA</t>
  </si>
  <si>
    <t>CURSO DE CAPACITAÇÃO PARA MECÂNICO DE EQUIPAMENTOS PESADOS (ENCARGOS COMPLEMENTARES) - MENSALISTA</t>
  </si>
  <si>
    <t>CURSO DE CAPACITAÇÃO PARA MECÂNICO DE REFRIGERAÇÃO (ENCARGOS COMPLEMENTARES) - HORISTA</t>
  </si>
  <si>
    <t>CURSO DE CAPACITAÇÃO PARA MECÂNICO DE REFRIGERAÇÃO (ENCARGOS COMPLEMENTARES) - MENSALISTA</t>
  </si>
  <si>
    <t>CURSO DE CAPACITAÇÃO PARA MESTRE DE OBRAS (ENCARGOS COMPLEMENTARES) - HORISTA</t>
  </si>
  <si>
    <t>CURSO DE CAPACITAÇÃO PARA MESTRE DE OBRAS (ENCARGOS COMPLEMENTARES) - MENSALISTA</t>
  </si>
  <si>
    <t>CURSO DE CAPACITAÇÃO PARA MONTADOR DE ELETROELETRONICOS (ENCARGOS COMPLEMENTARES) - HORISTA</t>
  </si>
  <si>
    <t>CURSO DE CAPACITAÇÃO PARA MONTADOR DE ELETROELETRONICOS(ENCARGOS COMPLEMENTARES) - MENSALISTA</t>
  </si>
  <si>
    <t>CURSO DE CAPACITAÇÃO PARA MONTADOR DE ESTRUTURA METÁLICA (ENCARGOS COMPLEMENTARES) - HORISTA</t>
  </si>
  <si>
    <t>CURSO DE CAPACITAÇÃO PARA MONTADOR DE ESTRUTURAS METALICAS (ENCARGOS COMPLEMENTARES) - MENSALISTA</t>
  </si>
  <si>
    <t>CURSO DE CAPACITAÇÃO PARA MONTADOR DE FÔRMAS DO SISTEMA DE PAREDES DE CONCRETO (ENCARGOS COMPLEMENTARES) - HORISTA</t>
  </si>
  <si>
    <t>CURSO DE CAPACITAÇÃO PARA MONTADOR DE MAQUINAS (ENCARGOS COMPLEMENTARES) - MENSALISTA</t>
  </si>
  <si>
    <t>CURSO DE CAPACITAÇÃO PARA MONTADOR DE TUBO AÇO/EQUIPAMENTOS (ENCARGOS COMPLEMENTARES) - HORISTA</t>
  </si>
  <si>
    <t>CURSO DE CAPACITAÇÃO PARA MONTADOR ELETROMECÂNICO (ENCARGOS COMPLEMENTARES) - HORISTA</t>
  </si>
  <si>
    <t>CURSO DE CAPACITAÇÃO PARA MOTORISTA DE BASCULANTE (ENCARGOS COMPLEMENTARES) - HORISTA</t>
  </si>
  <si>
    <t>CURSO DE CAPACITAÇÃO PARA MOTORISTA DE CAMINHAO-BASCULANTE (ENCARGOS COMPLEMENTARES) - MENSALISTA</t>
  </si>
  <si>
    <t>CURSO DE CAPACITAÇÃO PARA MOTORISTA DE CAMINHAO-CARRETA (ENCARGOS COMPLEMENTARES) - MENSALISTA</t>
  </si>
  <si>
    <t>CURSO DE CAPACITAÇÃO PARA MOTORISTA DE CAMINHÃO (ENCARGOS COMPLEMENTARES) - HORISTA</t>
  </si>
  <si>
    <t>CURSO DE CAPACITAÇÃO PARA MOTORISTA DE CAMINHÃO (ENCARGOS COMPLEMENTARES) - MENSALISTA</t>
  </si>
  <si>
    <t>CURSO DE CAPACITAÇÃO PARA MOTORISTA DE CAMINHÃO E CARRETA (ENCARGOS COMPLEMENTARES) - HORISTA</t>
  </si>
  <si>
    <t>CURSO DE CAPACITAÇÃO PARA MOTORISTA DE CARRO DE PASSEIO (ENCARGOS COMPLEMENTARES) - MENSALISTA</t>
  </si>
  <si>
    <t>CURSO DE CAPACITAÇÃO PARA MOTORISTA DE VEÍCULO LEVE (ENCARGOS COMPLEMENTARES) - HORISTA</t>
  </si>
  <si>
    <t>CURSO DE CAPACITAÇÃO PARA MOTORISTA OPERADOR DE CAMINHAO COM MUNCK (ENCARGOS COMPLEMENTARES) - MENSALISTA</t>
  </si>
  <si>
    <t>CURSO DE CAPACITAÇÃO PARA MOTORISTA OPERADOR DE MUNCK (ENCARGOS COMPLEMENTARES) - HORISTA</t>
  </si>
  <si>
    <t>CURSO DE CAPACITAÇÃO PARA NIVELADOR (ENCARGOS COMPLEMENTARES) - HORISTA</t>
  </si>
  <si>
    <t>CURSO DE CAPACITAÇÃO PARA NIVELADOR (ENCARGOS COMPLEMENTARES) - MENSALISTA</t>
  </si>
  <si>
    <t>CURSO DE CAPACITAÇÃO PARA OPERADOR DE BATE-ESTACAS (ENCARGOS COMPLEMENTARES) - MENSALISTA</t>
  </si>
  <si>
    <t>CURSO DE CAPACITAÇÃO PARA OPERADOR DE BETONEIRA (CAMINHÃO) (ENCARGOS COMPLEMENTARES) - HORISTA</t>
  </si>
  <si>
    <t>CURSO DE CAPACITAÇÃO PARA OPERADOR DE BETONEIRA (ENCARGOS COMPLEMENTARES) - MENSALISTA</t>
  </si>
  <si>
    <t>CURSO DE CAPACITAÇÃO PARA OPERADOR DE BETONEIRA ESTACIONARIA / MISTURADOR (ENCARGOS COMPLEMENTARES) - MENSALISTA</t>
  </si>
  <si>
    <t>CURSO DE CAPACITAÇÃO PARA OPERADOR DE BETONEIRA ESTACIONÁRIA/MISTURADOR (ENCARGOS COMPLEMENTARES) - HORISTA</t>
  </si>
  <si>
    <t>CURSO DE CAPACITAÇÃO PARA OPERADOR DE COMPRESSOR DE AR OU COMPRESSORISTA (ENCARGOS COMPLEMENTARES) - MENSALISTA</t>
  </si>
  <si>
    <t>CURSO DE CAPACITAÇÃO PARA OPERADOR DE COMPRESSOR OU COMPRESSORISTA (ENCARGOS COMPLEMENTARES) - HORISTA</t>
  </si>
  <si>
    <t>CURSO DE CAPACITAÇÃO PARA OPERADOR DE DEMARCADORA DE FAIXAS (ENCARGOS COMPLEMENTARES) - HORISTA</t>
  </si>
  <si>
    <t>CURSO DE CAPACITAÇÃO PARA OPERADOR DE DEMARCADORA DE FAIXAS DE TRAFEGO (ENCARGOS COMPLEMENTARES) - MENSALISTA</t>
  </si>
  <si>
    <t>CURSO DE CAPACITAÇÃO PARA OPERADOR DE ESCAVADEIRA (ENCARGOS COMPLEMENTARES) - HORISTA</t>
  </si>
  <si>
    <t>CURSO DE CAPACITAÇÃO PARA OPERADOR DE ESCAVADEIRA (ENCARGOS COMPLEMENTARES) - MENSALISTA</t>
  </si>
  <si>
    <t>CURSO DE CAPACITAÇÃO PARA OPERADOR DE GUINCHO (ENCARGOS COMPLEMENTARES) - HORISTA</t>
  </si>
  <si>
    <t>CURSO DE CAPACITAÇÃO PARA OPERADOR DE GUINCHO OU GUINCHEIRO (ENCARGOS COMPLEMENTARES) - MENSALISTA</t>
  </si>
  <si>
    <t>CURSO DE CAPACITAÇÃO PARA OPERADOR DE GUINDASTE (ENCARGOS COMPLEMENTARES) - HORISTA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</si>
  <si>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</si>
  <si>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</si>
  <si>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</si>
  <si>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HORISTA</t>
  </si>
  <si>
    <t>CURSO DE CAPACITAÇÃO PARA OPERADOR DE MARTELETE OU MARTELETEIRO (ENCARGOS COMPLEMENTARES) - MENSALISTA</t>
  </si>
  <si>
    <t>CURSO DE CAPACITAÇÃO PARA OPERADOR DE MOTO SCRAPER (ENCARGOS COMPLEMENTARES) - MENSALISTA</t>
  </si>
  <si>
    <t>CURSO DE CAPACITAÇÃO PARA OPERADOR DE MOTO-ESCREIPER (ENCARGOS COMPLEMENTARES) - HORISTA</t>
  </si>
  <si>
    <t>CURSO DE CAPACITAÇÃO PARA OPERADOR DE MOTONIVELADORA (ENCARGOS COMPLEMENTARES) - HORISTA</t>
  </si>
  <si>
    <t>CURSO DE CAPACITAÇÃO PARA OPERADOR DE MOTONIVELADORA (ENCARGOS COMPLEMENTARES) - MENSALISTA</t>
  </si>
  <si>
    <t>CURSO DE CAPACITAÇÃO PARA OPERADOR DE MÁQUINAS E EQUIPAMENTOS (ENCARGOS COMPLEMENTARES) - HORISTA</t>
  </si>
  <si>
    <t>CURSO DE CAPACITAÇÃO PARA OPERADOR DE PA CARREGADEIRA (ENCARGOS COMPLEMENTARES) - MENSALISTA</t>
  </si>
  <si>
    <t>CURSO DE CAPACITAÇÃO PARA OPERADOR DE PAVIMENTADORA (ENCARGOS COMPLEMENTARES) - HORISTA</t>
  </si>
  <si>
    <t>CURSO DE CAPACITAÇÃO PARA OPERADOR DE PAVIMENTADORA / MESA VIBROACABADORA (ENCARGOS COMPLEMENTARES) - MENSALISTA</t>
  </si>
  <si>
    <t>CURSO DE CAPACITAÇÃO PARA OPERADOR DE PÁ CARREGADEIRA (ENCARGOS COMPLEMENTARES) - HORISTA</t>
  </si>
  <si>
    <t>CURSO DE CAPACITAÇÃO PARA OPERADOR DE ROLO COMPACTADOR (ENCARGOS COMPLEMENTARES) - HORISTA</t>
  </si>
  <si>
    <t>CURSO DE CAPACITAÇÃO PARA OPERADOR DE ROLO COMPACTADOR (ENCARGOS COMPLEMENTARES) - MENSALISTA</t>
  </si>
  <si>
    <t>CURSO DE CAPACITAÇÃO PARA OPERADOR DE USINA DE ASFALTO, DE SOLOS OU DE CONCRETO (ENCARGOS COMPLEMENTARES) - HORISTA</t>
  </si>
  <si>
    <t>CURSO DE CAPACITAÇÃO PARA OPERADOR DE USINA DE ASFALTO, DE SOLOS OU DE CONCRETO (ENCARGOS COMPLEMENTARES) - MENSALISTA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</si>
  <si>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</si>
  <si>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</si>
  <si>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</si>
  <si>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PASTILHEIRO (ENCARGOS COMPLEMENTARES) - MENSALISTA</t>
  </si>
  <si>
    <t>CURSO DE CAPACITAÇÃO PARA PEDREIRO (ENCARGOS COMPLEMENTARES) - HORISTA</t>
  </si>
  <si>
    <t>CURSO DE CAPACITAÇÃO PARA PEDREIRO (ENCARGOS COMPLEMENTARES) - MENSALISTA</t>
  </si>
  <si>
    <t>CURSO DE CAPACITAÇÃO PARA PINTOR (ENCARGOS COMPLEMENTARES) - HORISTA</t>
  </si>
  <si>
    <t>CURSO DE CAPACITAÇÃO PARA PINTOR (ENCARGOS COMPLEMENTARES) - MENSALISTA</t>
  </si>
  <si>
    <t>CURSO DE CAPACITAÇÃO PARA PINTOR DE LETREIROS (ENCARGOS COMPLEMENTARES) - HORISTA</t>
  </si>
  <si>
    <t>CURSO DE CAPACITAÇÃO PARA PINTOR DE LETREIROS (ENCARGOS COMPLEMENTARES) - MENSALISTA</t>
  </si>
  <si>
    <t>CURSO DE CAPACITAÇÃO PARA PINTOR PARA TINTA EPOXI (ENCARGOS COMPLEMENTARES) - MENSALISTA</t>
  </si>
  <si>
    <t>CURSO DE CAPACITAÇÃO PARA PINTOR PARA TINTA EPÓXI (ENCARGOS COMPLEMENTARES) - HORISTA</t>
  </si>
  <si>
    <t>CURSO DE CAPACITAÇÃO PARA POCEIRO (ENCARGOS COMPLEMENTARES) - HORISTA</t>
  </si>
  <si>
    <t>CURSO DE CAPACITAÇÃO PARA POCEIRO / ESCAVADOR DE VALAS E TUBULOES (ENCARGOS COMPLEMENTARES) - MENSALISTA</t>
  </si>
  <si>
    <t>CURSO DE CAPACITAÇÃO PARA RASTELEIRO (ENCARGOS COMPLEMENTARES) - HORISTA</t>
  </si>
  <si>
    <t>CURSO DE CAPACITAÇÃO PARA SERRALHEIRO (ENCARGOS COMPLEMENTARES) - HORISTA</t>
  </si>
  <si>
    <t>CURSO DE CAPACITAÇÃO PARA SERRALHEIRO (ENCARGOS COMPLEMENTARES) - MENSALISTA</t>
  </si>
  <si>
    <t>CURSO DE CAPACITAÇÃO PARA SERVENTE (ENCARGOS COMPLEMENTARES) - HORISTA</t>
  </si>
  <si>
    <t>CURSO DE CAPACITAÇÃO PARA SERVENTE DE OBRAS (ENCARGOS COMPLEMENTARES) - MENSALISTA</t>
  </si>
  <si>
    <t>CURSO DE CAPACITAÇÃO PARA SOLDADOR (ENCARGOS COMPLEMENTARES) - HORISTA</t>
  </si>
  <si>
    <t>CURSO DE CAPACITAÇÃO PARA SOLDADOR (ENCARGOS COMPLEMENTARES) - MENSALISTA</t>
  </si>
  <si>
    <t>CURSO DE CAPACITAÇÃO PARA SOLDADOR A (PARA SOLDA A SER TESTADA COM RAIOS X) (ENCARGOS COMPLEMENTARES) - HORISTA</t>
  </si>
  <si>
    <t>CURSO DE CAPACITAÇÃO PARA SOLDADOR ELETRICO (ENCARGOS COMPLEMENTARES) - MENSALISTA</t>
  </si>
  <si>
    <t>CURSO DE CAPACITAÇÃO PARA TECNICO DE EDIFICACOES (ENCARGOS COMPLEMENTARES) - HORISTA</t>
  </si>
  <si>
    <t>CURSO DE CAPACITAÇÃO PARA TECNICO DE EDIFICACOES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</si>
  <si>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</si>
  <si>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</si>
  <si>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TELHADISTA (ENCARGOS COMPLEMENTARES) - HORISTA</t>
  </si>
  <si>
    <t>CURSO DE CAPACITAÇÃO PARA TELHADOR (ENCARGOS COMPLEMENTARES) - MENSALISTA</t>
  </si>
  <si>
    <t>CURSO DE CAPACITAÇÃO PARA TOPÓGRAFO (ENCARGOS COMPLEMENTARES) - HORISTA</t>
  </si>
  <si>
    <t>CURSO DE CAPACITAÇÃO PARA TOPÓGRAFO (ENCARGOS COMPLEMENTARES) - MENSALISTA</t>
  </si>
  <si>
    <t>CURSO DE CAPACITAÇÃO PARA TRATORISTA (ENCARGOS COMPLEMENTARES) - HORISTA</t>
  </si>
  <si>
    <t>CURSO DE CAPACITAÇÃO PARA TÉCNICO DE LABORATÓRIO (ENCARGOS COMPLEMENTARES) - HORISTA</t>
  </si>
  <si>
    <t>CURSO DE CAPACITAÇÃO PARA TÉCNICO DE SONDAGEM (ENCARGOS COMPLEMENTARES) - HORISTA</t>
  </si>
  <si>
    <t>CURSO DE CAPACITAÇÃO PARA TÉCNICO EM SEGURANÇA DO TRABALHO (ENCARGOS COMPLEMENTARES) - HORISTA</t>
  </si>
  <si>
    <t>CURSO DE CAPACITAÇÃO PARA TÉCNICO EM SEGURANÇA DO TRABALHO (ENCARGOS COMPLEMENTARES) - MENSALISTA</t>
  </si>
  <si>
    <t>CURSO DE CAPACITAÇÃO PARA VIDRACEIRO (ENCARGOS COMPLEMENTARES) - HORISTA</t>
  </si>
  <si>
    <t>CURSO DE CAPACITAÇÃO PARA VIDRACEIRO (ENCARGOS COMPLEMENTARES) - MENSALISTA</t>
  </si>
  <si>
    <t>CURSO DE CAPACITAÇÃO PARA VIGIA DIURNO (ENCARGOS COMPLEMENTARES) - HORISTA</t>
  </si>
  <si>
    <t>CURSO DE CAPACITAÇÃO PARA VIGIA DIURNO (ENCARGOS COMPLEMENTARES) - MENSALISTA</t>
  </si>
  <si>
    <t>DESENHISTA PROJETISTA COM ENCARGOS COMPLEMENTARES</t>
  </si>
  <si>
    <t>ELETROTÉCNICO COM ENCARGOS COMPLEMENTARES</t>
  </si>
  <si>
    <t>ENCANADOR OU BOMBEIRO HIDRÁULICO COM ENCARGOS COMPLEMENTARES</t>
  </si>
  <si>
    <t>ENCARREGADO GERAL DE OBRAS COM ENCARGOS COMPLEMENTARES</t>
  </si>
  <si>
    <t>ENGENHEIRO CIVIL DE OBRA SENIOR COM ENCARGOS COMPLEMENTARES</t>
  </si>
  <si>
    <t>GESSEIRO COM ENCARGOS COMPLEMENTARES</t>
  </si>
  <si>
    <t>IMPERMEABILIZADOR COM ENCARGOS COMPLEMENTARES</t>
  </si>
  <si>
    <t>INSTALADOR DE PISO ELEVADO COM ENCARGOS COMPLEMENTARES</t>
  </si>
  <si>
    <t>INSTALADOR DE TUBULAÇÕES COM ENCARGOS COMPLEMENTARES</t>
  </si>
  <si>
    <t>JARDINEIRO COM ENCARGOS COMPLEMENTARES</t>
  </si>
  <si>
    <t>MACARIQUEIRO COM ENCARGOS COMPLEMENTARES</t>
  </si>
  <si>
    <t>MARCENEIRO COM ENCARGOS COMPLEMENTARES</t>
  </si>
  <si>
    <t>MARMORISTA / GRANITEIRO COM ENCARGOS COMPLEMENTARES</t>
  </si>
  <si>
    <t>MARMORISTA/GRANITEIRO COM ENCARGOS COMPLEMENTARES</t>
  </si>
  <si>
    <t>MAÇARIQUEIRO COM ENCARGOS COMPLEMENTARES</t>
  </si>
  <si>
    <t>MECÂNICO DE EQUIPAMENTOS PESADOS COM ENCARGOS COMPLEMENTARES</t>
  </si>
  <si>
    <t>MECÂNICO DE REFRIGERAÇÃO COM ENCARGOS COMPLEMENTARES</t>
  </si>
  <si>
    <t>MECÃNICO DE EQUIPAMENTOS PESADOS COM ENCARGOS COMPLEMENTARES</t>
  </si>
  <si>
    <t>MONTADOR (TUBO AÇO/EQUIPAMENTOS) COM ENCARGOS COMPLEMENTARES</t>
  </si>
  <si>
    <t>MONTADOR DE ELETROELETRÔNICO COM ENCARGOS COMPLEMENTARES</t>
  </si>
  <si>
    <t>MONTADOR DE ELETROELETRÔNICOS COM ENCARGOS COMPLEMENTARES</t>
  </si>
  <si>
    <t>MONTADOR DE ESTRUTURAS METÁLICAS COM ENCARGOS COMPLEMENTARES</t>
  </si>
  <si>
    <t>MONTADOR DE FÔRMAS DO SISTEMA DE PAREDES DE CONCRETO COM ENCARGOS COMPLEMENTARES</t>
  </si>
  <si>
    <t>MONTADOR DE MÁQUINAS COM ENCARGOS COMPLEMENTARES</t>
  </si>
  <si>
    <t>MONTADOR ELETROMECÃNICO COM ENCARGOS COMPLEMENTARES</t>
  </si>
  <si>
    <t>MOTORISTA DE BASCULANTE COM ENCARGOS COMPLEMENTARES</t>
  </si>
  <si>
    <t>MOTORISTA DE CAMINHAO COM ENCARGOS COMPLEMENTARES</t>
  </si>
  <si>
    <t>MOTORISTA DE CAMINHÃO BASCULANTE COM ENCARGOS COMPLEMENTARES</t>
  </si>
  <si>
    <t>MOTORISTA DE CAMINHÃO CARRETA COM ENCARGOS COMPLEMENTARES</t>
  </si>
  <si>
    <t>MOTORISTA DE CAMINHÃO COM ENCARGOS COMPLEMENTARES</t>
  </si>
  <si>
    <t>MOTORISTA DE CAMINHÃO E CARRETA COM ENCARGOS COMPLEMENTARES</t>
  </si>
  <si>
    <t>MOTORISTA DE CARRO DE PASSEIO COM ENCARGOS COMPLEMENTARES</t>
  </si>
  <si>
    <t>MOTORISTA DE VEÍCULO LEVE COM ENCARGOS COMPLEMENTARES</t>
  </si>
  <si>
    <t>MOTORISTA OPERADOR DE CAMINHÃO COM MUNCK COM ENCARGOS COMPLEMENTARES</t>
  </si>
  <si>
    <t>MOTORISTA OPERADOR DE MUNCK COM ENCARGOS COMPLEMENTARES</t>
  </si>
  <si>
    <t>NIVELADOR COM ENCARGOS COMPLEMENTARES</t>
  </si>
  <si>
    <t>OPERADOR DE BATE-ESTACA COM ENCARGOS COMPLEMENTARES</t>
  </si>
  <si>
    <t>OPERADOR DE BETONEIRA (CAMINHÃO) COM ENCARGOS COMPLEMENTARES</t>
  </si>
  <si>
    <t>OPERADOR DE BETONEIRA ESTACIONÁRIA COM ENCARGOS COMPLEMENTARES</t>
  </si>
  <si>
    <t>OPERADOR DE BETONEIRA ESTACIONÁRIA/MISTURADOR COM ENCARGOS COMPLEMENTARES</t>
  </si>
  <si>
    <t>OPERADOR DE COMPRESSOR DE AR OU COMPRESSORISTA COM ENCARGOS COMPLEMENTARES</t>
  </si>
  <si>
    <t>OPERADOR DE COMPRESSOR OU COMPRESSORISTA COM ENCARGOS COMPLEMENTARES</t>
  </si>
  <si>
    <t>OPERADOR DE DEMARCADORA DE FAIXAS COM ENCARGOS COMPLEMENTARES</t>
  </si>
  <si>
    <t>OPERADOR DE DEMARCADORA DE FAIXAS DE TRÁFEGO COM ENCARGOS COMPLEMENTARES</t>
  </si>
  <si>
    <t>OPERADOR DE ESCAVADEIRA COM ENCARGOS COMPLEMENTARES</t>
  </si>
  <si>
    <t>OPERADOR DE GUINCHO COM ENCARGOS COMPLEMENTARES</t>
  </si>
  <si>
    <t>OPERADOR DE GUINCHO OU GUINCHEIRO COM ENCARGOS COMPLEMENTARES</t>
  </si>
  <si>
    <t>OPERADOR DE GUINDASTE COM ENCARGOS COMPLEMENTARES</t>
  </si>
  <si>
    <t>OPERADOR DE JATO ABRASIVO OU JATISTA COM ENCARGOS COMPLEMENTARES</t>
  </si>
  <si>
    <t>OPERADOR DE MARTELETE OU MARTELETEIRO COM ENCARGOS COMPLEMENTARES</t>
  </si>
  <si>
    <t>OPERADOR DE MOTO SCRAPER COM ENCARGOS COMPLEMENTARES</t>
  </si>
  <si>
    <t>OPERADOR DE MOTO-ESCREIPER COM ENCARGOS COMPLEMENTARES</t>
  </si>
  <si>
    <t>OPERADOR DE MOTONIVELADORA COM ENCARGOS COMPLEMENTARES</t>
  </si>
  <si>
    <t>OPERADOR DE MÁQUINAS E EQUIPAMENTOS COM ENCARGOS COMPLEMENTARES</t>
  </si>
  <si>
    <t>OPERADOR DE MÁQUINAS E TRATORES DIVERSOS COM ENCARGOS COMPLEMENTARES</t>
  </si>
  <si>
    <t>OPERADOR DE PAVIMENTADORA / MESA VIBROACABADORA COM ENCARGOS COMPLEMENTARES</t>
  </si>
  <si>
    <t>OPERADOR DE PAVIMENTADORA COM ENCARGOS COMPLEMENTARES</t>
  </si>
  <si>
    <t>OPERADOR DE PÁ CARREGADEIRA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</si>
  <si>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</si>
  <si>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</si>
  <si>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</si>
  <si>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</si>
  <si>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</si>
  <si>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PINTOR COM ENCARGOS COMPLEMENTARES</t>
  </si>
  <si>
    <t>PINTOR DE LETREIROS COM ENCARGOS COMPLEMENTARES</t>
  </si>
  <si>
    <t>PINTOR PARA TINTA EPÓXI COM ENCARGOS COMPLEMENTARES</t>
  </si>
  <si>
    <t>POCEIRO / ESCAVADOR DE VALAS COM ENCARGOS COMPLEMENTARES</t>
  </si>
  <si>
    <t>POCEIRO COM ENCARGOS COMPLEMENTARES</t>
  </si>
  <si>
    <t>RASTELEIRO COM ENCARGOS COMPLEMENTARES</t>
  </si>
  <si>
    <t>SERVENTE DE OBRAS COM ENCARGOS COMPLEMENTARES</t>
  </si>
  <si>
    <t>SERVIÇOS TÉCNICOS ESPECIALIZADOS PARA ACOMPANHAMENTO DE EXECUÇÃO DE FUNDAÇÕES PROFUNDAS E ESTRUTURAS DE CONTENÇÃO</t>
  </si>
  <si>
    <t>SOLDADOR A (PARA SOLDA A SER TESTADA COM RAIOS "X") COM ENCARGOS COMPLEMENTARES</t>
  </si>
  <si>
    <t>SOLDADOR COM ENCARGOS COMPLEMENTARES</t>
  </si>
  <si>
    <t>SOLDADOR ELÉTRICO COM ENCARGOS COMPLEMENTARES</t>
  </si>
  <si>
    <t>TECNICO DE EDIFICACOES COM ENCARGOS COMPLEMENTARES</t>
  </si>
  <si>
    <t>TELHADISTA COM ENCARGOS COMPLEMENTARES</t>
  </si>
  <si>
    <t>TELHADOR COM ENCARGOS COMPLEMENTARES</t>
  </si>
  <si>
    <t>TRATORISTA COM ENCARGOS COMPLEMENTARES</t>
  </si>
  <si>
    <t>TÉCNICO DE LABORATÓRIO COM ENCARGOS COMPLEMENTARES</t>
  </si>
  <si>
    <t>TÉCNICO DE LABORATÓRIO E CAMPO DE CONSTRUÇÃO COM ENCARGOS COMPLEMENTARES</t>
  </si>
  <si>
    <t>TÉCNICO DE SONDAGEM COM ENCARGOS COMPLEMENTARES</t>
  </si>
  <si>
    <t>TÉCNICO EM SEGURANÇA DO TRABALHO COM ENCARGOS COMPLEMENTARES</t>
  </si>
  <si>
    <t>TÉCNICO EM SONDAGEM COM ENCARGOS COMPLEMENTARES</t>
  </si>
  <si>
    <t>VIDRACEIRO COM ENCARGOS COMPLEMENTARES</t>
  </si>
  <si>
    <t>VIGIA DIURNO COM ENCARGOS COMPLEMENTARES</t>
  </si>
  <si>
    <t>EXECUÇÃO DE LINHAS DE REFERÊNCIA EM GABARITO OU CAVALETE. AF_03/2024</t>
  </si>
  <si>
    <t>LOCAÇÃO COM CAVALETE COM ALTURA DE 0,50 M - 2 UTILIZAÇÕES. AF_03/2024</t>
  </si>
  <si>
    <t>LOCAÇÃO COM CAVALETE COM ALTURA DE 1,00 M - 2 UTILIZAÇÕES. AF_03/2024</t>
  </si>
  <si>
    <t>LOCAÇÃO COM USO EXCLUSIVO DE EQUIPAMENTO TOPOGRÁFICO. AF_03/2024</t>
  </si>
  <si>
    <t>LOCAÇÃO CONVENCIONAL DE OBRA, UTILIZANDO GABARITO DE TÁBUAS CORRIDAS PONTALETADAS A CADA 1,50M - 2 UTILIZAÇÕES. AF_03/2024</t>
  </si>
  <si>
    <t>LOCAÇÃO CONVENCIONAL DE OBRA, UTILIZANDO GABARITO DE TÁBUAS CORRIDAS PONTALETADAS A CADA 2,00M - 2 UTILIZAÇÕES. AF_03/2024</t>
  </si>
  <si>
    <t>LOCAÇÃO DE PAVIMENTAÇÃO. AF_03/2024</t>
  </si>
  <si>
    <t>LOCAÇÃO DE PONTO PARA REFERÊNCIA TOPOGRÁFICA. AF_03/2024</t>
  </si>
  <si>
    <t>LOCAÇÃO DE PRAÇAS EM PONTALETEAMENTO. AF_03/2024</t>
  </si>
  <si>
    <t>LOCAÇÃO DE REDE DE ÁGUA OU ESGOTO. AF_03/2024</t>
  </si>
  <si>
    <t>MARCAÇÃO DE PONTOS EM GABARITO OU CAVALETE, COM USO DE ESTAÇÃO TOTAL. AF_03/2024</t>
  </si>
  <si>
    <t>MARCAÇÃO DE PONTOS EM GABARITO OU CAVALETE. AF_03/2024</t>
  </si>
  <si>
    <t>ACABAMENTO MONOCOMANDO PARA CHUVEIRO - FORNECIMENTO E INSTALAÇÃO. AF_01/2020</t>
  </si>
  <si>
    <t>APARELHO MISTURADOR DE MESA PARA LAVATÓRIO, PADRÃO MÉDIO - FORNECIMENTO E INSTALAÇÃO. AF_01/2020</t>
  </si>
  <si>
    <t>APARELHO MISTURADOR DE MESA PARA PIA DE COZINHA, PADRÃO MÉDIO - FORNECIMENTO E INSTALAÇÃO. AF_01/2020</t>
  </si>
  <si>
    <t>ASSENTO SANITÁRIO CONVENCIONAL - FORNECIMENTO E INSTALACAO. AF_01/2020</t>
  </si>
  <si>
    <t>ASSENTO SANITÁRIO INFANTIL - FORNECIMENTO E INSTALACAO. AF_01/2020</t>
  </si>
  <si>
    <t>ASSENTO SANITÁRIO PARA PCD - FORNECIMENTO E INSTALACAO. AF_01/2020</t>
  </si>
  <si>
    <t>BANCADA DE GRANITO CINZA POLIDO, DE 1,50 X 0,60 M, PARA PIA DE COZINHA - FORNECIMENTO E INSTALAÇÃO. AF_01/2020</t>
  </si>
  <si>
    <t>BANCADA DE MÁRMORE BRANCO POLIDO, DE 0,50 X 0,60 M, PARA LAVATÓRIO - FORNECIMENTO E INSTALAÇÃO. AF_01/2020</t>
  </si>
  <si>
    <t>BANCADA DE MÁRMORE BRANCO POLIDO, DE 1,50 X 0,60 M, PARA PIA DE COZINHA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</si>
  <si>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</si>
  <si>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</si>
  <si>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DE 120 X 60CM, COM CUBA INTEGRADA - FORNECIMENTO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</si>
  <si>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</si>
  <si>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</si>
  <si>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BANCADA MÁRMORE BRANCO 150 X 60 CM, COM CUBA DE EMBUTIR DE AÇO, VÁLVULA AMERICANA E SIFÃO TIPO GARRAFA EM METAL, ENGATE FLEXÍVEL 30 CM, TORNEIRA CROMADA, DE MESA, 1/2" OU 3/4", PARA PIA COZINHA, PADRÃO ALTO - FORNEC.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</si>
  <si>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</si>
  <si>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BANCO ARTICULADO, EM ACO INOX, PARA PCD, FIXADO NA PAREDE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</si>
  <si>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</si>
  <si>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</si>
  <si>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</si>
  <si>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</si>
  <si>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</si>
  <si>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</si>
  <si>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</si>
  <si>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</si>
  <si>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</si>
  <si>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</si>
  <si>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</si>
  <si>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CUBA DE EMBUTIR DE AÇO INOXIDÁVEL MÉDIA, INCLUSO VÁLVULA TIPO AMERICANA E SIFÃO TIPO GARRAFA EM METAL CROMADO - FORNECIMENTO E INSTALAÇÃO. AF_01/2020</t>
  </si>
  <si>
    <t>CUBA DE EMBUTIR DE AÇO INOXIDÁVEL MÉDIA, INCLUSO VÁLVULA TIPO AMERICANA EM METAL CROMADO E SIFÃO FLEXÍVEL EM PVC - FORNECIMENTO E INSTALAÇÃO. AF_01/2020</t>
  </si>
  <si>
    <t>CUBA DE EMBUTIR OVAL EM LOUÇA BRANCA, 35 X 50CM OU EQUIVALENTE - FORNECIMENTO E INSTALAÇÃO. AF_01/2020</t>
  </si>
  <si>
    <t>CUBA DE EMBUTIR OVAL EM LOUÇA BRANCA, 35 X 50CM OU EQUIVALENTE, INCLUSO VÁLVULA E SIFÃO TIPO GARRAFA EM METAL CROMADO - FORNECIMENTO E INSTALAÇÃO. AF_01/2020</t>
  </si>
  <si>
    <t>CUBA DE EMBUTIR OVAL EM LOUÇA BRANCA, 35 X 50CM OU EQUIVALENTE, INCLUSO VÁLVULA EM METAL CROMADO E SIFÃO FLEXÍVEL EM PVC - FORNECIMENTO E INSTALAÇÃO. AF_01/2020</t>
  </si>
  <si>
    <t>CUBA DE EMBUTIR RETANGULAR DE AÇO INOXIDÁVEL, 46 X 30 X 12 CM - FORNECIMENTO E INSTALAÇÃO. AF_01/2020</t>
  </si>
  <si>
    <t>CUBA DE EMBUTIR RETANGULAR DE AÇO INOXIDÁVEL, 56 X 33 X 12 CM - FORNECIMENTO E INSTALAÇÃO. AF_01/2020</t>
  </si>
  <si>
    <t>ENGATE FLEXÍVEL EM INOX, 1/2 X 30CM - FORNECIMENTO E INSTALAÇÃO. AF_01/2020</t>
  </si>
  <si>
    <t>ENGATE FLEXÍVEL EM INOX, 1/2 X 40CM - FORNECIMENTO E INSTALAÇÃO. AF_01/2020</t>
  </si>
  <si>
    <t>ENGATE FLEXÍVEL EM PLÁSTICO BRANCO, 1/2" X 30CM - FORNECIMENTO E INSTALAÇÃO. AF_01/2020</t>
  </si>
  <si>
    <t>ENGATE FLEXÍVEL EM PLÁSTICO BRANCO, 1/2" X 40CM - FORNECIMENTO E INSTALAÇÃO. AF_01/2020</t>
  </si>
  <si>
    <t>KIT DE ACESSORIOS PARA BANHEIRO EM METAL CROMADO, 5 PECAS, INCLUSO FIXAÇÃO. AF_01/2020</t>
  </si>
  <si>
    <t>LAVATÓRIO LOUÇA BRANCA COM COLUNA, *44 X 35,5* CM, PADRÃO POPULAR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</si>
  <si>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</si>
  <si>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</si>
  <si>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</si>
  <si>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</si>
  <si>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</si>
  <si>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</si>
  <si>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MANOPLA E CANOPLA CROMADA - FORNECIMENTO E INSTALAÇÃO. AF_01/2020</t>
  </si>
  <si>
    <t>MICTÓRIO SIFONADO LOUÇA BRANCA PARA ENTRADA DE ÁGUA EMBUTIDA - PADRÃO ALTO - FORNECIMENTO E INSTALAÇÃO. AF_01/2020</t>
  </si>
  <si>
    <t>PAPELEIRA DE PAREDE EM METAL CROMADO SEM TAMPA, INCLUSO FIXAÇÃO. AF_01/2020</t>
  </si>
  <si>
    <t>PORTA TOALHA BANHO EM METAL CROMADO, TIPO BARRA, INCLUSO FIXAÇÃO. AF_01/2020</t>
  </si>
  <si>
    <t>PORTA TOALHA ROSTO EM METAL CROMADO, TIPO ARGOLA, INCLUSO FIXAÇÃO. AF_01/2020</t>
  </si>
  <si>
    <t>PUXADOR PARA PCD, FIXADO NA PORTA - FORNECIMENTO E INSTALAÇÃO. AF_01/2020</t>
  </si>
  <si>
    <t>SABONETEIRA DE PAREDE EM METAL CROMADO, INCLUSO FIXAÇÃO. AF_01/2020</t>
  </si>
  <si>
    <t>SABONETEIRA PLASTICA TIPO DISPENSER PARA SABONETE LIQUIDO COM RESERVATORIO 800 A 1500 ML, INCLUSO FIXAÇÃO. AF_01/2020</t>
  </si>
  <si>
    <t>SIFÃO DO TIPO FLEXÍVEL EM PVC 1 X 1.1/2 - FORNECIMENTO E INSTALAÇÃO. AF_01/2020</t>
  </si>
  <si>
    <t>SIFÃO DO TIPO GARRAFA EM METAL CROMADO 1 X 1.1/2" - FORNECIMENTO E INSTALAÇÃO. AF_01/2020</t>
  </si>
  <si>
    <t>SIFÃO DO TIPO GARRAFA/COPO EM PVC 1.1/4 X 1.1/2" - FORNECIMENTO E INSTALAÇÃO. AF_01/2020</t>
  </si>
  <si>
    <t>SUPORTE MÃO FRANCESA EM AÇO, ABAS IGUAIS 30 CM, CAPACIDADE MINIMA 60 KG, BRANCO - FORNECIMENTO E INSTALAÇÃO. AF_01/2020</t>
  </si>
  <si>
    <t>TANQUE DE LOUÇA BRANCA COM COLUNA, 30L OU EQUIVALENTE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</si>
  <si>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</si>
  <si>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</si>
  <si>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</si>
  <si>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</si>
  <si>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</si>
  <si>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</si>
  <si>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</si>
  <si>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</si>
  <si>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</si>
  <si>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</si>
  <si>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</si>
  <si>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</si>
  <si>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</si>
  <si>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</si>
  <si>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</si>
  <si>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TORNEIRA CROMADA 1/2" OU 3/4" PARA TANQUE, PADRÃO MÉDIO - FORNECIMENTO E INSTALAÇÃO. AF_01/2020</t>
  </si>
  <si>
    <t>TORNEIRA CROMADA 1/2" OU 3/4" PARA TANQUE, PADRÃO POPULAR - FORNECIMENTO E INSTALAÇÃO. AF_01/2020</t>
  </si>
  <si>
    <t>TORNEIRA CROMADA DE MESA PARA LAVATORIO, TIPO MONOCOMANDO. AF_01/2020</t>
  </si>
  <si>
    <t>TORNEIRA CROMADA DE MESA PARA LAVATÓRIO COM SENSOR DE PRESENCA. AF_01/2020</t>
  </si>
  <si>
    <t>TORNEIRA CROMADA DE MESA, 1/2" OU 3/4", PARA LAVATÓRIO, PADRÃO MÉDIO - FORNECIMENTO E INSTALAÇÃO. AF_01/2020</t>
  </si>
  <si>
    <t>TORNEIRA CROMADA DE MESA, 1/2" OU 3/4", PARA LAVATÓRIO, PADRÃO POPULAR - FORNECIMENTO E INSTALAÇÃO. AF_01/2020</t>
  </si>
  <si>
    <t>TORNEIRA CROMADA LONGA, DE PAREDE, 1/2" OU 3/4", PARA PIA DE COZINHA,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</si>
  <si>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</si>
  <si>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</si>
  <si>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PLÁSTICA 3/4" PARA TANQUE - FORNECIMENTO E INSTALAÇÃO. AF_01/2020</t>
  </si>
  <si>
    <t>VASO SANITARIO SIFONADO CONVENCIONAL COM LOUÇA BRANCA - FORNECIMENTO E INSTALAÇÃO. AF_01/2020</t>
  </si>
  <si>
    <t>VASO SANITARIO SIFONADO CONVENCIONAL COM LOUÇA BRANCA, INCLUSO CONJUNTO DE LIGAÇÃO PARA BACIA SANITÁRIA AJUSTÁVEL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</si>
  <si>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</si>
  <si>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</si>
  <si>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VASO SANITÁRIO INFANTIL LOUÇA BRANCA - FORNECIMENTO E INSTALACAO. AF_01/2020</t>
  </si>
  <si>
    <t>VASO SANITÁRIO SIFONADO COM CAIXA ACOPLADA LOUÇA BRANCA - FORNECIMENTO E INSTALAÇÃO. AF_01/2020</t>
  </si>
  <si>
    <t>VASO SANITÁRIO SIFONADO COM CAIXA ACOPLADA LOUÇA BRANCA, INCLUSO ENGATE FLEXÍVEL EM PLÁSTICO BRANCO, 1/2 X 40CM - FORNECIMENTO E INSTALAÇÃO. AF_01/2020</t>
  </si>
  <si>
    <t>VASO SANITÁRIO SIFONADO COM CAIXA ACOPLADA, LOUÇA BRANCA - PADRÃO ALTO - FORNECIMENTO E INSTALAÇÃO. AF_01/2020</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</si>
  <si>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</si>
  <si>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</si>
  <si>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</si>
  <si>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</si>
  <si>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ABRAÇADEIRA DE FIXAÇÃO DE BRAÇOS DE LUMINÁRIAS DE 2" - FORNECIMENTO E INSTALAÇÃO. AF_02/2025</t>
  </si>
  <si>
    <t>ABRAÇADEIRA DE FIXAÇÃO DE BRAÇOS DE LUMINÁRIAS DE 3" - FORNECIMENTO E INSTALAÇÃO. AF_02/2025</t>
  </si>
  <si>
    <t>ABRAÇADEIRA DE FIXAÇÃO DE BRAÇOS DE LUMINÁRIAS DE 4" - FORNECIMENTO E INSTALAÇÃO. AF_02/2025</t>
  </si>
  <si>
    <t>BRAÇO PARA ILUMINAÇÃO PÚBLICA, EM TUBO DE AÇO GALVANIZADO, COMPRIMENTO DE 1,20 M, PARA FIXAÇÃO EM POSTE DE CONCRETO - FORNECIMENTO E INSTALAÇÃO. AF_02/2025</t>
  </si>
  <si>
    <t>BRAÇO PARA ILUMINAÇÃO PÚBLICA, EM TUBO DE AÇO GALVANIZADO, COMPRIMENTO DE 1,20 M, PARA FIXAÇÃO EM POSTE METÁLICO - FORNECIMENTO E INSTALAÇÃO. AF_02/2025</t>
  </si>
  <si>
    <t>BRAÇO PARA ILUMINAÇÃO PÚBLICA, EM TUBO DE AÇO GALVANIZADO, COMPRIMENTO DE 1,50 M, PARA FIXAÇÃO EM POSTE DE CONCRETO - FORNECIMENTO E INSTALAÇÃO. AF_02/2025_PS</t>
  </si>
  <si>
    <t>BRAÇO PARA ILUMINAÇÃO PÚBLICA, EM TUBO DE AÇO GALVANIZADO, COMPRIMENTO DE 1,50 M, PARA FIXAÇÃO EM POSTE METÁLICO - FORNECIMENTO E INSTALAÇÃO. AF_02/2025_PS</t>
  </si>
  <si>
    <t>BRAÇO PARA ILUMINAÇÃO PÚBLICA, EM TUBO DE AÇO GALVANIZADO, COMPRIMENTO DE 3,50 M, PARA FIXAÇÃO EM POSTE DE CONCRETO - FORNECIMENTO E INSTALAÇÃO. AF_02/2025</t>
  </si>
  <si>
    <t>BRAÇO PARA ILUMINAÇÃO PÚBLICA, EM TUBO DE AÇO GALVANIZADO, COMPRIMENTO DE 3,50 M, PARA FIXAÇÃO EM POSTE METÁLICO - FORNECIMENTO E INSTALAÇÃO. AF_02/2025</t>
  </si>
  <si>
    <t>LUMINÁRIA DE LED PARA ILUMINAÇÃO PÚBLICA, 1000 W - FORNECIMENTO E INSTALAÇÃO. AF_02/2025</t>
  </si>
  <si>
    <t>LUMINÁRIA DE LED PARA ILUMINAÇÃO PÚBLICA, DE 138 W ATÉ 180 W - FORNECIMENTO E INSTALAÇÃO. AF_02/2025_PS</t>
  </si>
  <si>
    <t>LUMINÁRIA DE LED PARA ILUMINAÇÃO PÚBLICA, DE 181 W ATÉ 239 W - FORNECIMENTO E INSTALAÇÃO. AF_02/2025_PS</t>
  </si>
  <si>
    <t>LUMINÁRIA DE LED PARA ILUMINAÇÃO PÚBLICA, DE 240 W ATÉ 350 W - FORNECIMENTO E INSTALAÇÃO. AF_02/2025_PS</t>
  </si>
  <si>
    <t>LUMINÁRIA DE LED PARA ILUMINAÇÃO PÚBLICA, DE 33 W ATÉ 50 W - FORNECIMENTO E INSTALAÇÃO. AF_02/2025_PS</t>
  </si>
  <si>
    <t>LUMINÁRIA DE LED PARA ILUMINAÇÃO PÚBLICA, DE 51 W ATÉ 67 W - FORNECIMENTO E INSTALAÇÃO. AF_02/2025_PS</t>
  </si>
  <si>
    <t>LUMINÁRIA DE LED PARA ILUMINAÇÃO PÚBLICA, DE 68 W ATÉ 97 W - FORNECIMENTO E INSTALAÇÃO. AF_02/2025_PS</t>
  </si>
  <si>
    <t>LUMINÁRIA DE LED PARA ILUMINAÇÃO PÚBLICA, DE 98 W ATÉ 137 W - FORNECIMENTO E INSTALAÇÃO. AF_02/2025_PS</t>
  </si>
  <si>
    <t>LUMINÁRIA REFLETOR LED PARA ILUMINAÇÃO PÚBLICA, 1000 W - FORNECIMENTO E INSTALAÇÃO. AF_02/2025</t>
  </si>
  <si>
    <t>LUMINÁRIA REFLETOR LED PARA ILUMINAÇÃO PÚBLICA, 200 W - FORNECIMENTO E INSTALAÇÃO. AF_02/2025</t>
  </si>
  <si>
    <t>LUMINÁRIA REFLETOR LED PARA ILUMINAÇÃO PÚBLICA, 50 W - FORNECIMENTO E INSTALAÇÃO. AF_02/2025</t>
  </si>
  <si>
    <t>LUMINÁRIA REFLETOR LED PARA ILUMINAÇÃO PÚBLICA, 600 W - FORNECIMENTO E INSTALAÇÃO. AF_02/2025</t>
  </si>
  <si>
    <t>RELÉ FOTOELÉTRICO PARA COMANDO DE ILUMINAÇÃO EXTERNA 1000 W - FORNECIMENTO E INSTALAÇÃO. AF_02/2025</t>
  </si>
  <si>
    <t>SUBSTITUIÇÃO DE LUMINÁRIA DE VAPOR DE MERCÚRIO/VAPOR DE SÓDIO POR LUMINÁRIA DE LED PARA ILUMINAÇÃO PÚBLICA (NÃO INCLUI FORNECIMENTO). AF_02/2025_PS</t>
  </si>
  <si>
    <t>SUBSTITUIÇÃO DE LUMINÁRIA REFLETOR LED PARA ILUMINAÇÃO PÚBLICA (NÃO INCLUI FORNECIMENTO). AF_02/2025</t>
  </si>
  <si>
    <t>SUBSTITUIÇÃO DE LÂMPADA PARA ILUMINAÇÃO PÚBLICA (NÃO INCLUI FORNECIMENTO). AF_02/2025_PS</t>
  </si>
  <si>
    <t>SUBSTITUIÇÃO DE REATOR PARA ILUMINAÇÃO PÚBLICA (NÃO INCLUI FORNECIMENTO). AF_02/2025_PS</t>
  </si>
  <si>
    <t>SUBSTITUIÇÃO DE RELÉ FOTOELÉTRICO PARA COMANDO DE ILUMINAÇÃO EXTERNA 1000 W - FORNECIMENTO E INSTALAÇÃO. AF_02/2025_PS</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</si>
  <si>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</si>
  <si>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</si>
  <si>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</si>
  <si>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</si>
  <si>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</si>
  <si>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</si>
  <si>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</si>
  <si>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</si>
  <si>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</si>
  <si>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</si>
  <si>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</si>
  <si>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</si>
  <si>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</si>
  <si>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</si>
  <si>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</si>
  <si>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</si>
  <si>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</si>
  <si>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</si>
  <si>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</si>
  <si>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</si>
  <si>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</si>
  <si>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</si>
  <si>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</si>
  <si>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</si>
  <si>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</si>
  <si>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</si>
  <si>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EMBOÇO OU MASSA ÚNICA EM ARGAMASSA TRAÇO 1:2:8, PREPARO MANUAL, APLICADA MANUALMENTE EM PANOS CEGOS DE FACHADA (SEM PRESENÇA DE VÃOS), ESPESSURA DE 25 MM. AF_09/2022</t>
  </si>
  <si>
    <t>EMBOÇO OU MASSA ÚNICA EM ARGAMASSA TRAÇO 1:2:8, PREPARO MANUAL, APLICADA MANUALMENTE EM PANOS CEGOS DE FACHADA (SEM PRESENÇA DE VÃOS), ESPESSURA DE 35 MM. AF_08/2022</t>
  </si>
  <si>
    <t>EMBOÇO OU MASSA ÚNICA EM ARGAMASSA TRAÇO 1:2:8, PREPARO MANUAL, APLICADA MANUALMENTE EM PANOS CEGOS DE FACHADA (SEM PRESENÇA DE VÃOS), ESPESSURA DE 45 MM. AF_08/2022</t>
  </si>
  <si>
    <t>EMBOÇO OU MASSA ÚNICA EM ARGAMASSA TRAÇO 1:2:8, PREPARO MANUAL, APLICADA MANUALMENTE EM PANOS CEGOS DE FACHADA (SEM PRESENÇA DE VÃOS), ESPESSURA MAIOR OU IGUAL A 50 MM. AF_08/2022</t>
  </si>
  <si>
    <t>EMBOÇO OU MASSA ÚNICA EM ARGAMASSA TRAÇO 1:2:8, PREPARO MANUAL, APLICADA MANUALMENTE EM PANOS DE FACHADA COM PRESENÇA DE VÃOS, ESPESSURA DE 25 MM, ACESSO POR ANDAIME. AF_08/2022</t>
  </si>
  <si>
    <t>EMBOÇO OU MASSA ÚNICA EM ARGAMASSA TRAÇO 1:2:8, PREPARO MANUAL, APLICADA MANUALMENTE EM PANOS DE FACHADA COM PRESENÇA DE VÃOS, ESPESSURA DE 25 MM. AF_08/2022</t>
  </si>
  <si>
    <t>EMBOÇO OU MASSA ÚNICA EM ARGAMASSA TRAÇO 1:2:8, PREPARO MANUAL, APLICADA MANUALMENTE EM PANOS DE FACHADA COM PRESENÇA DE VÃOS, ESPESSURA DE 35 MM, ACESSO POR ANDAIME. AF_08/2022</t>
  </si>
  <si>
    <t>EMBOÇO OU MASSA ÚNICA EM ARGAMASSA TRAÇO 1:2:8, PREPARO MANUAL, APLICADA MANUALMENTE EM PANOS DE FACHADA COM PRESENÇA DE VÃOS, ESPESSURA DE 35 MM. AF_08/2022</t>
  </si>
  <si>
    <t>EMBOÇO OU MASSA ÚNICA EM ARGAMASSA TRAÇO 1:2:8, PREPARO MANUAL, APLICADA MANUALMENTE EM PANOS DE FACHADA COM PRESENÇA DE VÃOS, ESPESSURA DE 45 MM, ACESSO POR ANDAIME. AF_08/2022</t>
  </si>
  <si>
    <t>EMBOÇO OU MASSA ÚNICA EM ARGAMASSA TRAÇO 1:2:8, PREPARO MANUAL, APLICADA MANUALMENTE EM PANOS DE FACHADA COM PRESENÇA DE VÃOS, ESPESSURA DE 45 MM. AF_08/2022</t>
  </si>
  <si>
    <t>EMBOÇO OU MASSA ÚNICA EM ARGAMASSA TRAÇO 1:2:8, PREPARO MANUAL, APLICADA MANUALMENTE EM PANOS DE FACHADA COM PRESENÇA DE VÃOS, ESPESSURA DE 50 MM, ACESSO POR ANDAIME. AF_08/2022</t>
  </si>
  <si>
    <t>EMBOÇO OU MASSA ÚNICA EM ARGAMASSA TRAÇO 1:2:8, PREPARO MANUAL, APLICADA MANUALMENTE EM PANOS DE FACHADA SEM PRESENÇA DE VÃOS, ESPESSURA DE 25 MM, ACESSO POR ANDAIME. AF_08/2022</t>
  </si>
  <si>
    <t>EMBOÇO OU MASSA ÚNICA EM ARGAMASSA TRAÇO 1:2:8, PREPARO MANUAL, APLICADA MANUALMENTE EM PANOS DE FACHADA SEM PRESENÇA DE VÃOS, ESPESSURA DE 35 MM, ACESSO POR ANDAIME. AF_08/2022</t>
  </si>
  <si>
    <t>EMBOÇO OU MASSA ÚNICA EM ARGAMASSA TRAÇO 1:2:8, PREPARO MANUAL, APLICADA MANUALMENTE EM PANOS DE FACHADA SEM PRESENÇA DE VÃOS, ESPESSURA DE 45 MM, ACESSO POR ANDAIME. AF_08/2022</t>
  </si>
  <si>
    <t>EMBOÇO OU MASSA ÚNICA EM ARGAMASSA TRAÇO 1:2:8, PREPARO MANUAL, APLICADA MANUALMENTE EM PANOS DE FACHADA SEM PRESENÇA DE VÃOS, ESPESSURA DE 50 MM, ACESSO POR ANDAIME. AF_08/2022</t>
  </si>
  <si>
    <t>EMBOÇO OU MASSA ÚNICA EM ARGAMASSA TRAÇO 1:2:8, PREPARO MANUAL, APLICADA MANUALMENTE EM SUPERFÍCIES EXTERNAS DA SACADA, ESPESSURA DE 25 MM, ACESSO POR ANDAIME, SEM USO DE TELA METÁLICA. AF_08/2022</t>
  </si>
  <si>
    <t>EMBOÇO OU MASSA ÚNICA EM ARGAMASSA TRAÇO 1:2:8, PREPARO MANUAL,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</si>
  <si>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35 MM, ACESSO POR ANDAIME, SEM USO DE TELA METÁLICA. AF_08/2022</t>
  </si>
  <si>
    <t>EMBOÇO OU MASSA ÚNICA EM ARGAMASSA TRAÇO 1:2:8, PREPARO MANUAL,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</si>
  <si>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45 MM, ACESSO POR ANDAIME, SEM USO DE TELA METÁLICA. AF_08/2022</t>
  </si>
  <si>
    <t>EMBOÇO OU MASSA ÚNICA EM ARGAMASSA TRAÇO 1:2:8, PREPARO MANUAL,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</si>
  <si>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50 MM, ACESSO POR ANDAIME, SEM USO DE TELA METÁLICA.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</si>
  <si>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</si>
  <si>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</si>
  <si>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</si>
  <si>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</si>
  <si>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</si>
  <si>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</si>
  <si>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</si>
  <si>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</si>
  <si>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</si>
  <si>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</si>
  <si>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</si>
  <si>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</si>
  <si>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</si>
  <si>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</si>
  <si>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</si>
  <si>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</si>
  <si>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</si>
  <si>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</si>
  <si>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</si>
  <si>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</si>
  <si>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</si>
  <si>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</si>
  <si>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</si>
  <si>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</si>
  <si>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</si>
  <si>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</si>
  <si>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</si>
  <si>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</si>
  <si>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</si>
  <si>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</si>
  <si>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</si>
  <si>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</si>
  <si>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</si>
  <si>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</si>
  <si>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</si>
  <si>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</si>
  <si>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</si>
  <si>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</si>
  <si>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</si>
  <si>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EMBOÇO OU MASSA ÚNICA EM ARGAMASSA TRAÇO 1:2:8, PREPARO MECÂNICO COM BETONEIRA 400 L, APLICADA MANUALMENTE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</si>
  <si>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</si>
  <si>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</si>
  <si>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MECÂNICO COM BETONEIRA 400 L, APLICADA MANUALMENTE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</si>
  <si>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</si>
  <si>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</si>
  <si>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</si>
  <si>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</si>
  <si>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</si>
  <si>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</si>
  <si>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</si>
  <si>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</si>
  <si>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</si>
  <si>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</si>
  <si>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MECÂNICO COM BETONEIRA 400 L, APLICADA MANUALMENTE NAS PAREDES INTERNAS DA SACADA, ESPESSURA DE 35 MM, SEM USO DE TELA METÁLICA DE REFORÇO CONTRA FISSURAÇÃO. AF_08/2022</t>
  </si>
  <si>
    <t>EMBOÇO, EM ARGAMASSA INDUSTRIALIZADA, PREPARO MECÂNICO, APLICADO COM EQUIPAMENTO DE MISTURA E PROJEÇÃO DE ARGAMASSA EM PAREDES INTERNAS, E = 10MM, COM TALISCAS. AF_03/2024</t>
  </si>
  <si>
    <t>EMBOÇO, EM ARGAMASSA INDUSTRIALIZADA, PREPARO MECÂNICO, APLICADO COM EQUIPAMENTO DE MISTURA E PROJEÇÃO DE ARGAMASSA EM PAREDES INTERNAS, E = 17,5MM, COM TALISCAS. AF_03/2024</t>
  </si>
  <si>
    <t>EMBOÇO, EM ARGAMASSA TRAÇO 1:2:8, PREPARO MANUAL,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</si>
  <si>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</si>
  <si>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</si>
  <si>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17,5MM, COM TALISCAS. AF_03/2024</t>
  </si>
  <si>
    <t>EMBOÇO, EM ARGAMASSA TRAÇO 1:2:8, PREPARO MANUAL,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</si>
  <si>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17,5MM, COM TALISCAS. AF_03/2024</t>
  </si>
  <si>
    <t>EMBOÇO, EM ARGAMASSA TRAÇO 1:2:8, PREPARO MANUAL, APLICADO MANUALMENTE EM PAREDES INTERNAS DE AMBIENTES COM ÁREA ENTRE 5M² E 10M², E = 10MM, COM TALISCAS. AF_03/2024</t>
  </si>
  <si>
    <t>EMBOÇO, EM ARGAMASSA TRAÇO 1:2:8, PREPARO MANUAL, APLICADO MANUALMENTE EM PAREDES INTERNAS DE AMBIENTES COM ÁREA ENTRE 5M² E 10M², E = 17,5MM, COM TALISCAS. AF_03/2024</t>
  </si>
  <si>
    <t>EMBOÇO, EM ARGAMASSA TRAÇO 1:2:8, PREPARO MANUAL, APLICADO MANUALMENTE EM PAREDES INTERNAS DE AMBIENTES COM ÁREA MAIOR QUE 10M², E = 10MM, COM TALISCAS. AF_03/2024</t>
  </si>
  <si>
    <t>EMBOÇO, EM ARGAMASSA TRAÇO 1:2:8, PREPARO MANUAL, APLICADO MANUALMENTE EM PAREDES INTERNAS DE AMBIENTES COM ÁREA MAIOR QUE 10M², E = 17,5MM, COM TALISCAS. AF_03/2024</t>
  </si>
  <si>
    <t>EMBOÇO, EM ARGAMASSA TRAÇO 1:2:8, PREPARO MANUAL, APLICADO MANUALMENTE EM PAREDES INTERNAS DE AMBIENTES COM ÁREA MENOR QUE 5M², E = 17,5MM, COM TALISCAS. AF_03/2024</t>
  </si>
  <si>
    <t>EMBOÇO, EM ARGAMASSA TRAÇO 1:2:8, PREPARO MANUAL, APLICADO MANUALMENTE EM PAREDES INTERNAS, PARA AMBIENTES COM ÁREA MENOR QUE 5M², E = 10MM, COM TALISCAS. AF_03/2024</t>
  </si>
  <si>
    <t>EMBOÇO, EM ARGAMASSA TRAÇO 1:2:8, PREPARO MECÂNICO, APLICADO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</si>
  <si>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17,5MM, COM TALISCAS. AF_03/2024</t>
  </si>
  <si>
    <t>EMBOÇO, EM ARGAMASSA TRAÇO 1:2:8, PREPARO MECÂNICO, APLICADO MANUALMENTE EM PAREDES INTERNAS DE AMBIENTES COM PÉ-DIREITO DUPLO E ÁREA MAIOR QUE 10M², E = 10MM, COM TALISCAS. AF_03/2024</t>
  </si>
  <si>
    <t>EMBOÇO, EM ARGAMASSA TRAÇO 1:2:8, PREPARO MECÂNICO,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</si>
  <si>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</si>
  <si>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MECÂNICO, APLICADO MANUALMENTE EM PAREDES INTERNAS DE AMBIENTES COM PÉ-DIREITO DUPLO E ÁREA MENOR QUE 5M², E = 17,5MM, COM TALISCAS. AF_03/2024</t>
  </si>
  <si>
    <t>EMBOÇO, EM ARGAMASSA TRAÇO 1:2:8, PREPARO MECÂNICO, APLICADO MANUALMENTE EM PAREDES INTERNAS DE AMBIENTES COM ÁREA ENTRE 5M² E 10M², E = 10MM, COM TALISCAS. AF_03/2024</t>
  </si>
  <si>
    <t>EMBOÇO, EM ARGAMASSA TRAÇO 1:2:8, PREPARO MECÂNICO, APLICADO MANUALMENTE EM PAREDES INTERNAS DE AMBIENTES COM ÁREA ENTRE 5M² E 10M², E = 17,5MM, COM TALISCAS. AF_03/2024</t>
  </si>
  <si>
    <t>EMBOÇO, EM ARGAMASSA TRAÇO 1:2:8, PREPARO MECÂNICO, APLICADO MANUALMENTE EM PAREDES INTERNAS DE AMBIENTES COM ÁREA MAIOR QUE 10M², E = 10MM, COM TALISCAS. AF_03/2024</t>
  </si>
  <si>
    <t>EMBOÇO, EM ARGAMASSA TRAÇO 1:2:8, PREPARO MECÂNICO, APLICADO MANUALMENTE EM PAREDES INTERNAS DE AMBIENTES COM ÁREA MAIOR QUE 10M², E = 17,5MM, COM TALISCAS. AF_03/2024</t>
  </si>
  <si>
    <t>EMBOÇO, EM ARGAMASSA TRAÇO 1:2:8, PREPARO MECÂNICO, APLICADO MANUALMENTE EM PAREDES INTERNAS DE AMBIENTES COM ÁREA MENOR QUE 5M², E =17,5MM, COM TALISCAS. AF_03/2024</t>
  </si>
  <si>
    <t>EMBOÇO, EM ARGAMASSA TRAÇO 1:2:8, PREPARO MECÂNICO, APLICADO MANUALMENTE EM PAREDES INTERNAS, PARA AMBIENTES COM ÁREA MENOR QUE 5M², E = 10MM, COM TALISCAS. AF_03/2024</t>
  </si>
  <si>
    <t>MASSA ÚNICA, EM ARGAMASSA INDUSTRIALIZADA, PREPARO MECÂNICO, APLICADA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</si>
  <si>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</si>
  <si>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MASSA ÚNICA, EM ARGAMASSA INDUSTRIALIZADA, PREPARO MECÂNICO, APLICADA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</si>
  <si>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</si>
  <si>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MASSA ÚNICA, EM ARGAMASSA TRAÇO 1:2:8 PREPARO MANUAL, APLICADA MANUALMENTE EM PAREDES INTERNAS DE AMBIENTES COM ÁREA MAIOR QUE 10M², E = 10MM,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</si>
  <si>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</si>
  <si>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</si>
  <si>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17,5MM, COM TALISCAS. AF_03/2024</t>
  </si>
  <si>
    <t>MASSA ÚNICA, EM ARGAMASSA TRAÇO 1:2:8, PREPARO MANUAL, APLICADA MANUALMENTE EM PAREDES INTERNAS DE AMBIENTES COM PÉ-DIREITO DUPLO E ÁREA MAIOR QUE 10M², E = 17,5MM, COM TALISCAS. AF_03/2024</t>
  </si>
  <si>
    <t>MASSA ÚNICA, EM ARGAMASSA TRAÇO 1:2:8, PREPARO MANUAL, APLICADA MANUALMENTE EM PAREDES INTERNAS DE AMBIENTES COM PÉ-DIREITO DUPLO ÁREA MAIOR QUE 10M², E = 10MM, COM TALISCAS. AF_03/2024</t>
  </si>
  <si>
    <t>MASSA ÚNICA, EM ARGAMASSA TRAÇO 1:2:8, PREPARO MANUAL, APLICADA MANUALMENTE EM PAREDES INTERNAS DE AMBIENTES COM ÁREA ENTRE 5M² E 10M², E = 10MM, COM TALISCAS. AF_03/2024</t>
  </si>
  <si>
    <t>MASSA ÚNICA, EM ARGAMASSA TRAÇO 1:2:8, PREPARO MANUAL, APLICADA MANUALMENTE EM PAREDES INTERNAS DE AMBIENTES COM ÁREA ENTRE 5M² E 10M², E = 17,5MM, COM TALISCAS. AF_03/2024</t>
  </si>
  <si>
    <t>MASSA ÚNICA, EM ARGAMASSA TRAÇO 1:2:8, PREPARO MANUAL, APLICADA MANUALMENTE EM PAREDES INTERNAS DE AMBIENTES COM ÁREA MAIOR QUE 10M², E = 17,5MM, COM TALISCAS. AF_03/2024</t>
  </si>
  <si>
    <t>MASSA ÚNICA, EM ARGAMASSA TRAÇO 1:2:8, PREPARO MECÂNICO, APLICADA MANUALMENTE EM PAREDES INTERNAS DE AMBIENTES COM PÉ-DIREITO DUPLO E ÁREA ENTRE 5M² E 10M², E = 10MM, COM TALISCAS. AF_03/2024</t>
  </si>
  <si>
    <t>MASSA ÚNICA, EM ARGAMASSA TRAÇO 1:2:8, PREPARO MECÂNICO, APLICADA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</si>
  <si>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</si>
  <si>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MECÂNICO, APLICADA MANUALMENTE EM PAREDES INTERNAS DE AMBIENTES COM PÉ-DIREITO DUPLO ÁREA MAIOR QUE 10M², E = 10MM, COM TALISCAS. AF_03/2024</t>
  </si>
  <si>
    <t>MASSA ÚNICA, EM ARGAMASSA TRAÇO 1:2:8, PREPARO MECÂNICO, APLICADA MANUALMENTE EM PAREDES INTERNAS DE AMBIENTES COM ÁREA ENTRE 5M² E 10M², E = 10MM, COM TALISCAS. AF_03/2024</t>
  </si>
  <si>
    <t>MASSA ÚNICA, EM ARGAMASSA TRAÇO 1:2:8, PREPARO MECÂNICO, APLICADA MANUALMENTE EM PAREDES INTERNAS DE AMBIENTES COM ÁREA ENTRE 5M² E 10M², E = 17,5MM, COM TALISCAS. AF_03/2024</t>
  </si>
  <si>
    <t>MASSA ÚNICA, EM ARGAMASSA TRAÇO 1:2:8, PREPARO MECÂNICO, APLICADA MANUALMENTE EM PAREDES INTERNAS DE AMBIENTES COM ÁREA MAIOR QUE 10M², E = 17,5MM, COM TALISCAS. AF_03/2024</t>
  </si>
  <si>
    <t>MASSA ÚNICA, EM ARGAMASSA TRAÇO 1:2:8, PREPARO MECÂNICO, APLICADA MANUALMENTE EM TETO DE AMBIENTES COM PAREDES EM PÉ-DIREITO DUPLO,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</si>
  <si>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</si>
  <si>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E = 10MM, COM TALISCAS. AF_03/2024</t>
  </si>
  <si>
    <t>MASSA ÚNICA, EM ARGAMASSA TRAÇO 1:2:8, PREPARO MECÂNICO, APLICADA MANUALMENTE EM TETO, E = 17,5MM, COM TALISCAS. AF_03/2024</t>
  </si>
  <si>
    <t>INSTALAÇÃO DE BALIZADOR METÁLICO COM LED, EM ALUMÍNIO COM DIFUSOR EM POLICARBONATO E DIMENSÕES 6,2 CM X30 CM, COM PINTURA ELETROSTÁTICA, SOBRE PISO DE CONCRETO EXISTENTE. AF_11/2021</t>
  </si>
  <si>
    <t>INSTALAÇÃO DE BALIZADOR METÁLICO, MODELO OLEGÁRIO, EM TUBO DE AÇO GALVANIZADO ESPESSURA 3" E DIMENSÕES 9 CM X 78,5 CM, COM PINTURA ELETROSTÁTICA, SOBRE PISO DE CONCRETO EXISTENTE. AF_11/2021</t>
  </si>
  <si>
    <t>INSTALAÇÃO DE BALIZADOR METÁLICO, MODELO OLEGÁRIO, EM TUBO DE AÇO GALVANIZADO ESPESSURA 3" E DIMENSÕES 9 CM X 78,5 CM, COM PINTURA ELETROSTÁTICA, SOBRE SOLO. AF_11/2021</t>
  </si>
  <si>
    <t>INSTALAÇÃO DE BALIZADOR PRÉ-FABRICADO DE CONCRETO, DIMENSÕES 30 CM X 60 CM, SOBRE PISO DE CONCRETO EXISTENTE. AF_11/2021</t>
  </si>
  <si>
    <t>INSTALAÇÃO DE BALIZADOR PRÉ-FABRICADO DE CONCRETO, DIMENSÕES 30 CM X 60 CM, SOBRE SOLO. AF_11/2021</t>
  </si>
  <si>
    <t>INSTALAÇÃO DE BANCO CIRCULAR PRÉ-FABRICADO DE CONCRETO, DIMENSÕES 60 CM X 40 CM. AF_11/2021</t>
  </si>
  <si>
    <t>INSTALAÇÃO DE BANCO METÁLICO COM ENCOSTO, 1,60 M DE COMPRIMENTO, EM TUBO DE AÇO CARBONO COM PINTURA ELETROSTÁTICA, SOBRE PISO DE CONCRETO EXISTENTE. AF_11/2021</t>
  </si>
  <si>
    <t>INSTALAÇÃO DE BANCO METÁLICO SEM ENCOSTO, EM TUBOS E CHAPAS DE AÇO CARBONO, PINTURA POR PROCESSO ELETROSTÁTICO, DIMENSÕES 49 CM X 157 CM X 34 CM, SOBRE PISO DE CONCRETO EXISTENTE. AF_11/2021</t>
  </si>
  <si>
    <t>INSTALAÇÃO DE BANCO PRÉ-FABRICADO DE CONCRETO COM ENCOSTO, DIMENSÕES 180 CM X 64 CM X 89 CM, SOBRE PISO DE CONCRETO EXISTENTE. AF_11/2021</t>
  </si>
  <si>
    <t>INSTALAÇÃO DE BANCO PRÉ-FABRICADO DE CONCRETO COM ENCOSTO, DIMENSÕES 180 CM X 64 CM X 89 CM, SOBRE SOLO. AF_11/2021</t>
  </si>
  <si>
    <t>INSTALAÇÃO DE BANCO PRÉ-FABRICADO DE CONCRETO SEM ENCOSTO, DIMENSÕES 115 CM X 50 CM X 45 CM, SOBRE PISO DE CONCRETO EXISTENTE. AF_11/2021</t>
  </si>
  <si>
    <t>INSTALAÇÃO DE BANCO PRÉ-FABRICADO DE CONCRETO SEM ENCOSTO, DIMENSÕES 115 CM X 50 CM X 45 CM, SOBRE SOLO. AF_11/2021</t>
  </si>
  <si>
    <t>INSTALAÇÃO DE BICICLETÁRIO MODELO U INVERTIDO, DIMENSÕES 110 CM X 78 CM EM TUBO CIRCULAR DE AÇO Ø 2'' COM PINTURA ELETROSTÁTICA, FIXADO COM CONCRETO, SOBRE SOLO. AF_11/2021</t>
  </si>
  <si>
    <t>INSTALAÇÃO DE BICICLETÁRIO MODELO U INVERTIDO, DIMENSÕES 82 CM X 78 CM EM TUBO CIRCULAR DE AÇO Ø 2'' COM PINTURA ELETROSTÁTICA, FIXADO COM CHUMBADOR MECÂNICO, SOBRE PISO DE CONCRETO EXISTENTE. AF_11/2021</t>
  </si>
  <si>
    <t>INSTALAÇÃO DE BICICLETÁRIO MODELO U INVERTIDO, DIMENSÕES 82 CM X 78 CM EM TUBO CIRCULAR DE AÇO Ø 2'' COM PINTURA ELETROSTÁTICA, FIXADO COM CONCRETO, SOBRE PISO DE CONCRETO EXISTENTE. AF_11/2021</t>
  </si>
  <si>
    <t>INSTALAÇÃO DE CONJUNTO COM MESA E QUATRO BANCOS PRÉ-FABRICADO DE CONCRETO, DIMENSÕES 90 CM X 95 CM (MESA) E 20 CM X 60 CM (BANCO), SOBRE PISO DE CONCRETO EXISTENTE. AF_11/2021</t>
  </si>
  <si>
    <t>INSTALAÇÃO DE CONJUNTO COM MESA E QUATRO BANCOS PRÉ-FABRICADO DE CONCRETO, DIMENSÕES 90 CM X 95 CM (MESA) E 20 CM X 60 CM (BANCO), SOBRE SOLO. AF_11/2021</t>
  </si>
  <si>
    <t>INSTALAÇÃO DE FLOREIRA CIRCULAR PRÉ-FABRICADO DE CONCRETO, DIMENSÕES 60 CM X 40 CM.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</si>
  <si>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</si>
  <si>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</si>
  <si>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LIXEIRA PRÉ-FABRICADA DE CONCRETO, VOLUME MÍNIMO DE 120 L.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</si>
  <si>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</si>
  <si>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</si>
  <si>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REVESTIMENTO DECORATIVO MONOCAMADA EXECUTADO COM EQUIPAMENTO DE PROJEÇÃO EM FACHADA DE UM EDIFÍCIO DE ALVENARIA ESTRUTURAL E ACABAMENTO CHAPISCADO/FLOCADO. AF_03/2024</t>
  </si>
  <si>
    <t>REVESTIMENTO DECORATIVO MONOCAMADA EXECUTADO COM EQUIPAMENTO DE PROJEÇÃO EM FACHADA DE UM EDIFÍCIO DE ALVENARIA ESTRUTURAL E ACABAMENTO RASPADO. AF_03/2024</t>
  </si>
  <si>
    <t>REVESTIMENTO DECORATIVO MONOCAMADA EXECUTADO COM EQUIPAMENTO DE PROJEÇÃO EM FACHADA DE UM EDIFÍCIO DE ALVENARIA ESTRUTURAL E ACABAMENTO TRAVERTINO.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</si>
  <si>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</si>
  <si>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</si>
  <si>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ESTRUTURA CONVENCIONAL E ACABAMENTO TRAVERTINO. AF_03/2024</t>
  </si>
  <si>
    <t>REVESTIMENTO DECORATIVO MONOCAMADA EXECUTADO MANUALMENTE EM FACHADA DE UM EDIFÍCIO DE ALVENARIA ESTRUTURAL E ACABAMENTO CHAPISCADO/FLOCADO. AF_03/2024</t>
  </si>
  <si>
    <t>REVESTIMENTO DECORATIVO MONOCAMADA EXECUTADO MANUALMENTE EM FACHADA DE UM EDIFÍCIO DE ALVENARIA ESTRUTURAL E ACABAMENTO RASPADO. AF_03/2024</t>
  </si>
  <si>
    <t>REVESTIMENTO DECORATIVO MONOCAMADA EXECUTADO MANUALMENTE EM FACHADA DE UM EDIFÍCIO DE ALVENARIA ESTRUTURAL E ACABAMENTO TRAVERTINO. AF_03/2024</t>
  </si>
  <si>
    <t>REVESTIMENTO DECORATIVO MONOCAMADA EXECUTADO MANUALMENTE EM FACHADA DE UM EDIFÍCIO DE ESTRUTURA CONVENCIONAL E ACABAMENTO CHAPISCADO/FLOCADO. AF_03/2024</t>
  </si>
  <si>
    <t>REVESTIMENTO DECORATIVO MONOCAMADA EXECUTADO MANUALMENTE EM FACHADA DE UM EDIFÍCIO DE ESTRUTURA CONVENCIONAL E ACABAMENTO RASPADO. AF_03/2024</t>
  </si>
  <si>
    <t>REVESTIMENTO DECORATIVO MONOCAMADA EXECUTADO MANUALMENTE EM FACHADA DE UM EDIFÍCIO DE ESTRUTURA CONVENCIONAL E ACABAMENTO TRAVERTINO. AF_03/2024</t>
  </si>
  <si>
    <t>ASCENSÃO DE GRUA ASCENSIONAL. AF_03/2024</t>
  </si>
  <si>
    <t>ASCENSÃO DE MINI GRUA. AF_03/2024</t>
  </si>
  <si>
    <t>ASCENSÃO E DESCIDA DE ELEVADOR DE CREMALHEIRA. AF_03/2024</t>
  </si>
  <si>
    <t>ASCENSÃO E DESCIDA DE GRUA FIXA. AF_03/2024</t>
  </si>
  <si>
    <t>MONTAGEM E DESMONTAGEM DE GRUA ASCENSIONAL, UTILIZAÇÃO DE GUINDASTE AUTOPROPELIDO 90T. AF_03/2024</t>
  </si>
  <si>
    <t>MONTAGEM E DESMONTAGEM DE GRUA ASCENSIONAL, UTILIZAÇÃO DE GUINDASTE DERRICK. AF_03/2024</t>
  </si>
  <si>
    <t>MONTAGEM E DESMONTAGEM DE MINI GRUA. AF_03/2024</t>
  </si>
  <si>
    <t>MONTAGEM E DESMONTAGEM DE TRECHO INICIAL DE ELEVADOR DE CREMALHEIRA, CABINE DUPLA - EXCLUSO FUNDAÇÕES. AF_03/2024</t>
  </si>
  <si>
    <t>MONTAGEM E DESMONTAGEM DE TRECHO INICIAL DE ELEVADOR DE CREMALHEIRA, CABINE SIMPLES - EXCLUSO FUNDAÇÕES. AF_03/2024</t>
  </si>
  <si>
    <t>MONTAGEM E DESMONTAGEM DO TRECHO INICIAL DE GRUA FIXA (ALTURA LIVRE) - EXCLUSO FUNDAÇÕES. AF_03/2024</t>
  </si>
  <si>
    <t>APLICAÇÃO DE ADUBO EM SOLO. AF_07/2024</t>
  </si>
  <si>
    <t>APLICAÇÃO DE CALCÁRIO PARA CORREÇÃO DO PH DO SOLO. AF_07/2024</t>
  </si>
  <si>
    <t>ESPALHAMENTO DE TERRA VEGETAL PARA O PLANTIO. AF_07/2024</t>
  </si>
  <si>
    <t>PLANTIO DE ARBUSTO OU CERCA VIVA. AF_07/2024</t>
  </si>
  <si>
    <t>PLANTIO DE ESPÉCIE VEGETAL, TIPO COMIGO-NINGUÉM-PODE OU EQUIVALENTE, COM ALTURA DE MUDA MAIOR QUE 0,50 M E MENOR OU IGUAL A 1,00 M. AF_07/2024</t>
  </si>
  <si>
    <t>PLANTIO DE ESPÉCIE VEGETAL, TIPO COMIGO-NINGUÉM-PODE OU EQUIVALENTE, COM ALTURA DE MUDA MAIOR QUE 1,00 M. AF_07/2024</t>
  </si>
  <si>
    <t>PLANTIO DE ESPÉCIE VEGETAL, TIPO COMIGO-NINGUÉM-PODE OU EQUIVALENTE, COM ALTURA DE MUDA MENOR OU IGUAL A 0,50 M. AF_07/2024</t>
  </si>
  <si>
    <t>PLANTIO DE FORRAÇÃO. AF_07/2024</t>
  </si>
  <si>
    <t>PLANTIO DE GRAMA BATATAIS EM PLACAS. AF_07/2024</t>
  </si>
  <si>
    <t>PLANTIO DE GRAMA EM PAVIMENTO CONCREGRAMA. AF_07/2024</t>
  </si>
  <si>
    <t>PLANTIO DE GRAMA ESMERALDA OU SÃO CARLOS OU CURITIBANA, EM PLACAS. AF_07/2024</t>
  </si>
  <si>
    <t>PLANTIO DE PALMEIRA COM ALTURA DE MUDA MAIOR QUE 2,00 M E MENOR OU IGUAL A 4,00 M. AF_07/2024</t>
  </si>
  <si>
    <t>PLANTIO DE PALMEIRA COM ALTURA DE MUDA MAIOR QUE 4,00 M . AF_07/2024</t>
  </si>
  <si>
    <t>PLANTIO DE PALMEIRA COM ALTURA DE MUDA MENOR OU IGUAL A 2,00 M . AF_07/2024</t>
  </si>
  <si>
    <t>PLANTIO DE ÁRVORE FRUTÍFERA COM ALTURA DE MUDA MAIOR QUE 2,00 M E MENOR OU IGUAL A 4,00 M. AF_07/2024</t>
  </si>
  <si>
    <t>PLANTIO DE ÁRVORE FRUTÍFERA COM ALTURA DE MUDA MAIOR QUE 4,00 M. AF_07/2024</t>
  </si>
  <si>
    <t>PLANTIO DE ÁRVORE FRUTÍFERA COM ALTURA DE MUDA MENOR OU IGUAL A 2,00 M. AF_07/2024</t>
  </si>
  <si>
    <t>PLANTIO DE ÁRVORE ORNAMENTAL COM ALTURA DE MUDA MAIOR QUE 2,00 M E MENOR OU IGUAL A 4,00 M . AF_07/2024</t>
  </si>
  <si>
    <t>PLANTIO DE ÁRVORE ORNAMENTAL COM ALTURA DE MUDA MAIOR QUE 4,00 M. AF_07/2024</t>
  </si>
  <si>
    <t>PLANTIO DE ÁRVORE ORNAMENTAL COM ALTURA DE MUDA MENOR OU IGUAL A 2,00 M . AF_07/2024</t>
  </si>
  <si>
    <t>REVOLVIMENTO E LIMPEZA MANUAL DE SOLO. AF_07/2024</t>
  </si>
  <si>
    <t>ARMAÇÃO DO SISTEMA DE PAREDES DE CONCRETO, EXECUTADA COMO ARMADURA NEGATIVA DE LAJES, TELA L-159. AF_12/2024</t>
  </si>
  <si>
    <t>ARMAÇÃO DO SISTEMA DE PAREDES DE CONCRETO, EXECUTADA COMO ARMADURA NEGATIVA DE LAJES, TELA L-196. AF_12/2024</t>
  </si>
  <si>
    <t>ARMAÇÃO DO SISTEMA DE PAREDES DE CONCRETO, EXECUTADA COMO ARMADURA NEGATIVA DE LAJES, TELA T-138. AF_12/2024</t>
  </si>
  <si>
    <t>ARMAÇÃO DO SISTEMA DE PAREDES DE CONCRETO, EXECUTADA COMO ARMADURA NEGATIVA DE LAJES, TELA T-159. AF_12/2024</t>
  </si>
  <si>
    <t>ARMAÇÃO DO SISTEMA DE PAREDES DE CONCRETO, EXECUTADA COMO ARMADURA NEGATIVA DE LAJES, TELA T-196. AF_12/2024</t>
  </si>
  <si>
    <t>ARMAÇÃO DO SISTEMA DE PAREDES DE CONCRETO, EXECUTADA COMO ARMADURA POSITIVA DE LAJES, TELA Q-113. AF_12/2024</t>
  </si>
  <si>
    <t>ARMAÇÃO DO SISTEMA DE PAREDES DE CONCRETO, EXECUTADA COMO ARMADURA POSITIVA DE LAJES, TELA Q-138. AF_12/2024</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</si>
  <si>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</si>
  <si>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</si>
  <si>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10,0 MM DE DIÂMETRO. AF_12/2024</t>
  </si>
  <si>
    <t>ARMAÇÃO DO SISTEMA DE PAREDES DE CONCRETO, EXECUTADA COMO REFORÇO, VERGALHÃO DE 12,5 MM DE DIÂMETRO. AF_12/2024</t>
  </si>
  <si>
    <t>ARMAÇÃO DO SISTEMA DE PAREDES DE CONCRETO, EXECUTADA COMO REFORÇO, VERGALHÃO DE 5,0 MM DE DIÂMETRO. AF_12/2024</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</si>
  <si>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</si>
  <si>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</si>
  <si>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EM PAREDES DE EDIFICAÇÕES MULTIFAMILIARES, TELA Q-138. AF_12/2024_PS</t>
  </si>
  <si>
    <t>ARMAÇÃO DO SISTEMA DE PAREDES DE CONCRETO, EXECUTADA EM PAREDES DE EDIFICAÇÕES MULTIFAMILIARES, TELA Q-283.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</si>
  <si>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</si>
  <si>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</si>
  <si>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EM PAREDES DE EDIFICAÇÕES UNIFAMILIARES, TELA Q-75. AF_12/2024</t>
  </si>
  <si>
    <t>ARMAÇÃO DO SISTEMA DE PAREDES DE CONCRETO, EXECUTADA EM PLATIBANDAS, TELA Q-92. AF_12/2024_PS</t>
  </si>
  <si>
    <t>CONCRETAGEM DE EDIFICAÇÕES (PAREDES E LAJES) FEITAS COM SISTEMA DE FÔRMAS MANUSEÁVEIS, COM CONCRETO USINADO AUTOADENSÁVEL FCK 25 MPA - LANÇAMENTO E ACABAMENTO. AF_09/2024</t>
  </si>
  <si>
    <t>CONCRETAGEM DE EDIFICAÇÕES (PAREDES E LAJES) FEITAS COM SISTEMA DE FÔRMAS MANUSEÁVEIS, COM CONCRETO USINADO AUTOADENSÁVEL REFORÇADO COM FIBRAS DE POLIPROPILENO, FCK 25 MPA - LANÇAMENTO E ACABAMENTO. AF_09/2024</t>
  </si>
  <si>
    <t>CONCRETAGEM DE EDIFICAÇÕES (PAREDES E LAJES) FEITAS COM SISTEMA DE FÔRMAS MANUSEÁVEIS, COM CONCRETO USINADO BOMBEÁVEL FCK 25 MPA - LANÇAMENTO, ADENSAMENTO E ACABAMENTO. AF_09/2024</t>
  </si>
  <si>
    <t>CONCRETAGEM DE ESCADAS EM EDIFICAÇÕES MULTIFAMILIARES FEITAS COM SISTEMA DE FÔRMAS MANUSEÁVEIS COM CONCRETO USINADO AUTOADENSÁVEL REFORÇADO COM FIBRAS DE POLIPROPILENO, FCK 25 MPA - LANÇAMENTO E ACABAMENTO. AF_09/2024</t>
  </si>
  <si>
    <t>CONCRETAGEM DE ESCADAS EM EDIFICAÇÕES MULTIFAMILIARES FEITAS COM SISTEMA DE FÔRMAS MANUSEÁVEIS COM CONCRETO USINADO AUTOADENSÁVEL, FCK 25 MPA - LANÇAMENTO E ACABAMENTO. AF_09/2024</t>
  </si>
  <si>
    <t>CONCRETAGEM DE ESCADAS EM EDIFICAÇÕES MULTIFAMILIARES FEITAS COM SISTEMA DE FÔRMAS MANUSEÁVEIS COM CONCRETO USINADO BOMBEÁVEL, FCK 25 MPA - LANÇAMENTO, ADENSAMENTO E ACABAMENTO. AF_09/2024</t>
  </si>
  <si>
    <t>CONCRETAGEM DE LAJES EM EDIFICAÇÕES MULTIFAMILIARES FEITAS COM SISTEMA DE FÔRMAS MANUSEÁVEIS, COM CONCRETO USINADO BOMBEÁVEL FCK 25 MPA - LANÇAMENTO, ADENSAMENTO E ACABAMENTO. AF_09/2024</t>
  </si>
  <si>
    <t>CONCRETAGEM DE LAJES EM EDIFICAÇÕES UNIFAMILIARES FEITAS COM SISTEMA DE FÔRMAS MANUSEÁVEIS, COM CONCRETO USINADO BOMBEÁVEL FCK 25 MPA - LANÇAMENTO, ADENSAMENTO E ACABAMENTO. AF_09/2024</t>
  </si>
  <si>
    <t>CONCRETAGEM DE PAREDES EM EDIFICAÇÕES MULTIFAMILIARES FEITAS COM SISTEMA DE FÔRMAS MANUSEÁVEIS, COM CONCRETO USINADO BOMBEÁVEL FCK 25 MPA - LANÇAMENTO, ADENSAMENTO E ACABAMENTO. AF_09/2024</t>
  </si>
  <si>
    <t>CONCRETAGEM DE PAREDES EM EDIFICAÇÕES UNIFAMILIARES FEITAS COM SISTEMA DE FÔRMAS MANUSEÁVEIS, COM CONCRETO USINADO BOMBEÁVEL FCK 25 MPA - LANÇAMENTO, ADENSAMENTO E ACABAMENTO. AF_09/2024</t>
  </si>
  <si>
    <t>CONCRETAGEM DE PLATIBANDA EM EDIFICAÇÕES MULTIFAMILIARES FEITAS COM SISTEMA DE FÔRMAS MANUSEÁVEIS, COM CONCRETO USINADO AUTOADENSÁVEL FCK 25 MPA - LANÇAMENTO E ACABAMENTO. AF_09/2024</t>
  </si>
  <si>
    <t>CONCRETAGEM DE PLATIBANDA EM EDIFICAÇÕES MULTIFAMILIARES FEITAS COM SISTEMA DE FÔRMAS MANUSEÁVEIS, COM CONCRETO USINADO AUTOADENSÁVEL REFORÇADO COM FIBRAS DE POLIPROPILENO, FCK 25 MPA - LANÇAMENTO E ACABAMENTO. AF_09/2024</t>
  </si>
  <si>
    <t>CONCRETAGEM DE PLATIBANDA EM EDIFICAÇÕES MULTIFAMILIARES FEITAS COM SISTEMA DE FÔRMAS MANUSEÁVEIS, COM CONCRETO USINADO BOMBEÁVEL FCK 25 MPA - LANÇAMENTO, ADENSAMENTO E ACABAMENTO. AF_09/2024</t>
  </si>
  <si>
    <t>CONCRETAGEM DE PLATIBANDA EM EDIFICAÇÕES UNIFAMILIARES FEITAS COM SISTEMA DE FÔRMAS MANUSEÁVEIS, COM CONCRETO USINADO AUTOADENSÁVEL FCK 25 MPA - LANÇAMENTO E ACABAMENTO. AF_09/2024</t>
  </si>
  <si>
    <t>CONCRETAGEM DE PLATIBANDA EM EDIFICAÇÕES UNIFAMILIARES FEITAS COM SISTEMA DE FÔRMAS MANUSEÁVEIS, COM CONCRETO USINADO AUTOADENSÁVEL REFORÇADO COM FIBRAS DE POLIPROPILENO, FCK 25 MPA - LANÇAMENTO E ACABAMENTO. AF_09/2024</t>
  </si>
  <si>
    <t>CONCRETAGEM DE PLATIBANDA EM EDIFICAÇÕES UNIFAMILIARES FEITAS COM SISTEMA DE FÔRMAS MANUSEÁVEIS, COM CONCRETO USINADO BOMBEÁVEL FCK 25 MPA - LANÇAMENTO, ADENSAMENTO E ACABAMENTO. AF_09/2024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</si>
  <si>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</si>
  <si>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EDIFICAÇÕES DE MÚLTIPLOS PAVIMENTOS, PAVIMENTO TÉRREO, UTILIZAÇÃO DE ARGAMASSA POLIMÉRICA. AF_12/2024</t>
  </si>
  <si>
    <t>ESTUCAMENTO DE DENSIDADE ALTA DE PANOS DE FACHADA DO SISTEMA DE PAREDES DE CONCRETO EM EDIFICAÇÕES DE MÚLTIPLOS PAVIMENTOS, PAVIMENTO TÉRREO, UTILIZAÇÃO DE ARGAMASSA TRAÇO 1:0,5:4,5 (CIM:CAL:AREIA).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</si>
  <si>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</si>
  <si>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PAVIMENTOS SUPERIORES, UTILIZAÇÃO DE ARGAMASSA POLIMÉRICA. AF_12/2024</t>
  </si>
  <si>
    <t>ESTUCAMENTO DE DENSIDADE ALTA DE PANOS DE FACHADA DO SISTEMA DE PAREDES DE CONCRETO EM EDIFICAÇÕES DE MÚLTIPLOS PAVIMENTOS, PAVIMENTOS SUPERIORES, UTILIZAÇÃO DE ARGAMASSA TRAÇO 1:0,5:4,5 (CIM:CAL:AREIA).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</si>
  <si>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</si>
  <si>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DOIS PAVIMENTOS (SOBRADO), ACESSO COM ANDAIME FACHADEIRO, UTILIZAÇÃO DE ARGAMASSA POLIMÉRICA. AF_12/2024</t>
  </si>
  <si>
    <t>ESTUCAMENTO DE DENSIDADE ALTA DE PANOS DE FACHADA DO SISTEMA DE PAREDES DE CONCRETO EM UNIDADES HABITACIONAIS DE DOIS PAVIMENTOS (SOBRADO), ACESSO COM ANDAIME FACHADEIRO, UTILIZAÇÃO DE ARGAMASSA TRAÇO 1:0,5:4,5 (CIM:CAL:AREIA). AF_12/2024</t>
  </si>
  <si>
    <t>ESTUCAMENTO DE DENSIDADE ALTA DE PANOS DE FACHADA DO SISTEMA DE PAREDES DE CONCRETO EM UNIDADES HABITACIONAIS DE PAVIMENTO ÚNICO, UTILIZAÇÃO DE ARGAMASSA COLANTE. AF_12/2024</t>
  </si>
  <si>
    <t>ESTUCAMENTO DE DENSIDADE ALTA DE PANOS DE FACHADA DO SISTEMA DE PAREDES DE CONCRETO EM UNIDADES HABITACIONAIS DE PAVIMENTO ÚNICO, UTILIZAÇÃO DE ARGAMASSA POLIMÉRICA. AF_12/2024</t>
  </si>
  <si>
    <t>ESTUCAMENTO DE DENSIDADE ALTA DE PANOS DE FACHADA DO SISTEMA DE PAREDES DE CONCRETO EM UNIDADES HABITACIONAIS DE PAVIMENTO ÚNICO, UTILIZAÇÃO DE ARGAMASSA TRAÇO 1:0,5:4,5 (CIM:CAL:AREIA). AF_12/2024</t>
  </si>
  <si>
    <t>ESTUCAMENTO DE DENSIDADE ALTA NAS FACES INTERNAS DE PAREDES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</si>
  <si>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POLIMÉRICA. AF_12/2024</t>
  </si>
  <si>
    <t>ESTUCAMENTO DE DENSIDADE ALTA NAS FACES INTERNAS DE PAREDES DO SISTEMA DE PAREDES DE CONCRETO, EM AMBIENTES COM ÁREA ENTRE 5 M² E 10 M², UTILIZAÇÃO DE ARGAMASSA TRAÇO 1:1:6 (CIM:CAL:AREIA).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</si>
  <si>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</si>
  <si>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MAIOR OU IGUAL A 10 M², UTILIZAÇÃO DE ARGAMASSA POLIMÉRICA. AF_12/2024</t>
  </si>
  <si>
    <t>ESTUCAMENTO DE DENSIDADE ALTA NAS FACES INTERNAS DE PAREDES DO SISTEMA DE PAREDES DE CONCRETO, EM AMBIENTES COM ÁREA MAIOR OU IGUAL A 10 M², UTILIZAÇÃO DE ARGAMASSA TRAÇO 1:1:6 (CIM:CAL:AREIA). AF_12/2024</t>
  </si>
  <si>
    <t>ESTUCAMENTO DE DENSIDADE ALTA NAS FACES INTERNAS DE PAREDES DO SISTEMA DE PAREDES DE CONCRETO, EM AMBIENTES COM ÁREA MENOR OU IGUAL A 5 M², UTILIZAÇÃO DE ARGAMASSA COLANTE. AF_12/2024</t>
  </si>
  <si>
    <t>ESTUCAMENTO DE DENSIDADE ALTA NAS FACES INTERNAS DE PAREDES DO SISTEMA DE PAREDES DE CONCRETO, EM AMBIENTES COM ÁREA MENOR OU IGUAL A 5 M², UTILIZAÇÃO DE ARGAMASSA POLIMÉRICA. AF_12/2024</t>
  </si>
  <si>
    <t>ESTUCAMENTO DE DENSIDADE ALTA NAS FACES INTERNAS DE PAREDES DO SISTEMA DE PAREDES DE CONCRETO, EM AMBIENTES COM ÁREA MENOR OU IGUAL A 5 M², UTILIZAÇÃO DE ARGAMASSA TRAÇO 1:1:6 (CIM:CAL:AREIA).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</si>
  <si>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</si>
  <si>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</si>
  <si>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</si>
  <si>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</si>
  <si>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</si>
  <si>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DE DENSIDADE BAIXA NAS FACES INTERNAS DE PAREDES DO SISTEMA DE PAREDES DE CONCRETO, EM AMBIENTES COM ÁREA MAIOR OU IGUAL A 10 M², UTILIZAÇÃO DE ARGAMASSA COLANTE. AF_12/2024</t>
  </si>
  <si>
    <t>ESTUCAMENTO DE DENSIDADE BAIXA NAS FACES INTERNAS DE PAREDES DO SISTEMA DE PAREDES DE CONCRETO, EM AMBIENTES COM ÁREA MENOR OU IGUAL A 5 M², UTILIZAÇÃO DE ARGAMASSA COLANTE. AF_12/2024</t>
  </si>
  <si>
    <t>ESTUCAMENTO PARA QUALQUER REVESTIMENTO, EM TETO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</si>
  <si>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</si>
  <si>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</si>
  <si>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FÔRMAS MANUSEÁVEIS DA ALUMÍNIO PARA PAREDES DE CONCRETO MOLDADAS IN LOCO, EM PLATIBANDA. AF_11/2024</t>
  </si>
  <si>
    <t>FÔRMAS MANUSEÁVEIS DE ALUMÍNIO PARA PAREDES DE CONCRETO MOLDADAS IN LOCO, DE EDIFICAÇÕES DE MÚLTIPLOS PAVIMENTOS, EM LAJES. AF_11/2024</t>
  </si>
  <si>
    <t>FÔRMAS MANUSEÁVEIS DE ALUMÍNIO PARA PAREDES DE CONCRETO MOLDADAS IN LOCO, DE EDIFICAÇÕES DE MÚLTIPLOS PAVIMENTOS, EM PAREDES. AF_11/2024</t>
  </si>
  <si>
    <t>FÔRMAS MANUSEÁVEIS DE ALUMÍNIO PARA PAREDES DE CONCRETO MOLDADAS IN LOCO, DE EDIFICAÇÕES UNIFAMILIARES, EM LAJES. AF_11/2024</t>
  </si>
  <si>
    <t>FÔRMAS MANUSEÁVEIS DE ALUMÍNIO PARA PAREDES DE CONCRETO MOLDADAS IN LOCO, DE EDIFICAÇÕES UNIFAMILIARES, EM PAREDES. AF_11/2024</t>
  </si>
  <si>
    <t>FÔRMAS MANUSEÁVEIS DE PLÁSTICO ESTRUTURADO EM AÇO PARA PAREDES DE CONCRETO MOLDADAS IN LOCO, DE EDIFICAÇÕES DE MÚLTIPLOS PAVIMENTOS, EM LAJES. AF_11/2024</t>
  </si>
  <si>
    <t>FÔRMAS MANUSEÁVEIS DE PLÁSTICO ESTRUTURADO EM AÇO PARA PAREDES DE CONCRETO MOLDADAS IN LOCO, DE EDIFICAÇÕES DE MÚLTIPLOS PAVIMENTOS, EM PLATIBANDA. AF_11/2024</t>
  </si>
  <si>
    <t>FÔRMAS MANUSEÁVEIS DE PLÁSTICO ESTRUTURADO EM AÇO PARA PAREDES DE CONCRETO MOLDADAS IN LOCO, DE EDIFICAÇÕES MÚLTIPLOS PAVIMENTOS, EM PAREDES. AF_11/2024</t>
  </si>
  <si>
    <t>FÔRMAS MANUSEÁVEIS DE PLÁSTICO ESTRUTURADO EM AÇO PARA PAREDES DE CONCRETO MOLDADAS IN LOCO, DE EDIFICAÇÕES UNIFAMILIARES, EM LAJES. AF_11/2024</t>
  </si>
  <si>
    <t>FÔRMAS MANUSEÁVEIS DE PLÁSTICO ESTRUTURADO EM AÇO PARA PAREDES DE CONCRETO MOLDADAS IN LOCO, DE EDIFICAÇÕES UNIFAMILIARES, EM PAREDES. AF_11/2024</t>
  </si>
  <si>
    <t>INSTALAÇÃO DE ISOLAMENTO COM LÃ DE PET EM PAREDE DRYWALL. AF_07/2023</t>
  </si>
  <si>
    <t>INSTALAÇÃO DE ISOLAMENTO COM LÃ DE VIDRO EM PAREDE DRYWALL. AF_07/2023</t>
  </si>
  <si>
    <t>INSTALAÇÃO DE REFORÇO DE MADEIRA EM PAREDE DRYWALL. AF_07/2023</t>
  </si>
  <si>
    <t>INSTALAÇÃO DE REFORÇO METÁLICO EM PAREDE DRYWALL. AF_07/2023</t>
  </si>
  <si>
    <t>PAREDE COM SISTEMA EM CHAPAS DE GESSO PARA DRYWALL, USO INTERNO COM DUAS FACES DUPLAS E ESTRUTURA METÁLICA COM GUIAS DUPLAS, SEM VÃOS. AF_07/2023_PS</t>
  </si>
  <si>
    <t>PAREDE COM SISTEMA EM CHAPAS DE GESSO PARA DRYWALL, USO INTERNO COM UMA FACE SIMPLES E OUTRA FACE DUPLA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</si>
  <si>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</si>
  <si>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</si>
  <si>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</si>
  <si>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</si>
  <si>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SIMPLES,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</si>
  <si>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</si>
  <si>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</si>
  <si>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</si>
  <si>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</si>
  <si>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</si>
  <si>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</si>
  <si>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</si>
  <si>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PAREDE COM SISTEMA EM CHAPAS DE GESSO PARA DRYWALL, USO INTERNO, COM UMA FACE SIMPLES E ESTRUTURA METÁLICA COM GUIAS SIMPLES PARA PAREDES COM ÁREA LÍQUIDA MENOR QUE 6 M2, COM VÃOS. AF_07/2023_PS</t>
  </si>
  <si>
    <t>PAREDE COM SISTEMA EM CHAPAS DE GESSO PARA DRYWALL, USO INTERNO, COM UMA FACE SIMPLES E ESTRUTURA METÁLICA COM GUIAS SIMPLES,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</si>
  <si>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</si>
  <si>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</si>
  <si>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</si>
  <si>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</si>
  <si>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SIMPLES, SEM VÃOS. AF_07/2023_PS</t>
  </si>
  <si>
    <t>INSTALAÇÃO DE ALONGADOR COM TRÊS ALTURAS, EM TUBO DE AÇO CARBONO - EQUIPAMENTO DE GINASTICA PARA ACADEMIA AO AR LIVRE / ACADEMIA DA TERCEIRA IDADE - ATI, INSTALADO SOBRE SOLO. AF_10/2021</t>
  </si>
  <si>
    <t>INSTALAÇÃO DE ALONGADOR COM TRÊS ALTURAS, EM TUBO DE AÇO CARBONO - EQUIPAMENTO DE GINÁSTICA PARA ACADEMIA AO AR LIVRE / ACADEMIA DA TERCEIRA IDADE - ATI, INSTALADO SOBRE PISO DE CONCRETO EXISTENTE. AF_10/2021</t>
  </si>
  <si>
    <t>INSTALAÇÃO DE BALANÇO DE 2 LUGARES COM ESTRUTURA DE MADEIRA TRATADA, INSTALADO SOBRE PISO DE CONCRETO EXISTENTE. AF_10/2021</t>
  </si>
  <si>
    <t>INSTALAÇÃO DE BALANÇO DE 2 LUGARES COM ESTRUTURA DE MADEIRA TRATADA, INSTALADO SOBRE SOLO. AF_10/2021</t>
  </si>
  <si>
    <t>INSTALAÇÃO DE BALANÇO DE 2 LUGARES COM ESTRUTURA METÁLICA EM TUBOS DE AÇO CARBONO, INSTALADO SOBRE PISO DE CONCRETO EXISTENTE. AF_10/2021</t>
  </si>
  <si>
    <t>INSTALAÇÃO DE BALANÇO DE 2 LUGARES COM ESTRUTURA METÁLICA EM TUBOS DE AÇO CARBONO, INSTALADO SOBRE SOLO. AF_10/2021</t>
  </si>
  <si>
    <t>INSTALAÇÃO DE CASINHA DE MADEIRA TRATADA COM RAMPA ESCALADA, ESCORREGADOR E ESCADA MARINHEIRO, INSTALADO SOBRE PISO DE CONCRETO EXISTENTE. AF_10/2021</t>
  </si>
  <si>
    <t>INSTALAÇÃO DE CASINHA DE MADEIRA TRATADA COM RAMPA ESCALADA, ESCORREGADOR E ESCADA MARINHEIRO, INSTALADO SOBRE SOLO. AF_10/2021</t>
  </si>
  <si>
    <t>INSTALAÇÃO DE ESCORREGADOR DE MADEIRA TRATADA, INSTALADO SOBRE PISO DE CONCRETO EXISTENTE. AF_10/2021</t>
  </si>
  <si>
    <t>INSTALAÇÃO DE ESCORREGADOR DE MADEIRA TRATADA, INSTALADO SOBRE SOLO. AF_10/2021</t>
  </si>
  <si>
    <t>INSTALAÇÃO DE ESCORREGADOR METÁLICO EM TUBOS E CHAPAS DE AÇO CARBONO, INSTALADO SOBRE PISO DE CONCRETO EXISTENTE. AF_10/2021</t>
  </si>
  <si>
    <t>INSTALAÇÃO DE ESCORREGADOR METÁLICO EM TUBOS E CHAPAS DE AÇO CARBONO, INSTALADO SOBRE SOLO. AF_10/2021</t>
  </si>
  <si>
    <t>INSTALAÇÃO DE ESQUI TRIPLO, EM TUBO DE AÇO CARBONO - EQUIPAMENTO DE GINÁSTICA PARA ACADEMIA AO AR LIVRE / ACADEMIA DA TERCEIRA IDADE - ATI, INSTALADO SOBRE PISO DE CONCRETO EXISTENTE. AF_10/2021</t>
  </si>
  <si>
    <t>INSTALAÇÃO DE GAIOLA LABIRINTO METÁLICA EM TUBOS DE AÇO CARBONO, INSTALADA SOBRE PISO DE CONCRETO EXISTENTE. AF_10/2021</t>
  </si>
  <si>
    <t>INSTALAÇÃO DE GAIOLA LABIRINTO METÁLICA EM TUBOS DE AÇO CARBONO, INSTALADO SOBRE SOLO. AF_10/2021</t>
  </si>
  <si>
    <t>INSTALAÇÃO DE GANGORRA SIMPLES DE MADEIRA TRATADA, INSTALADA SOBRE PISO DE CONCRETO EXISTENTE. AF_10/2021</t>
  </si>
  <si>
    <t>INSTALAÇÃO DE GANGORRA SIMPLES DE MADEIRA TRATADA, INSTALADA SOBRE SOLO. AF_10/2021</t>
  </si>
  <si>
    <t>INSTALAÇÃO DE GANGORRA SIMPLES METÁLICA EM TUBOS DE AÇO CARBONO, INSTALADA SOBRE PISO DE CONCRETO EXISTENTE. AF_10/2021</t>
  </si>
  <si>
    <t>INSTALAÇÃO DE GANGORRA SIMPLES METÁLICA EM TUBOS DE AÇO CARBONO, INSTALADA SOBRE SOLO. AF_10/2021</t>
  </si>
  <si>
    <t>INSTALAÇÃO DE GIRA-GIRA METÁLICO EM TUBOS DE AÇO CARBONO, INSTALADO SOBRE PISO DE CONCRETO EXISTENTE. AF_10/2021</t>
  </si>
  <si>
    <t>INSTALAÇÃO DE GIRA-GIRA METÁLICO EM TUBOS DE AÇO CARBONO, INSTALADO SOBRE SOLO. AF_10/2021</t>
  </si>
  <si>
    <t>INSTALAÇÃO DE MULTIEXERCITADOR COM SEIS FUNÇÕES,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</si>
  <si>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</si>
  <si>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</si>
  <si>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</si>
  <si>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</si>
  <si>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</si>
  <si>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SOLO. AF_10/2021</t>
  </si>
  <si>
    <t>INSTALAÇÃO DE ROTAÇÃO VERTICAL DUPLO, EM TUBO DE ACO CARBONO - EQUIPAMENTO DE GINASTICA PARA ACADEMIA AO AR LIVRE / ACADEMIA DA TERCEIRA IDADE - ATI, INSTALADO SOBRE PISO DE CONCRETO EXISTENTE. AF_10/2021</t>
  </si>
  <si>
    <t>INSTALAÇÃO DE ROTAÇÃO VERTICAL DUPLO, EM TUBO DE AÇO CARBONO - EQUIPAMENTO DE GINÁSTICA PARA ACADEMIA AO AR LIVRE / ACADEMIA DA TERCEIRA IDADE - ATI, INSTALADO SOBRE SOLO.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</si>
  <si>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</si>
  <si>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</si>
  <si>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</si>
  <si>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</si>
  <si>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SURF DUPLO, EM TUBO DE AÇO CARBONO - EQUIPAMENTO DE GINÁSTICA PARA ACADEMIA AO AR LIVRE / ACADEMIA DA TERCEIRA IDADE - ATI, INSTALADO SOBRE SOLO. AF_10/2021</t>
  </si>
  <si>
    <t>EXECUÇÃO DE PASSEIO (CALÇADA) COM CONCRETO MOLDADO IN LOCO, FEITO EM OBRA, ACABAMENTO ESTAMPADO, ESPESSURA 6 CM, ARMADO. AF_08/2022</t>
  </si>
  <si>
    <t>EXECUÇÃO DE PASSEIO (CALÇADA) COM CONCRETO MOLDADO IN LOCO, FEITO EM OBRA, ACABAMENTO ESTAMPADO, ESPESSURA 6 CM, NÃO ARMADO. AF_08/2022</t>
  </si>
  <si>
    <t>EXECUÇÃO DE PASSEIO (CALÇADA) COM CONCRETO MOLDADO IN LOCO, FEITO EM OBRA, ACABAMENTO ESTAMPADO, ESPESSURA 8 CM, ARMADO. AF_08/2022</t>
  </si>
  <si>
    <t>EXECUÇÃO DE PASSEIO (CALÇADA) COM CONCRETO MOLDADO IN LOCO, FEITO EM OBRA, ACABAMENTO ESTAMPADO, ESPESSURA 8 CM, NÃO ARMADO. AF_08/2022</t>
  </si>
  <si>
    <t>EXECUÇÃO DE PASSEIO (CALÇADA) COM CONCRETO MOLDADO IN LOCO, USINADO, ACABAMENTO ESTAMPADO, ESPESSURA 6 CM, ARMADO. AF_08/2022</t>
  </si>
  <si>
    <t>EXECUÇÃO DE PASSEIO (CALÇADA) COM CONCRETO MOLDADO IN LOCO, USINADO, ACABAMENTO ESTAMPADO, ESPESSURA 6 CM, NÃO ARMADO. AF_08/2022</t>
  </si>
  <si>
    <t>EXECUÇÃO DE PASSEIO (CALÇADA) COM CONCRETO MOLDADO IN LOCO, USINADO, ACABAMENTO ESTAMPADO, ESPESSURA 8 CM, ARMADO. AF_08/2022</t>
  </si>
  <si>
    <t>EXECUÇÃO DE PASSEIO (CALÇADA) COM CONCRETO MOLDADO IN LOCO, USINADO, ACABAMENTO ESTAMPADO, ESPESSURA 8 CM, NÃO ARMADO. AF_08/2022</t>
  </si>
  <si>
    <t>EXECUÇÃO DE PASSEIO (CALÇADA) COM PLACAS DE CONCRETO PRÉ-FABRICADAS, ASSENTADAS COM ARGAMASSA, PLACAS DE 100 X 100 CM, NÃO ARMADO. AF_08/2022</t>
  </si>
  <si>
    <t>EXECUÇÃO DE PASSEIO (CALÇADA) COM PLACAS DE CONCRETO PRÉ-FABRICADAS, ASSENTADAS COM ARGAMASSA, PLACAS DE 40 X 40 CM, NÃO ARMADO. AF_08/2022</t>
  </si>
  <si>
    <t>EXECUÇÃO DE PASSEIO (CALÇADA) OU PISO DE CONCRETO COM CONCRETO MOLDADO IN LOCO, FEITO EM OBRA,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</si>
  <si>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</si>
  <si>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C20, ACABAMENTO CONVENCIONAL, NÃO ARMADO. AF_08/2022</t>
  </si>
  <si>
    <t>EXECUÇÃO DE PASSEIO (CALÇADA) OU PISO DE CONCRETO COM CONCRETO MOLDADO IN LOCO, USINADO C25, ACABAMENTO CONVENCIONAL, NÃO ARMADO. AF_03/2023</t>
  </si>
  <si>
    <t>EXECUÇÃO DE PASSEIO (CALÇADA) OU PISO DE CONCRETO COM CONCRETO MOLDADO IN LOCO, USINADO, ACABAMENTO CONVENCIONAL, ESPESSURA 6 CM, ARMADO. AF_08/2022</t>
  </si>
  <si>
    <t>EXECUÇÃO DE PASSEIO (CALÇADA) OU PISO DE CONCRETO COM CONCRETO MOLDADO IN LOCO, USINADO, ACABAMENTO CONVENCIONAL, ESPESSURA 8 CM, ARMADO. AF_08/2022</t>
  </si>
  <si>
    <t>EXECUÇÃO DE PAVIMENTO EM PARALELEPÍPEDOS, REJUNTAMENTO COM ARGAMASSA TRAÇO 1:3 (CIMENTO E AREIA). AF_05/2020</t>
  </si>
  <si>
    <t>EXECUÇÃO DE PAVIMENTO EM PARALELEPÍPEDOS, REJUNTAMENTO COM PEDRISCO E EMULSÃO ASFÁLTICA. AF_05/2020</t>
  </si>
  <si>
    <t>EXECUÇÃO DE PAVIMENTO EM PARALELEPÍPEDOS, REJUNTAMENTO COM PÓ DE PEDRA. AF_05/2020</t>
  </si>
  <si>
    <t>EXECUÇÃO DE PAVIMENTO EM PEDRAS POLIÉDRICAS, REJUNTAMENTO COM ARGAMASSA TRAÇO 1:3 (CIMENTO E AREIA). AF_05/2020</t>
  </si>
  <si>
    <t>EXECUÇÃO DE PAVIMENTO EM PEDRAS POLIÉDRICAS, REJUNTAMENTO COM PEDRISCO E EMULSÃO ASFÁLTICA. AF_05/2020</t>
  </si>
  <si>
    <t>EXECUÇÃO DE PAVIMENTO EM PEDRAS POLIÉDRICAS, REJUNTAMENTO COM PÓ DE PEDRA. AF_05/2020</t>
  </si>
  <si>
    <t>EXECUÇÃO DE PASSEIO COM PLACAS DE CONCRETO PERMEÁVEL (DRENANTE), PRÉ-FABRICADAS, DE 40 X 40 CM, ESPESSURA 6 CM. AF_10/2022</t>
  </si>
  <si>
    <t>EXECUÇÃO DE PASSEIO EM PISO INTERTRAVADO, COM BLOCO 16 FACES DE 22 X 11 CM, ESPESSURA 6 CM. AF_10/2022</t>
  </si>
  <si>
    <t>EXECUÇÃO DE PASSEIO EM PISO INTERTRAVADO, COM BLOCO DE CONCRETO PERMEÁVEL (DRENANTE) 16 FACES DE 22 X 11 CM, ESPESSURA 6 CM. AF_10/2022</t>
  </si>
  <si>
    <t>EXECUÇÃO DE PASSEIO EM PISO INTERTRAVADO, COM BLOCO DE CONCRETO PERMEÁVEL RETANGULAR DE 20 X 10 CM, ESPESSURA 6 CM. AF_10/2022</t>
  </si>
  <si>
    <t>EXECUÇÃO DE PASSEIO EM PISO INTERTRAVADO, COM BLOCO PODOTÁTIL (ALERTA OU DIRECIONAL) QUADRADO DE 20 X 20 CM, ESPESSURA 6 CM. AF_10/2022</t>
  </si>
  <si>
    <t>EXECUÇÃO DE PASSEIO EM PISO INTERTRAVADO, COM BLOCO PODOTÁTIL (ALERTA OU DIRECIONAL) RETANGULAR DE 20 X 10 CM, ESPESSURA 6 CM. AF_10/2022</t>
  </si>
  <si>
    <t>EXECUÇÃO DE PASSEIO EM PISO INTERTRAVADO, COM BLOCO RAQUETE 22 X 13,5 CM, ESPESSURA 6 CM. AF_10/2022</t>
  </si>
  <si>
    <t>EXECUÇÃO DE PASSEIO EM PISO INTERTRAVADO, COM BLOCO RETANGULAR COLORIDO DE 20 X 10 CM, ESPESSURA 6 CM. AF_10/2022</t>
  </si>
  <si>
    <t>EXECUÇÃO DE PASSEIO EM PISO INTERTRAVADO, COM BLOCO RETANGULAR COR NATURAL DE 20 X 10 CM, ESPESSURA 6 CM. AF_10/2022</t>
  </si>
  <si>
    <t>EXECUÇÃO DE PAVIMENTO COM PLACAS DE CONCRETO PERMEÁVEL (DRENANTE), PRÉ-FABRICADAS, DE 40 X 40 CM, ESPESSURA 6 CM. AF_10/2022</t>
  </si>
  <si>
    <t>EXECUÇÃO DE PAVIMENTO COM PLACAS DE CONCRETO PERMEÁVEL (DRENANTE), PRÉ-FABRICADAS, DE 40 X 40 CM, ESPESSURA 8 CM. AF_10/2022</t>
  </si>
  <si>
    <t>EXECUÇÃO DE PAVIMENTO EM PISO INTERTRAVADO, COM BLOCO 16 FACES DE 22 X 11 CM, ESPESSURA 10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</si>
  <si>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</si>
  <si>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</si>
  <si>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DE CONCRETO PERMEÁVEL (DRENANTE) 16 FACES DE 22 X 11 CM, ESPESSURA 6 CM. AF_10/2022</t>
  </si>
  <si>
    <t>EXECUÇÃO DE PAVIMENTO EM PISO INTERTRAVADO, COM BLOCO DE CONCRETO PERMEÁVEL (DRENANTE) 16 FACES DE 22 X 11 CM, ESPESSURA 8 CM. AF_10/2022</t>
  </si>
  <si>
    <t>EXECUÇÃO DE PAVIMENTO EM PISO INTERTRAVADO, COM BLOCO DE CONCRETO PERMEÁVEL (DRENANTE) RETANGULAR DE 20 X 10 CM, ESPESSURA 6 CM. AF_10/2022</t>
  </si>
  <si>
    <t>EXECUÇÃO DE PAVIMENTO EM PISO INTERTRAVADO, COM BLOCO DE CONCRETO PERMEÁVEL (DRENANTE) RETANGULAR DE 20 X 10 CM, ESPESSURA 8 CM. AF_10/2022</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</si>
  <si>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</si>
  <si>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</si>
  <si>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PODOTÁTIL (ALERTA OU DIRECIONAL) QUADRADO DE 20 X 20 CM, ESPESSURA 6 CM. AF_10/2022</t>
  </si>
  <si>
    <t>EXECUÇÃO DE PAVIMENTO EM PISO INTERTRAVADO, COM BLOCO PODOTÁTIL (ALERTA OU DIRECIONAL) RETANGULAR DE 20 X 10 CM, ESPESSURA 6 CM. AF_10/2022</t>
  </si>
  <si>
    <t>EXECUÇÃO DE PAVIMENTO EM PISO INTERTRAVADO, COM BLOCO RAQUETE 22 X 13,5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</si>
  <si>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</si>
  <si>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</si>
  <si>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</si>
  <si>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</si>
  <si>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</si>
  <si>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PAVIMENTO EM PISO INTERTRAVADO, COM BLOCO SEXTAVADO DE 25 X 25 CM, ESPESSURA 10 CM. AF_10/2022</t>
  </si>
  <si>
    <t>EXECUÇÃO DE PAVIMENTO EM PISO INTERTRAVADO, COM BLOCO SEXTAVADO DE 25 X 25 CM, ESPESSURA 6 CM. AF_10/2022</t>
  </si>
  <si>
    <t>EXECUÇÃO DE PAVIMENTO EM PISO INTERTRAVADO, COM BLOCO SEXTAVADO DE 25 X 25 CM, ESPESSURA 8 CM. AF_10/2022</t>
  </si>
  <si>
    <t>APLICAÇÃO DE GRAXA EM BARRAS DE TRANSFERÊNCIA PARA EXECUÇÃO DE PAVIMENTO DE CONCRETO. AF_04/2022</t>
  </si>
  <si>
    <t>APLICAÇÃO DE LONA PLÁSTICA PARA EXECUÇÃO DE PAVIMENTOS DE CONCRETO. AF_04/2022</t>
  </si>
  <si>
    <t>BARRAS DE LIGAÇÃO, AÇO CA-50 DE 10 MM, PARA EXECUÇÃO DE PAVIMENTO DE CONCRETO - FORNECIMENTO E INSTALAÇÃO. AF_04/2022</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</si>
  <si>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</si>
  <si>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</si>
  <si>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</si>
  <si>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</si>
  <si>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EXECUÇÃO DE JUNTAS DE CONTRAÇÃO PARA PAVIMENTOS DE CONCRETO. AF_04/2022</t>
  </si>
  <si>
    <t>EXECUÇÃO DE PAVIMENTO DE CONCRETO ARMADO (PCA), FCK = 30 MPA, ESPESSURA DE 15,0 CM. AF_04/2022</t>
  </si>
  <si>
    <t>EXECUÇÃO DE PAVIMENTO DE CONCRETO ARMADO (PCA), FCK = 30 MPA, ESPESSURA DE 17,5 CM. AF_04/2022</t>
  </si>
  <si>
    <t>EXECUÇÃO DE PAVIMENTO DE CONCRETO SIMPLES (PCS), FCK = 35 MPA, ESPESSURA DE 15,0 CM. AF_04/2022</t>
  </si>
  <si>
    <t>EXECUÇÃO DE PAVIMENTO DE CONCRETO SIMPLES (PCS), FCK = 35 MPA, ESPESSURA DE 16,0 CM. AF_04/2022</t>
  </si>
  <si>
    <t>EXECUÇÃO DE PAVIMENTO DE CONCRETO SIMPLES (PCS), FCK = 35 MPA, ESPESSURA DE 17,5 CM. AF_04/2022</t>
  </si>
  <si>
    <t>EXECUÇÃO DE PAVIMENTO DE CONCRETO SIMPLES (PCS), FCK = 35 MPA, ESPESSURA DE 25,0 CM. AF_04/2022</t>
  </si>
  <si>
    <t>EXECUÇÃO DE PAVIMENTO DE CONCRETO SIMPLES (PCS), FCK = 40 MPA, ESPESSURA DE 15,0 CM. AF_04/2022</t>
  </si>
  <si>
    <t>EXECUÇÃO DE PAVIMENTO DE CONCRETO SIMPLES (PCS), FCK = 40 MPA, ESPESSURA DE 16,0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</si>
  <si>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</si>
  <si>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</si>
  <si>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</si>
  <si>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</si>
  <si>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</si>
  <si>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</si>
  <si>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</si>
  <si>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</si>
  <si>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</si>
  <si>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</si>
  <si>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</si>
  <si>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PISO INDUSTRIAL REFORÇADO COM FIBRAS, FCK = 30 MPA, ESPESSURA DE 12,0 CM. AF_04/2022</t>
  </si>
  <si>
    <t>EXECUÇÃO DE PISO INDUSTRIAL REFORÇADO COM FIBRAS, FCK = 30 MPA, ESPESSURA DE 14,0 CM. AF_04/2022</t>
  </si>
  <si>
    <t>EXECUÇÃO DE PISO INDUSTRIAL REFORÇADO COM FIBRAS, FCK = 30 MPA, ESPESSURA DE 16,0 CM. AF_04/2022</t>
  </si>
  <si>
    <t>EXECUÇÃO DE PISO INDUSTRIAL REFORÇADO COM FIBRAS, FCK = 30 MPA, ESPESSURA DE 18,0 CM. AF_04/2022</t>
  </si>
  <si>
    <t>EXECUÇÃO DE PISO INDUSTRIAL REFORÇADO COM FIBRAS, FCK = 30 MPA, ESPESSURA DE 20,0 CM. AF_04/2022</t>
  </si>
  <si>
    <t>EXECUÇÃO PAVIMENTO DE CONCRETO SIMPLES (PCS), FCK = 35 MPA, ESPESSURA DE 20,0 CM. AF_04/2022</t>
  </si>
  <si>
    <t>EXECUÇÃO PAVIMENTO DE CONCRETO SIMPLES (PCS), FCK = 35 MPA, ESPESSURA DE 22,5 CM. AF_04/2022</t>
  </si>
  <si>
    <t>EXECUÇÃO PAVIMENTO DE CONCRETO SIMPLES (PCS), FCK = 35 MPA, ESPESSURA DE 27,5 CM. AF_04/2022</t>
  </si>
  <si>
    <t>CHAPIM (RUFO CAPA) EM AÇO GALVANIZADO, CORTE 33. AF_11/2020</t>
  </si>
  <si>
    <t>CHAPIM SOBRE MUROS LINEARES, EM CONCRETO PRÉ-MOLDADO, COMPRIMENTO DE ATÉ 6 M, ASSENTADO COM ARGAMASSA 1:6 COM ADITIVO. AF_11/2020</t>
  </si>
  <si>
    <t>CHAPIM SOBRE MUROS LINEARES, EM CONCRETO PRÉ-MOLDADO, COMPRIMENTO MAIOR QUE 6 M, ASSENTADO COM ARGAMASSA 1:6 COM ADITIVO. AF_11/2020</t>
  </si>
  <si>
    <t>CHAPIM SOBRE MUROS LINEARES, EM GRANITO OU MÁRMORE, L = 25 CM, ASSENTADO COM ARGAMASSA 1:6 COM ADITIVO. AF_11/2020</t>
  </si>
  <si>
    <t>CHAPIM SOBRE MUROS NÃO LINEARES, EM CONCRETO PRÉ-MOLDADO, COMPRIMENTO DE ATÉ 6 M, ASSENTADO COM ARGAMASSA 1:6 COM ADITIVO. AF_11/2020</t>
  </si>
  <si>
    <t>CHAPIM SOBRE MUROS NÃO LINEARES, EM CONCRETO PRÉ-MOLDADO, COMPRIMENTO MAIOR QUE 6 M, ASSENTADO COM ARGAMASSA 1:6 COM ADITIVO. AF_11/2020</t>
  </si>
  <si>
    <t>PEITORIL LINEAR EM CONCRETO PRÉ-MOLDADO, COMPRIMENTO DE ATÉ 2 M, ASSENTADO COM ARGAMASSA 1:6 COM ADITIVO. AF_11/2020</t>
  </si>
  <si>
    <t>PEITORIL LINEAR EM CONCRETO PRÉ-MOLDADO, COMPRIMENTO MAIOR QUE 2 M, ASSENTADO COM ARGAMASSA 1:6 COM ADITIVO. AF_11/2020</t>
  </si>
  <si>
    <t>PEITORIL LINEAR EM GRANITO OU MÁRMORE, L = 15CM, ASSENTADO COM ARGAMASSA 1:6 COM ADITIVO. AF_11/2020</t>
  </si>
  <si>
    <t>FACHADA CORTINA EM VIDRO NO SISTEMA STICK, CONSIDERANDO MODULAÇÃO DE 1,25 X 3,20 M, COM ABERTURA, ACABAMENTO ANODIZADO OU PINTADO - FORNECIMENTO E INSTALAÇÃO. AF_06/2022</t>
  </si>
  <si>
    <t>FACHADA CORTINA EM VIDRO NO SISTEMA STICK, CONSIDERANDO MODULAÇÃO DE 1,25 X 3,20 M, SEM ABERTURA, ACABAMENTO ANODIZADO OU PINTADO - FORNECIMENTO E INSTALAÇÃO. AF_06/2022</t>
  </si>
  <si>
    <t>FACHADA CORTINA EM VIDRO NO SISTEMA UNITIZADO, CONSIDERANDO MODULAÇÃO DE 1,25 X 3,20 M, COM ABERTURA, ACABAMENTO ANODIZADO OU PINTADO - FORNECIMENTO E INSTALAÇÃO. AF_06/2022</t>
  </si>
  <si>
    <t>FACHADA CORTINA EM VIDRO NO SISTEMA UNITIZADO, CONSIDERANDO MODULAÇÃO DE 1,25 X 3,20 M, SEM ABERTURA, ACABAMENTO ANODIZADO OU PINTADO - FORNECIMENTO E INSTALAÇÃO. AF_06/2022</t>
  </si>
  <si>
    <t>FACHADA EM VIDRO NO SISTEMA SPIDER GLASS, CONSIDERANDO MÓDULOS DE 2,00 X 2,50 M, FIXADO EM ESTRUTURA METÁLICA FORNECIMENTO E INSTALAÇÃO. AF_06/2022</t>
  </si>
  <si>
    <t>ENSACAMENTO DE AREIA. AF_11/2015</t>
  </si>
  <si>
    <t>PENEIRAMENTO DE AREIA COM PENEIRA ELÉTRICA. AF_11/2015</t>
  </si>
  <si>
    <t>PENEIRAMENTO DE AREIA COM PENEIRA MANUAL. AF_11/2015</t>
  </si>
  <si>
    <t>PERFURAÇÃO HORIZONTAL DIRECIONAL E INSTALAÇÃO DE TUBULAÇÃO PEAD 110 MM, EM SOLO DE 1ª CATEGORIA. AF_01/2022</t>
  </si>
  <si>
    <t>PERFURAÇÃO HORIZONTAL DIRECIONAL E INSTALAÇÃO DE TUBULAÇÃO PEAD 110 MM, EM SOLO DE 2ª CATEGORIA. AF_01/2022</t>
  </si>
  <si>
    <t>PERFURAÇÃO HORIZONTAL DIRECIONAL E INSTALAÇÃO DE TUBULAÇÃO PEAD 110 MM, EM SOLO MOLE. AF_01/2022</t>
  </si>
  <si>
    <t>PERFURAÇÃO HORIZONTAL DIRECIONAL E INSTALAÇÃO DE TUBULAÇÃO PEAD 160 MM, EM SOLO DE 1ª CATEGORIA. AF_01/2022</t>
  </si>
  <si>
    <t>PERFURAÇÃO HORIZONTAL DIRECIONAL E INSTALAÇÃO DE TUBULAÇÃO PEAD 160 MM, EM SOLO DE 2ª CATEGORIA. AF_01/2022</t>
  </si>
  <si>
    <t>PERFURAÇÃO HORIZONTAL DIRECIONAL E INSTALAÇÃO DE TUBULAÇÃO PEAD 160 MM, EM SOLO MOLE. AF_01/2022</t>
  </si>
  <si>
    <t>PERFURAÇÃO HORIZONTAL DIRECIONAL E INSTALAÇÃO DE TUBULAÇÃO PEAD 180 MM, EM SOLO DE 1ª CATEGORIA. AF_01/2022</t>
  </si>
  <si>
    <t>PERFURAÇÃO HORIZONTAL DIRECIONAL E INSTALAÇÃO DE TUBULAÇÃO PEAD 180 MM, EM SOLO DE 2ª CATEGORIA. AF_01/2022</t>
  </si>
  <si>
    <t>PERFURAÇÃO HORIZONTAL DIRECIONAL E INSTALAÇÃO DE TUBULAÇÃO PEAD 180 MM, EM SOLO MOLE. AF_01/2022</t>
  </si>
  <si>
    <t>PERFURAÇÃO HORIZONTAL DIRECIONAL E INSTALAÇÃO DE TUBULAÇÃO PEAD 20 MM, EM SOLO DE 1ª CATEGORIA. AF_01/2022</t>
  </si>
  <si>
    <t>PERFURAÇÃO HORIZONTAL DIRECIONAL E INSTALAÇÃO DE TUBULAÇÃO PEAD 20 MM, EM SOLO DE 2ª CATEGORIA. AF_01/2022</t>
  </si>
  <si>
    <t>PERFURAÇÃO HORIZONTAL DIRECIONAL E INSTALAÇÃO DE TUBULAÇÃO PEAD 20 MM, EM SOLO MOLE. AF_01/2022</t>
  </si>
  <si>
    <t>PERFURAÇÃO HORIZONTAL DIRECIONAL E INSTALAÇÃO DE TUBULAÇÃO PEAD 200 MM, EM SOLO DE 1ª CATEGORIA. AF_01/2022</t>
  </si>
  <si>
    <t>PERFURAÇÃO HORIZONTAL DIRECIONAL E INSTALAÇÃO DE TUBULAÇÃO PEAD 200 MM, EM SOLO DE 2ª CATEGORIA. AF_01/2022</t>
  </si>
  <si>
    <t>PERFURAÇÃO HORIZONTAL DIRECIONAL E INSTALAÇÃO DE TUBULAÇÃO PEAD 200 MM, EM SOLO MOLE. AF_01/2022</t>
  </si>
  <si>
    <t>PERFURAÇÃO HORIZONTAL DIRECIONAL E INSTALAÇÃO DE TUBULAÇÃO PEAD 225 MM, EM SOLO DE 1ª CATEGORIA. AF_01/2022</t>
  </si>
  <si>
    <t>PERFURAÇÃO HORIZONTAL DIRECIONAL E INSTALAÇÃO DE TUBULAÇÃO PEAD 225 MM, EM SOLO DE 2ª CATEGORIA. AF_01/2022</t>
  </si>
  <si>
    <t>PERFURAÇÃO HORIZONTAL DIRECIONAL E INSTALAÇÃO DE TUBULAÇÃO PEAD 225 MM, EM SOLO MOLE. AF_01/2022</t>
  </si>
  <si>
    <t>PERFURAÇÃO HORIZONTAL DIRECIONAL E INSTALAÇÃO DE TUBULAÇÃO PEAD 250 MM, EM SOLO DE 1ª CATEGORIA. AF_01/2022</t>
  </si>
  <si>
    <t>PERFURAÇÃO HORIZONTAL DIRECIONAL E INSTALAÇÃO DE TUBULAÇÃO PEAD 250 MM, EM SOLO DE 2ª CATEGORIA. AF_01/2022</t>
  </si>
  <si>
    <t>PERFURAÇÃO HORIZONTAL DIRECIONAL E INSTALAÇÃO DE TUBULAÇÃO PEAD 250 MM, EM SOLO MOLE. AF_01/2022</t>
  </si>
  <si>
    <t>PERFURAÇÃO HORIZONTAL DIRECIONAL E INSTALAÇÃO DE TUBULAÇÃO PEAD 280 MM, EM SOLO DE 1ª CATEGORIA. AF_01/2022</t>
  </si>
  <si>
    <t>PERFURAÇÃO HORIZONTAL DIRECIONAL E INSTALAÇÃO DE TUBULAÇÃO PEAD 280 MM, EM SOLO DE 2ª CATEGORIA. AF_01/2022</t>
  </si>
  <si>
    <t>PERFURAÇÃO HORIZONTAL DIRECIONAL E INSTALAÇÃO DE TUBULAÇÃO PEAD 280 MM, EM SOLO MOLE. AF_01/2022</t>
  </si>
  <si>
    <t>PERFURAÇÃO HORIZONTAL DIRECIONAL E INSTALAÇÃO DE TUBULAÇÃO PEAD 315 MM, EM SOLO DE 1ª CATEGORIA. AF_01/2022</t>
  </si>
  <si>
    <t>PERFURAÇÃO HORIZONTAL DIRECIONAL E INSTALAÇÃO DE TUBULAÇÃO PEAD 315 MM, EM SOLO DE 2ª CATEGORIA. AF_01/2022</t>
  </si>
  <si>
    <t>PERFURAÇÃO HORIZONTAL DIRECIONAL E INSTALAÇÃO DE TUBULAÇÃO PEAD 315 MM, EM SOLO MOLE. AF_01/2022</t>
  </si>
  <si>
    <t>PERFURAÇÃO HORIZONTAL DIRECIONAL E INSTALAÇÃO DE TUBULAÇÃO PEAD 32 MM, EM SOLO DE 1ª CATEGORIA. AF_01/2022</t>
  </si>
  <si>
    <t>PERFURAÇÃO HORIZONTAL DIRECIONAL E INSTALAÇÃO DE TUBULAÇÃO PEAD 32 MM, EM SOLO DE 2ª CATEGORIA. AF_01/2022</t>
  </si>
  <si>
    <t>PERFURAÇÃO HORIZONTAL DIRECIONAL E INSTALAÇÃO DE TUBULAÇÃO PEAD 32 MM, EM SOLO MOLE. AF_01/2022</t>
  </si>
  <si>
    <t>PERFURAÇÃO HORIZONTAL DIRECIONAL E INSTALAÇÃO DE TUBULAÇÃO PEAD 355 MM, EM SOLO DE 1ª CATEGORIA. AF_01/2022</t>
  </si>
  <si>
    <t>PERFURAÇÃO HORIZONTAL DIRECIONAL E INSTALAÇÃO DE TUBULAÇÃO PEAD 355 MM, EM SOLO DE 2ª CATEGORIA. AF_01/2022</t>
  </si>
  <si>
    <t>PERFURAÇÃO HORIZONTAL DIRECIONAL E INSTALAÇÃO DE TUBULAÇÃO PEAD 355 MM, EM SOLO MOLE. AF_01/2022</t>
  </si>
  <si>
    <t>PERFURAÇÃO HORIZONTAL DIRECIONAL E INSTALAÇÃO DE TUBULAÇÃO PEAD 400 MM, EM SOLO DE 1ª CATEGORIA. AF_01/2022</t>
  </si>
  <si>
    <t>PERFURAÇÃO HORIZONTAL DIRECIONAL E INSTALAÇÃO DE TUBULAÇÃO PEAD 400 MM, EM SOLO DE 2ª CATEGORIA. AF_01/2022</t>
  </si>
  <si>
    <t>PERFURAÇÃO HORIZONTAL DIRECIONAL E INSTALAÇÃO DE TUBULAÇÃO PEAD 400 MM, EM SOLO MOLE. AF_01/2022</t>
  </si>
  <si>
    <t>PERFURAÇÃO HORIZONTAL DIRECIONAL E INSTALAÇÃO DE TUBULAÇÃO PEAD 450 MM, EM SOLO DE 1ª CATEGORIA. AF_01/2022</t>
  </si>
  <si>
    <t>PERFURAÇÃO HORIZONTAL DIRECIONAL E INSTALAÇÃO DE TUBULAÇÃO PEAD 450 MM, EM SOLO DE 2ª CATEGORIA. AF_01/2022</t>
  </si>
  <si>
    <t>PERFURAÇÃO HORIZONTAL DIRECIONAL E INSTALAÇÃO DE TUBULAÇÃO PEAD 450 MM, EM SOLO MOLE. AF_01/2022</t>
  </si>
  <si>
    <t>PERFURAÇÃO HORIZONTAL DIRECIONAL E INSTALAÇÃO DE TUBULAÇÃO PEAD 50 MM, EM SOLO DE 1ª CATEGORIA. AF_01/2022</t>
  </si>
  <si>
    <t>PERFURAÇÃO HORIZONTAL DIRECIONAL E INSTALAÇÃO DE TUBULAÇÃO PEAD 50 MM, EM SOLO DE 2ª CATEGORIA. AF_01/2022</t>
  </si>
  <si>
    <t>PERFURAÇÃO HORIZONTAL DIRECIONAL E INSTALAÇÃO DE TUBULAÇÃO PEAD 50 MM, EM SOLO MOLE. AF_01/2022</t>
  </si>
  <si>
    <t>PERFURAÇÃO HORIZONTAL DIRECIONAL E INSTALAÇÃO DE TUBULAÇÃO PEAD 500 MM, EM SOLO DE 1ª CATEGORIA. AF_01/2022</t>
  </si>
  <si>
    <t>PERFURAÇÃO HORIZONTAL DIRECIONAL E INSTALAÇÃO DE TUBULAÇÃO PEAD 500 MM, EM SOLO DE 2ª CATEGORIA. AF_01/2022</t>
  </si>
  <si>
    <t>PERFURAÇÃO HORIZONTAL DIRECIONAL E INSTALAÇÃO DE TUBULAÇÃO PEAD 500 MM, EM SOLO MOLE. AF_01/2022</t>
  </si>
  <si>
    <t>PERFURAÇÃO HORIZONTAL DIRECIONAL E INSTALAÇÃO DE TUBULAÇÃO PEAD 560 MM, EM SOLO DE 1ª CATEGORIA. AF_01/2022</t>
  </si>
  <si>
    <t>PERFURAÇÃO HORIZONTAL DIRECIONAL E INSTALAÇÃO DE TUBULAÇÃO PEAD 560 MM, EM SOLO DE 2ª CATEGORIA. AF_01/2022</t>
  </si>
  <si>
    <t>PERFURAÇÃO HORIZONTAL DIRECIONAL E INSTALAÇÃO DE TUBULAÇÃO PEAD 560 MM, EM SOLO MOLE. AF_01/2022</t>
  </si>
  <si>
    <t>PERFURAÇÃO HORIZONTAL DIRECIONAL E INSTALAÇÃO DE TUBULAÇÃO PEAD 63 MM, EM SOLO DE 1ª CATEGORIA. AF_01/2022</t>
  </si>
  <si>
    <t>PERFURAÇÃO HORIZONTAL DIRECIONAL E INSTALAÇÃO DE TUBULAÇÃO PEAD 63 MM, EM SOLO DE 2ª CATEGORIA. AF_01/2022</t>
  </si>
  <si>
    <t>PERFURAÇÃO HORIZONTAL DIRECIONAL E INSTALAÇÃO DE TUBULAÇÃO PEAD 63 MM, EM SOLO MOLE. AF_01/2022</t>
  </si>
  <si>
    <t>PERFURAÇÃO HORIZONTAL DIRECIONAL E INSTALAÇÃO DE TUBULAÇÃO PEAD 630 MM, EM SOLO DE 1ª CATEGORIA. AF_01/2022</t>
  </si>
  <si>
    <t>PERFURAÇÃO HORIZONTAL DIRECIONAL E INSTALAÇÃO DE TUBULAÇÃO PEAD 630 MM, EM SOLO DE 2ª CATEGORIA. AF_01/2022</t>
  </si>
  <si>
    <t>PERFURAÇÃO HORIZONTAL DIRECIONAL E INSTALAÇÃO DE TUBULAÇÃO PEAD 630 MM, EM SOLO MOLE. AF_01/2022</t>
  </si>
  <si>
    <t>PERFURAÇÃO HORIZONTAL DIRECIONAL E INSTALAÇÃO DE TUBULAÇÃO PEAD 710 MM, EM SOLO DE 1ª CATEGORIA. AF_01/2022</t>
  </si>
  <si>
    <t>PERFURAÇÃO HORIZONTAL DIRECIONAL E INSTALAÇÃO DE TUBULAÇÃO PEAD 710 MM, EM SOLO DE 2ª CATEGORIA. AF_01/2022</t>
  </si>
  <si>
    <t>PERFURAÇÃO HORIZONTAL DIRECIONAL E INSTALAÇÃO DE TUBULAÇÃO PEAD 710 MM, EM SOLO MOLE. AF_01/2022</t>
  </si>
  <si>
    <t>PERFURAÇÃO HORIZONTAL DIRECIONAL E INSTALAÇÃO DE TUBULAÇÃO PEAD 75 MM, EM SOLO DE 1ª CATEGORIA. AF_01/2022</t>
  </si>
  <si>
    <t>PERFURAÇÃO HORIZONTAL DIRECIONAL E INSTALAÇÃO DE TUBULAÇÃO PEAD 75 MM, EM SOLO DE 2ª CATEGORIA. AF_01/2022</t>
  </si>
  <si>
    <t>PERFURAÇÃO HORIZONTAL DIRECIONAL E INSTALAÇÃO DE TUBULAÇÃO PEAD 75 MM, EM SOLO MOLE. AF_01/2022</t>
  </si>
  <si>
    <t>PERFURAÇÃO HORIZONTAL DIRECIONAL E INSTALAÇÃO DE TUBULAÇÃO PEAD 800 MM, EM SOLO DE 1ª CATEGORIA. AF_01/2022</t>
  </si>
  <si>
    <t>PERFURAÇÃO HORIZONTAL DIRECIONAL E INSTALAÇÃO DE TUBULAÇÃO PEAD 800 MM, EM SOLO DE 2ª CATEGORIA. AF_01/2022</t>
  </si>
  <si>
    <t>PERFURAÇÃO HORIZONTAL DIRECIONAL E INSTALAÇÃO DE TUBULAÇÃO PEAD 800 MM, EM SOLO MOLE. AF_01/2022</t>
  </si>
  <si>
    <t>PERFURAÇÃO HORIZONTAL DIRECIONAL E INSTALAÇÃO DE TUBULAÇÃO PEAD 90 MM, EM SOLO DE 1ª CATEGORIA. AF_01/2022</t>
  </si>
  <si>
    <t>PERFURAÇÃO HORIZONTAL DIRECIONAL E INSTALAÇÃO DE TUBULAÇÃO PEAD 90 MM, EM SOLO DE 2ª CATEGORIA. AF_01/2022</t>
  </si>
  <si>
    <t>PERFURAÇÃO HORIZONTAL DIRECIONAL E INSTALAÇÃO DE TUBULAÇÃO PEAD 90 MM, EM SOLO MOLE. AF_01/2022</t>
  </si>
  <si>
    <t>APLICAÇÃO MANUAL DE FUNDO SELADOR ACRÍLICO EM PANOS COM PRESENÇA DE VÃOS DE EDIFÍCIOS DE MÚLTIPLOS PAVIMENTOS. AF_03/2024</t>
  </si>
  <si>
    <t>APLICAÇÃO MANUAL DE FUNDO SELADOR ACRÍLICO EM PAREDES EXTERNAS DE CASAS.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</si>
  <si>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</si>
  <si>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</si>
  <si>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MASSA ACRÍLICA EM PANOS DE FACHADA COM PRESENÇA DE VÃOS, DE EDIFÍCIOS DE MÚLTIPLOS PAVIMENTOS,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</si>
  <si>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</si>
  <si>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DUAS DEMÃOS. AF_03/2024</t>
  </si>
  <si>
    <t>APLICAÇÃO MANUAL DE MASSA ACRÍLICA EM PANOS DE FACHADA SEM PRESENÇA DE VÃOS, DE EDIFÍCIOS DE MÚLTIPLOS PAVIMENTOS, UMA DEMÃO. AF_03/2024</t>
  </si>
  <si>
    <t>APLICAÇÃO MANUAL DE MASSA ACRÍLICA EM PAREDES EXTERNAS DE CASAS, DUAS DEMÃOS. AF_03/2024</t>
  </si>
  <si>
    <t>APLICAÇÃO MANUAL DE MASSA ACRÍLICA EM PAREDES EXTERNAS DE CASAS, UMA DEMÃO. AF_03/2024</t>
  </si>
  <si>
    <t>APLICAÇÃO MANUAL DE MASSA ACRÍLICA EM SUPERFÍCIES EXTERNAS DE SACADA DE EDIFÍCIOS DE MÚLTIPLOS PAVIMENTOS, DUAS DEMÃOS. AF_03/2024</t>
  </si>
  <si>
    <t>APLICAÇÃO MANUAL DE MASSA ACRÍLICA EM SUPERFÍCIES EXTERNAS DE SACADA DE EDIFÍCIOS DE MÚLTIPLOS PAVIMENTOS, UMA DEMÃO. AF_03/2024</t>
  </si>
  <si>
    <t>APLICAÇÃO MANUAL DE MASSA ACRÍLICA EM SUPERFÍCIES INTERNAS DE SACADA DE EDIFÍCIOS DE MÚLTIPLOS PAVIMENTOS, DUAS DEMÃOS. AF_03/2024</t>
  </si>
  <si>
    <t>APLICAÇÃO MANUAL DE MASSA ACRÍLICA EM SUPERFÍCIES INTERNAS DE SACADA DE EDIFÍCIOS DE MÚLTIPLOS PAVIMENTOS, UMA DEMÃO. AF_03/2024</t>
  </si>
  <si>
    <t>APLICAÇÃO MANUAL DE PINTURA COM TINTA TEXTURIZADA ACRÍLICA EM MOLDURAS DE EPS. AF_03/2024</t>
  </si>
  <si>
    <t>APLICAÇÃO MANUAL DE PINTURA COM TINTA TEXTURIZADA ACRÍLICA EM PANOS CEGOS DE FACHADA (SEM PRESENÇA DE VÃOS) DE EDIFÍCIOS DE MÚLTIPLOS PAVIMENTOS, DUAS CORES. AF_03/2024</t>
  </si>
  <si>
    <t>APLICAÇÃO MANUAL DE PINTURA COM TINTA TEXTURIZADA ACRÍLICA EM PANOS CEGOS DE FACHADA (SEM PRESENÇA DE VÃOS) DE EDIFÍCIOS DE MÚLTIPLOS PAVIMENTOS, UMA COR. AF_03/2024</t>
  </si>
  <si>
    <t>APLICAÇÃO MANUAL DE PINTURA COM TINTA TEXTURIZADA ACRÍLICA EM PANOS COM PRESENÇA DE VÃOS DE EDIFÍCIOS DE MÚLTIPLOS PAVIMENTOS, DUAS CORES. AF_03/2024</t>
  </si>
  <si>
    <t>APLICAÇÃO MANUAL DE PINTURA COM TINTA TEXTURIZADA ACRÍLICA EM PANOS COM PRESENÇA DE VÃOS DE EDIFÍCIOS DE MÚLTIPLOS PAVIMENTOS, UMA COR. AF_03/2024</t>
  </si>
  <si>
    <t>APLICAÇÃO MANUAL DE PINTURA COM TINTA TEXTURIZADA ACRÍLICA EM PAREDES EXTERNAS DE CASAS, DUAS CORES. AF_03/2024</t>
  </si>
  <si>
    <t>APLICAÇÃO MANUAL DE PINTURA COM TINTA TEXTURIZADA ACRÍLICA EM PAREDES EXTERNAS DE CASAS, UMA COR. AF_03/2024</t>
  </si>
  <si>
    <t>APLICAÇÃO MANUAL DE PINTURA COM TINTA TEXTURIZADA ACRÍLICA EM SUPERFÍCIES EXTERNAS DE SACADA DE EDIFÍCIOS DE MÚLTIPLOS PAVIMENTOS, DUAS CORES.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</si>
  <si>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</si>
  <si>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DUAS CORES. AF_03/2024</t>
  </si>
  <si>
    <t>APLICAÇÃO MANUAL DE PINTURA COM TINTA TEXTURIZADA ACRÍLICA EM SUPERFÍCIES INTERNAS DA SACADA DE EDIFÍCIOS DE MÚLTIPLOS PAVIMENTOS, UMA COR. AF_03/2024</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</si>
  <si>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</si>
  <si>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</si>
  <si>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PAREDE EXTERNAS DE CASAS,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</si>
  <si>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</si>
  <si>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</si>
  <si>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EMASSAMENTO COM MASSA LÁTEX, APLICAÇÃO EM PAREDE, DUAS DEMÃOS, LIXAMENTO MANUAL. AF_04/2023</t>
  </si>
  <si>
    <t>EMASSAMENTO COM MASSA LÁTEX, APLICAÇÃO EM PAREDE, DUAS DEMÃOS, LIXAMENTO MECANIZADO. AF_04/2023</t>
  </si>
  <si>
    <t>EMASSAMENTO COM MASSA LÁTEX, APLICAÇÃO EM PAREDE, UMA DEMÃO, LIXAMENTO MANUAL. AF_04/2023</t>
  </si>
  <si>
    <t>EMASSAMENTO COM MASSA LÁTEX, APLICAÇÃO EM PAREDE, UMA DEMÃO, LIXAMENTO MECANIZADO. AF_04/2023</t>
  </si>
  <si>
    <t>EMASSAMENTO COM MASSA LÁTEX, APLICAÇÃO EM TETO, DUAS DEMÃOS, LIXAMENTO MANUAL. AF_04/2023</t>
  </si>
  <si>
    <t>EMASSAMENTO COM MASSA LÁTEX, APLICAÇÃO EM TETO, DUAS DEMÃOS, LIXAMENTO MECANIZADO. AF_04/2023</t>
  </si>
  <si>
    <t>EMASSAMENTO COM MASSA LÁTEX, APLICAÇÃO EM TETO, UMA DEMÃO, LIXAMENTO MANUAL. AF_04/2023</t>
  </si>
  <si>
    <t>EMASSAMENTO COM MASSA LÁTEX, APLICAÇÃO EM TETO, UMA DEMÃO, LIXAMENTO MECANIZADO. AF_04/2023</t>
  </si>
  <si>
    <t>FUNDO SELADOR ACRÍLICO, APLICAÇÃO MANUAL EM TETO, UMA DEMÃO. AF_04/2023</t>
  </si>
  <si>
    <t>FUNDO SELADOR ACRÍLICO, APLICAÇÃO MECÂNICA EM PAREDE, UMA DEMÃO. AF_04/2023</t>
  </si>
  <si>
    <t>FUNDO SELADOR ACRÍLICO, APLICAÇÃO MECÂNICA EM TETO, UMA DEMÃO. AF_04/2023</t>
  </si>
  <si>
    <t>PINTURA LÁTEX ACRÍLICA ECONÔMICA, APLICAÇÃO MANUAL EM PAREDES, DUAS DEMÃOS. AF_04/2023</t>
  </si>
  <si>
    <t>PINTURA LÁTEX ACRÍLICA ECONÔMICA, APLICAÇÃO MANUAL EM TETO, DUAS DEMÃOS. AF_04/2023</t>
  </si>
  <si>
    <t>PINTURA LÁTEX ACRÍLICA ECONÔMICA, APLICAÇÃO MECÂNICA EM PAREDES, DUAS DEMÃOS. AF_04/2023</t>
  </si>
  <si>
    <t>PINTURA LÁTEX ACRÍLICA ECONÔMICA, APLICAÇÃO MECÂNICA EM TETO, DUAS DEMÃOS. AF_04/2023</t>
  </si>
  <si>
    <t>PINTURA LÁTEX ACRÍLICA PREMIUM, APLICAÇÃO MANUAL EM TETO, DUAS DEMÃOS. AF_04/2023</t>
  </si>
  <si>
    <t>PINTURA LÁTEX ACRÍLICA STANDARD, APLICAÇÃO MANUAL EM TETO, DUAS DEMÃOS. AF_04/2023</t>
  </si>
  <si>
    <t>TEXTURA ACRÍLICA, APLICAÇÃO MANUAL EM PAREDE, UMA DEMÃO. AF_04/2023</t>
  </si>
  <si>
    <t>TEXTURA ACRÍLICA, APLICAÇÃO MANUAL EM TETO, UMA DEMÃO. AF_04/2023</t>
  </si>
  <si>
    <t>APLICAÇÃO MASSA ACRÍLICA PARA MADEIRA, PARA PINTURA COM TINTA DE ACABAMENTO (PIGMENTADA). AF_01/2021</t>
  </si>
  <si>
    <t>APLICAÇÃO MASSA ALQUÍDICA PARA MADEIRA, PARA PINTURA COM TINTA DE ACABAMENTO (PIGMENTADA). AF_01/2021</t>
  </si>
  <si>
    <t>APLICAÇÃO MASSA EPÓXI PARA MADEIRA, PARA PINTURA COM TINTA PU DE ACABAMENTO (PIGMENTADA). AF_01/2021</t>
  </si>
  <si>
    <t>LIXAMENTO DE MADEIRA PARA APLICAÇÃO DE FUNDO OU PINTURA. AF_01/2021</t>
  </si>
  <si>
    <t>LIXAMENTO DE MASSA PARA MADEIRA. AF_01/2021</t>
  </si>
  <si>
    <t>PINTURA FUNDO NIVELADOR ACRÍLICO BRANCO EM MADEIRA. AF_01/2021</t>
  </si>
  <si>
    <t>PINTURA FUNDO NIVELADOR ALQUÍDICO BRANCO EM MADEIRA. AF_01/2021</t>
  </si>
  <si>
    <t>PINTURA FUNDO NIVELADOR ALQUÍDICO INCOLOR EM MADEIRA. AF_01/2021</t>
  </si>
  <si>
    <t>PINTURA FUNDO NIVELADOR POLIURETÂNICO BRANCO EM MADEIRA. AF_01/2021</t>
  </si>
  <si>
    <t>PINTURA FUNDO NIVELADOR POLIURETÂNICO INCOLOR EM MADEIRA. AF_01/2021</t>
  </si>
  <si>
    <t>PINTURA IMUNIZANTE PARA MADEIRA, 1 DEMÃO. AF_01/2021</t>
  </si>
  <si>
    <t>PINTURA IMUNIZANTE PARA MADEIRA, 2 DEMÃOS. AF_01/2021</t>
  </si>
  <si>
    <t>PINTURA TINTA DE ACABAMENTO (PIGMENTADA) A ÓLEO EM MADEIRA, 1 DEMÃO. AF_01/2021</t>
  </si>
  <si>
    <t>PINTURA TINTA DE ACABAMENTO (PIGMENTADA) A ÓLEO EM MADEIRA, 2 DEMÃOS. AF_01/2021</t>
  </si>
  <si>
    <t>PINTURA TINTA DE ACABAMENTO (PIGMENTADA) A ÓLEO EM MADEIRA, 3 DEMÃOS. AF_01/2021</t>
  </si>
  <si>
    <t>PINTURA TINTA DE ACABAMENTO (PIGMENTADA) ESMALTE BASE ÁGUA EM MADEIRA, 1 DEMÃO. AF_01/2021</t>
  </si>
  <si>
    <t>PINTURA TINTA DE ACABAMENTO (PIGMENTADA) ESMALTE BASE ÁGUA EM MADEIRA, 2 DEMÃOS. AF_01/2021</t>
  </si>
  <si>
    <t>PINTURA TINTA DE ACABAMENTO (PIGMENTADA) ESMALTE BASE ÁGUA EM MADEIRA, 3 DEMÃOS. AF_01/2021</t>
  </si>
  <si>
    <t>PINTURA TINTA DE ACABAMENTO (PIGMENTADA) ESMALTE SINTÉTICO ACETINADO EM MADEIRA, 1 DEMÃO. AF_01/2021</t>
  </si>
  <si>
    <t>PINTURA TINTA DE ACABAMENTO (PIGMENTADA) ESMALTE SINTÉTICO ACETINADO EM MADEIRA, 2 DEMÃOS. AF_01/2021</t>
  </si>
  <si>
    <t>PINTURA TINTA DE ACABAMENTO (PIGMENTADA) ESMALTE SINTÉTICO ACETINADO EM MADEIRA, 3 DEMÃOS. AF_01/2021</t>
  </si>
  <si>
    <t>PINTURA TINTA DE ACABAMENTO (PIGMENTADA) ESMALTE SINTÉTICO BRILHANTE EM MADEIRA, 1 DEMÃO. AF_01/2021</t>
  </si>
  <si>
    <t>PINTURA TINTA DE ACABAMENTO (PIGMENTADA) ESMALTE SINTÉTICO BRILHANTE EM MADEIRA, 2 DEMÃOS. AF_01/2021</t>
  </si>
  <si>
    <t>PINTURA TINTA DE ACABAMENTO (PIGMENTADA) ESMALTE SINTÉTICO BRILHANTE EM MADEIRA, 3 DEMÃOS. AF_01/2021</t>
  </si>
  <si>
    <t>PINTURA TINTA DE ACABAMENTO (PIGMENTADA) ESMALTE SINTÉTICO FOSCO EM MADEIRA, 1 DEMÃO. AF_01/2021</t>
  </si>
  <si>
    <t>PINTURA TINTA DE ACABAMENTO (PIGMENTADA) ESMALTE SINTÉTICO FOSCO EM MADEIRA, 2 DEMÃOS. AF_01/2021</t>
  </si>
  <si>
    <t>PINTURA TINTA DE ACABAMENTO (PIGMENTADA) ESMALTE SINTÉTICO FOSCO EM MADEIRA, 3 DEMÃOS. AF_01/2021</t>
  </si>
  <si>
    <t>PINTURA TINTA DE ACABAMENTO (PIGMENTADA) POLIURETÂNICA EM MADEIRA, 1 DEMÃO. AF_01/2021</t>
  </si>
  <si>
    <t>PINTURA TINTA DE ACABAMENTO (PIGMENTADA) POLIURETÂNICA EM MADEIRA, 2 DEMÃOS. AF_01/2021</t>
  </si>
  <si>
    <t>PINTURA TINTA DE ACABAMENTO (PIGMENTADA) POLIURETÂNICA EM MADEIRA, 3 DEMÃOS. AF_01/2021</t>
  </si>
  <si>
    <t>PINTURA VERNIZ (INCOLOR) ALQUÍDICO EM MADEIRA, USO INTERNO E EXTERNO, 1 DEMÃO. AF_01/2021</t>
  </si>
  <si>
    <t>PINTURA VERNIZ (INCOLOR) ALQUÍDICO EM MADEIRA, USO INTERNO E EXTERNO, 2 DEMÃOS. AF_01/2021</t>
  </si>
  <si>
    <t>PINTURA VERNIZ (INCOLOR) ALQUÍDICO EM MADEIRA, USO INTERNO E EXTERNO, 3 DEMÃOS. AF_01/2021</t>
  </si>
  <si>
    <t>PINTURA VERNIZ (INCOLOR) ALQUÍDICO EM MADEIRA, USO INTERNO, 1 DEMÃO. AF_01/2021</t>
  </si>
  <si>
    <t>PINTURA VERNIZ (INCOLOR) ALQUÍDICO EM MADEIRA, USO INTERNO, 2 DEMÃOS. AF_01/2021</t>
  </si>
  <si>
    <t>PINTURA VERNIZ (INCOLOR) ALQUÍDICO EM MADEIRA, USO INTERNO, 3 DEMÃOS. AF_01/2021</t>
  </si>
  <si>
    <t>PINTURA VERNIZ (INCOLOR) POLIURETÂNICO (RESINA ALQUÍDICA MODIFICADA) EM MADEIRA, 1 DEMÃO. AF_01/2021</t>
  </si>
  <si>
    <t>PINTURA VERNIZ (INCOLOR) POLIURETÂNICO (RESINA ALQUÍDICA MODIFICADA) EM MADEIRA, 2 DEMÃOS. AF_01/2021</t>
  </si>
  <si>
    <t>PINTURA VERNIZ (INCOLOR) POLIURETÂNICO (RESINA ALQUÍDICA MODIFICADA) EM MADEIRA, 3 DEMÃOS. AF_01/2021</t>
  </si>
  <si>
    <t>PINTURA VERNIZ (INCOLOR) POLIURETÂNICO (RESINA POLIURETÂNICA) EM MADEIRA, 1 DEMÃO. AF_01/2021</t>
  </si>
  <si>
    <t>PINTURA VERNIZ (INCOLOR) POLIURETÂNICO (RESINA POLIURETÂNICA) EM MADEIRA, 2 DEMÃOS. AF_01/2021</t>
  </si>
  <si>
    <t>PINTURA VERNIZ (INCOLOR) POLIURETÂNICO (RESINA POLIURETÂNICA) EM MADEIRA, 3 DEMÃOS. AF_01/2021</t>
  </si>
  <si>
    <t>COLOCAÇÃO DE FITA PROTETORA PARA PINTURA. AF_01/2020</t>
  </si>
  <si>
    <t>JATEAMENTO ABRASIVO COM GRANALHA DE AÇO EM PERFIL METÁLICO EM FÁBRICA. AF_01/2020</t>
  </si>
  <si>
    <t>LIXAMENTO MANUAL EM SUPERFÍCIES METÁLICAS EM OBRA. AF_01/2020</t>
  </si>
  <si>
    <t>PINTURA COM TINTA ACRÍLICA DE ACABAMENTO APLICADA A ROLO OU PINCEL SOBRE SUPERFÍCIES METÁLICAS (EXCETO PERFIL) EXECUTADO EM OBRA (02 DEMÃOS). AF_01/2020</t>
  </si>
  <si>
    <t>PINTURA COM TINTA ACRÍLICA DE ACABAMENTO APLICADA A ROLO OU PINCEL SOBRE SUPERFÍCIES METÁLICAS (EXCETO PERFIL) EXECUTADO EM OBRA (POR DEMÃO). AF_01/2020</t>
  </si>
  <si>
    <t>PINTURA COM TINTA ACRÍLICA DE ACABAMENTO PULVERIZADA SOBRE SUPERFÍCIES METÁLICAS (EXCETO PERFIL) EXECUTADO EM OBRA (02 DEMÃOS). AF_01/2020_PE</t>
  </si>
  <si>
    <t>PINTURA COM TINTA ACRÍLICA DE ACABAMENTO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</si>
  <si>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</si>
  <si>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FUNDO PULVERIZADA SOBRE SUPERFÍCIES METÁLICAS (EXCETO PERFIL) EXECUTADO EM OBRA (POR DEMÃO). AF_01/2020_PE</t>
  </si>
  <si>
    <t>PINTURA COM TINTA ALQUÍDICA DE ACABAMENTO (ESMALTE SINTÉTICO ACETINADO) APLICADA A ROLO OU PINCEL SOBRE PERFIL METÁLICO EXECUTADO EM FÁBRICA (POR DEMÃO). AF_01/2020</t>
  </si>
  <si>
    <t>PINTURA COM TINTA ALQUÍDICA DE ACABAMENTO (ESMALTE SINTÉTICO ACETINADO) APLICADA A ROLO OU PINCEL SOBRE SUPERFÍCIES METÁLICAS (EXCETO PERFIL) EXECUTADO EM OBRA (02 DEMÃOS). AF_01/2020</t>
  </si>
  <si>
    <t>PINTURA COM TINTA ALQUÍDICA DE ACABAMENTO (ESMALTE SINTÉTICO ACETINADO)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</si>
  <si>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</si>
  <si>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PULVERIZADA SOBRE SUPERFÍCIES METÁLICAS (EXCETO PERFIL) EXECUTADO EM OBRA (02 DEMÃOS). AF_01/2020_PE</t>
  </si>
  <si>
    <t>PINTURA COM TINTA ALQUÍDICA DE ACABAMENTO (ESMALTE SINTÉTICO ACETINADO) PULVERIZADA SOBRE SUPERFÍCIES METÁLICAS (EXCETO PERFIL) EXECUTADO EM OBRA (POR DEMÃO). AF_01/2020_PE</t>
  </si>
  <si>
    <t>PINTURA COM TINTA ALQUÍDICA DE ACABAMENTO (ESMALTE SINTÉTICO BRILHANTE) APLICADA A ROLO OU PINCEL SOBRE PERFIL METÁLICO EXECUTADO EM FÁBRICA (POR DEMÃO). AF_01/2020</t>
  </si>
  <si>
    <t>PINTURA COM TINTA ALQUÍDICA DE ACABAMENTO (ESMALTE SINTÉTICO BRILHANTE) APLICADA A ROLO OU PINCEL SOBRE SUPERFÍCIES METÁLICAS (EXCETO PERFIL) EXECUTADO EM OBRA (02 DEMÃOS). AF_01/2020</t>
  </si>
  <si>
    <t>PINTURA COM TINTA ALQUÍDICA DE ACABAMENTO (ESMALTE SINTÉTICO BRILHANTE)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</si>
  <si>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</si>
  <si>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(02 DEMÃOS). AF_01/2020_PE</t>
  </si>
  <si>
    <t>PINTURA COM TINTA ALQUÍDICA DE ACABAMENTO (ESMALTE SINTÉTICO BRILHANTE) PULVERIZADA SOBRE SUPERFÍCIES METÁLICAS (EXCETO PERFIL) EXECUTADO EM OBRA (POR DEMÃO). AF_01/2020_PE</t>
  </si>
  <si>
    <t>PINTURA COM TINTA ALQUÍDICA DE ACABAMENTO (ESMALTE SINTÉTICO FOSCO) APLICADA A ROLO OU PINCEL SOBRE PERFIL METÁLICO EXECUTADO EM FÁBRICA (POR DEMÃO). AF_01/2020</t>
  </si>
  <si>
    <t>PINTURA COM TINTA ALQUÍDICA DE ACABAMENTO (ESMALTE SINTÉTICO FOSCO) APLICADA A ROLO OU PINCEL SOBRE SUPERFÍCIES METÁLICAS (EXCETO PERFIL) EXECUTADO EM OBRA (02 DEMÃOS). AF_01/2020</t>
  </si>
  <si>
    <t>PINTURA COM TINTA ALQUÍDICA DE ACABAMENTO (ESMALTE SINTÉTICO FOSCO)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</si>
  <si>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</si>
  <si>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(02 DEMÃOS). AF_01/2020_PE</t>
  </si>
  <si>
    <t>PINTURA COM TINTA ALQUÍDICA DE ACABAMENTO (ESMALTE SINTÉTICO FOSCO) PULVERIZADA SOBRE SUPERFÍCIES METÁLICAS (EXCETO PERFIL) EXECUTADO EM OBRA (POR DEMÃO). AF_01/2020_PE</t>
  </si>
  <si>
    <t>PINTURA COM TINTA ALQUÍDICA DE FUNDO (TIPO ZARCÃO) APLICADA A ROLO OU PINCEL SOBRE PERFIL METÁLICO EXECUTADO EM FÁBRICA (POR DEMÃO). AF_01/2020</t>
  </si>
  <si>
    <t>PINTURA COM TINTA ALQUÍDICA DE FUNDO (TIPO ZARCÃO) APLICADA A ROLO OU PINCEL SOBRE SUPERFÍCIES METÁLICAS (EXCETO PERFIL) EXECUTADO EM OBRA (POR DEMÃO). AF_01/2020</t>
  </si>
  <si>
    <t>PINTURA COM TINTA ALQUÍDICA DE FUNDO (TIPO ZARCÃO) PULVERIZADA SOBRE SUPERFÍCIES METÁLICAS (EXCETO PERFIL) EXECUTADO EM OBRA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</si>
  <si>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</si>
  <si>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</si>
  <si>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</si>
  <si>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</si>
  <si>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ACABAMENTO APLICADA A ROLO OU PINCEL SOBRE PERFIL METÁLICO EXECUTADO EM FÁBRICA (02 DEMÃOS). AF_01/2020</t>
  </si>
  <si>
    <t>PINTURA COM TINTA EPOXÍDICA DE ACABAMENTO APLICADA A ROLO OU PINCEL SOBRE PERFIL METÁLICO EXECUTADO EM FÁBRICA (POR DEMÃO). AF_01/2020</t>
  </si>
  <si>
    <t>PINTURA COM TINTA EPOXÍDICA DE ACABAMENTO PULVERIZADA SOBRE PERFIL METÁLICO EXECUTADO EM FÁBRICA (02 DEMÃOS). AF_01/2020_PE</t>
  </si>
  <si>
    <t>PINTURA COM TINTA EPOXÍDICA DE ACABAMENTO PULVERIZADA SOBRE PERFIL METÁLICO EXECUTADO EM FÁBRICA (POR DEMÃO). AF_01/2020_PE</t>
  </si>
  <si>
    <t>PINTURA COM TINTA EPOXÍDICA DE FUNDO APLICADA A ROLO OU PINCEL SOBRE PERFIL METÁLICO EXECUTADO EM FÁBRICA (POR DEMÃO). AF_01/2020</t>
  </si>
  <si>
    <t>PINTURA COM TINTA EPOXÍDICA DE FUNDO E ACABAMENTO APLICADA A ROLO OU PINCEL SOBRE PERFIL METÁLICO EXECUTADO EM FÁBRICA (POR DEMÃO). AF_01/2020</t>
  </si>
  <si>
    <t>PINTURA COM TINTA EPOXÍDICA DE FUNDO E ACABAMENTO PULVERIZADA SOBRE PERFIL METÁLICO EXECUTADO EM FÁBRICA (POR DEMÃO). AF_01/2020</t>
  </si>
  <si>
    <t>PINTURA COM TINTA EPOXÍDICA DE FUNDO PULVERIZADA SOBRE PERFIL METÁLICO EXECUTADO EM FÁBRICA (POR DEMÃO). AF_01/2020_PE</t>
  </si>
  <si>
    <t>PINTURA COM TINTA POLIURETÂNICA DE ACABAMENTO APLICADA A ROLO OU PINCEL SOBRE PERFIL METÁLICO EXECUTADO EM FÁBRICA (02 DEMÃOS). AF_01/2020</t>
  </si>
  <si>
    <t>PINTURA COM TINTA POLIURETÂNICA DE ACABAMENTO APLICADA A ROLO OU PINCEL SOBRE PERFIL METÁLICO EXECUTADO EM FÁBRICA (POR DEMÃO). AF_01/2020</t>
  </si>
  <si>
    <t>PINTURA COM TINTA POLIURETÂNICA DE ACABAMENTO PULVERIZADA SOBRE PERFIL METÁLICO EXECUTADO EM FÁBRICA (02 DEMÃOS). AF_01/2020</t>
  </si>
  <si>
    <t>PINTURA COM TINTA POLIURETÂNICA DE ACABAMENTO PULVERIZADA SOBRE PERFIL METÁLICO EXECUTADO EM FÁBRICA (POR DEMÃO). AF_01/2020</t>
  </si>
  <si>
    <t>ENCERAMENTO DE PISO EM MADEIRA. AF_05/2021</t>
  </si>
  <si>
    <t>PINTURA DE DEMARCAÇÃO DE QUADRA POLIESPORTIVA COM BORRACHA CLORADA, E = 5 CM, APLICAÇÃO MANUAL. AF_05/2021</t>
  </si>
  <si>
    <t>PINTURA DE DEMARCAÇÃO DE QUADRA POLIESPORTIVA COM TINTA ACRÍLICA, E = 5 CM, APLICAÇÃO MANUAL. AF_05/2021</t>
  </si>
  <si>
    <t>PINTURA DE DEMARCAÇÃO DE QUADRA POLIESPORTIVA COM TINTA EPÓXI, E = 5 CM, APLICAÇÃO MANUAL. AF_05/2021</t>
  </si>
  <si>
    <t>PINTURA DE DEMARCAÇÃO DE VAGA COM TINTA ACRÍLICA, E = 10 CM, APLICAÇÃO MANUAL. AF_05/2021</t>
  </si>
  <si>
    <t>PINTURA DE DEMARCAÇÃO DE VAGA COM TINTA ACRÍLICA, E = 10 CM, APLICAÇÃO MECÂNICA COM DEMARCADORA A TRAÇÃO MANUAL. AF_05/2021</t>
  </si>
  <si>
    <t>PINTURA DE DEMARCAÇÃO DE VAGA COM TINTA EPÓXI, E = 10 CM, APLICAÇÃO MANUAL. AF_05/2021</t>
  </si>
  <si>
    <t>PINTURA DE EIXO VIÁRIO COM TINTA RETRORREFLETIVA A BASE DE RESINA ACRÍLICA COM MICROESFERAS DE VIDRO, E = 10 CM, APLICAÇÃO MECÂNICA COM DEMARCADORA A TRAÇÃO MANUAL. AF_05/2021</t>
  </si>
  <si>
    <t>PINTURA DE EIXO VIÁRIO SOBRE ASFALTO COM TINTA RETRORREFLETIVA A BASE DE RESINA ACRÍLICA COM MICROESFERAS DE VIDRO, E = 10 CM, APLICAÇÃO MECÂNICA COM DEMARCADORA AUTOPROPELIDA. AF_05/2021</t>
  </si>
  <si>
    <t>PINTURA DE FAIXA DE PEDESTRE OU ZEBRADA COM TINTA ACRÍLICA, E = 30 CM, APLICAÇÃO MANUAL. AF_05/2021</t>
  </si>
  <si>
    <t>PINTURA DE FAIXA DE PEDESTRE OU ZEBRADA COM TINTA ACRÍLICA, E = 30 CM, APLICAÇÃO MECÂNICA COM DEMARCADORA A TRAÇÃO MANUAL. AF_05/2021</t>
  </si>
  <si>
    <t>PINTURA DE FAIXA DE PEDESTRE OU ZEBRADA COM TINTA EPÓXI, E = 30 CM, APLICAÇÃO MANUAL. AF_05/2021</t>
  </si>
  <si>
    <t>PINTURA DE FAIXA DE PEDESTRE OU ZEBRADA COM TINTA RETRORREFLETIVA A BASE DE RESINA ACRÍLICA COM MICROESFERAS DE VIDRO, E = 30 CM, APLICAÇÃO MECÂNICA COM DEMARCADORA A TRAÇÃO MANUAL. AF_05/2021</t>
  </si>
  <si>
    <t>PINTURA DE FAIXA DE PEDESTRE OU ZEBRADA TINTA RETRORREFLETIVA A BASE DE RESINA ACRÍLICA COM MICROESFERAS DE VIDRO, E = 30 CM, APLICAÇÃO MANUAL. AF_05/2021</t>
  </si>
  <si>
    <t>PINTURA DE MEIO-FIO COM TINTA BRANCA A BASE DE CAL (CAIAÇÃO). AF_05/2021</t>
  </si>
  <si>
    <t>PINTURA DE NÚMEROS E LETRAS PARA SINALIZAÇÃO HORIZONTAL, ALTURA 100 MM, APLICADOR SPRAY E MOLDE PLÁSTICO. AF_05/2021</t>
  </si>
  <si>
    <t>PINTURA DE PISO COM TINTA ACRÍLICA, APLICAÇÃO MANUAL, 2 DEMÃOS, INCLUSO FUNDO PREPARADOR. AF_05/2021</t>
  </si>
  <si>
    <t>PINTURA DE PISO COM TINTA ACRÍLICA, APLICAÇÃO MECÂNICA, 2 DEMÃOS, INCLUSO FUNDO PREPARADOR. AF_05/2021</t>
  </si>
  <si>
    <t>PINTURA DE PISO COM TINTA EPÓXI, APLICAÇÃO MANUAL, 2 DEMÃOS, INCLUSO PRIMER EPÓXI. AF_05/2021</t>
  </si>
  <si>
    <t>PINTURA DE PISO COM TINTA EPÓXI, APLICAÇÃO MECÂNICA, 2 DEMÃOS. AF_05/2021</t>
  </si>
  <si>
    <t>PINTURA DE PISO DE PEDRAS DECORATIVAS COM VERNIZ DE POLIURETANO FOSCO, APLICAÇÃO MANUAL, 3 DEMÃOS. AF_05/2021</t>
  </si>
  <si>
    <t>PINTURA DE RODAPÉ COM TINTA EPÓXI, APLICAÇÃO MANUAL, 2 DEMÃOS, INCLUSÃO PRIMER EPÓXI. AF_05/2021</t>
  </si>
  <si>
    <t>PINTURA DE RODAPÉ EM PEDRA DECORATIVA COM VERNIZ DE POLIURETANO, APLICAÇÃO MANUAL, 3 DEMÃOS. AF_05/2021</t>
  </si>
  <si>
    <t>PINTURA DE SINALIZAÇÃO VERTICAL DE SEGURANÇA, FAIXAS AMARELA E PRETA, APLICAÇÃO MANUAL, 2 DEMÃOS. AF_05/2021</t>
  </si>
  <si>
    <t>PINTURA DE SÍMBOLO "BICICLETA" COM TINTA ACRÍLICA, UTILIZAÇÃO DE MOLDE PLÁSTICO E APLICAÇÃO MECÂNICA, 150X60 CM. AF_05/2021</t>
  </si>
  <si>
    <t>PINTURA DE SÍMBOLO "DEFICIENTE FÍSICO" COM TINTA ACRÍLICA, UTILIZAÇÃO DE MOLDE PLÁSTICO E APLICAÇÃO MECÂNICA, 120X120 CM. AF_05/2021</t>
  </si>
  <si>
    <t>PINTURA DE SÍMBOLO "GESTANTE" COM TINTA ACRÍLICA, UTILIZAÇÃO DE MOLDE PLÁSTICO E APLICAÇÃO MECÂNICA, 120X120 CM. AF_05/2021</t>
  </si>
  <si>
    <t>PINTURA DE SÍMBOLO "IDOSO" COM TINTA ACRÍLICA, UTILIZAÇÃO DE MOLDE PLÁSTICO E APLICAÇÃO MECÂNICA, 120X120 CM. AF_05/2021</t>
  </si>
  <si>
    <t>PINTURA DE SÍMBOLO "PEDESTRE" COM TINTA ACRÍLICA, UTILIZAÇÃO DE MOLDE PLÁSTICO E APLICAÇÃO MECÂNICA, 130X90 CM. AF_05/2021</t>
  </si>
  <si>
    <t>PINTURA DE SÍMBOLOS E TEXTOS COM TINTA ACRÍLICA, DEMARCAÇÃO COM FITA ADESIVA E APLICAÇÃO COM ROLO. AF_05/2021</t>
  </si>
  <si>
    <t>PINTURA HIDROFUGANTE COM SILICONE, APLICAÇÃO MANUAL, 2 DEMÃOS. AF_05/2021</t>
  </si>
  <si>
    <t>ACABAMENTO PARA PISO EM TACO DE MADEIRA. AF_09/2020</t>
  </si>
  <si>
    <t>ASSOALHO DE MADEIRA.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</si>
  <si>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</si>
  <si>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</si>
  <si>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LISO, ESPESSURA 4,0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</si>
  <si>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</si>
  <si>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</si>
  <si>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PISO CIMENTADO, TRAÇO 1:3 (CIMENTO E AREIA), ACABAMENTO RÚSTICO, ESPESSURA 4,0 CM, PREPARO MECÂNICO DA ARGAMASSA. AF_09/2020</t>
  </si>
  <si>
    <t>PISO DE BORRACHA CANELADO, ESPESSURA 3,5MM, FIXADO COM ADESIVO ACRÍLICO. AF_09/2020</t>
  </si>
  <si>
    <t>PISO DE BORRACHA ESPORTIVO, ESPESSURA 15MM, ASSENTADO COM ARGAMASSA. AF_09/2020</t>
  </si>
  <si>
    <t>PISO DE BORRACHA PASTILHADO, ESPESSURA 15MM, ASSENTADO COM ARGAMASSA. AF_09/2020</t>
  </si>
  <si>
    <t>PISO DE BORRACHA PASTILHADO, ESPESSURA 3,5MM, FIXADO COM ADESIVO ACRÍLICO. AF_09/2020</t>
  </si>
  <si>
    <t>PISO DE BORRACHA PASTILHADO/FRISADO, ESPESSURA 7MM, ASSENTADO COM ARGAMASSA. AF_09/2020</t>
  </si>
  <si>
    <t>PISO ELEVADO COM ESTRUTURA EM AÇO, COMPOSTO POR PEDESTAIS E LONGARINAS. AF_09/2020</t>
  </si>
  <si>
    <t>PISO ELEVADO COM ESTRUTURA EM AÇO, COMPOSTO SOMENTE POR PEDESTAIS. AF_09/2020</t>
  </si>
  <si>
    <t>PISO ELEVADO COM ESTRUTURA EM PLÁSTICO, COM REVESTIMENTO EM PORCELANATO. AF_09/2020</t>
  </si>
  <si>
    <t>PISO ELEVADO COM ESTRUTURA EM PLÁSTICO, PARA RECEBER REVESTIMENTO TEXTIL. AF_09/2020</t>
  </si>
  <si>
    <t>PISO EM CONCRETO 20 MPA PREPARO MECÂNICO, ESPESSURA 7CM. AF_09/2020</t>
  </si>
  <si>
    <t>PISO EM GRANILITE, MARMORITE OU GRANITINA EM AMBIENTES INTERNOS, COM ESPESSURA DE 8 MM, INCLUSO MISTURA EM BETONEIRA, COLOCAÇÃO DAS JUNTAS, APLICAÇÃO DO PISO, 4 POLIMENTOS COM POLITRIZ, ESTUCAMENTO, SELADOR E CERA. AF_06/2022</t>
  </si>
  <si>
    <t>PISO EM GRANITO APLICADO EM AMBIENTES INTERNOS. AF_09/2020</t>
  </si>
  <si>
    <t>PISO EM GRANITO APLICADO EM CALÇADAS OU PISOS EXTERNOS. AF_05/2020</t>
  </si>
  <si>
    <t>PISO EM LADRILHO HIDRÁULICO APLICADO EM AMBIENTES EXTERNOS. AF_05/2020</t>
  </si>
  <si>
    <t>PISO EM LADRILHO HIDRÁULICO APLICADO EM AMBIENTES INTERNOS DE ÁREA ENTRE 5 E 15 M², INCLUSO APLICAÇÃO DE RESINA. AF_09/2020</t>
  </si>
  <si>
    <t>PISO EM LADRILHO HIDRÁULICO APLICADO EM AMBIENTES INTERNOS DE ÁREA MENOR QUE 5 M², INCLUSO APLICAÇÃO DE RESINA. AF_09/2020</t>
  </si>
  <si>
    <t>PISO EM MÁRMORE APLICADO EM AMBIENTES INTERNOS. AF_09/2020</t>
  </si>
  <si>
    <t>PISO EM MÁRMORE APLICADO EM CALÇADAS OU PISOS EXTERNOS. AF_05/2020</t>
  </si>
  <si>
    <t>PISO EM PEDRA ARDÓSIA ASSENTADO SOBRE ARGAMASSA 1:3 (CIMENTO E AREIA). AF_09/2020</t>
  </si>
  <si>
    <t>PISO EM PEDRA ASSENTADO SOBRE ARGAMASSA 1:3 (CIMENTO E AREIA). AF_09/2020</t>
  </si>
  <si>
    <t>PISO EM PEDRA PORTUGUESA ASSENTADO SOBRE ARGAMASSA SECA DE CIMENTO E AREIA, TRAÇO 1:3, REJUNTADO COM CIMENTO COMUM. AF_05/2020</t>
  </si>
  <si>
    <t>PISO EM TACO DE MADEIRA 7X21CM, FIXADO COM COLA BASE DE PVA. AF_09/2020</t>
  </si>
  <si>
    <t>PISO EM TACO DE MADEIRA 7X42CM, FIXADO COM COLA BASE DE PVA. AF_09/2020</t>
  </si>
  <si>
    <t>PISO LAMINADO EM AMBIENTES INTERNOS. AF_09/2020</t>
  </si>
  <si>
    <t>PISO PODOTÁTIL DE ALERTA OU DIRECIONAL, DE BORRACHA, ASSENTADO SOBRE ARGAMASSA. AF_05/2020</t>
  </si>
  <si>
    <t>PISO PODOTÁTIL, DIRECIONAL OU ALERTA, SOLIDARIZADO AO PISO EXISTENTE (ELEMENTOS DISCRETOS). AF_05/2020</t>
  </si>
  <si>
    <t>PISO VINÍLICO FLEXÍVEL EM MANTA, PADRÃO LISO, ESPESSURA 2 MM, FIXADO COM COLA. AF_09/2020</t>
  </si>
  <si>
    <t>PISO VINÍLICO SEMI-FLEXÍVEL EM PLACAS, PADRÃO LISO, ESPESSURA 3,2 MM, FIXADO COM COLA. AF_09/2020</t>
  </si>
  <si>
    <t>PREPARO DE CONTRAPISO COM POLITRIZ. AF_09/2020</t>
  </si>
  <si>
    <t>RODAPÉ BORRACHA LISO, ALTURA = 7CM, ESPESSURA = 2 MM, PARA ARGAMASSA. AF_09/2020</t>
  </si>
  <si>
    <t>RODAPÉ EM ARDÓSIA ALTURA 10CM. AF_09/2020</t>
  </si>
  <si>
    <t>RODAPÉ EM GRANITO, ALTURA 10 CM. AF_09/2020</t>
  </si>
  <si>
    <t>RODAPÉ EM LADRILHO HIDRÁULICO, ALTURA 7 CM. AF_09/2020</t>
  </si>
  <si>
    <t>RODAPÉ EM MADEIRA, ALTURA 7CM, FIXADO COM COLA E PARAFUSOS. AF_09/2020</t>
  </si>
  <si>
    <t>RODAPÉ EM MADEIRA, ALTURA 7CM, FIXADO COM COLA. AF_09/2020</t>
  </si>
  <si>
    <t>RODAPÉ EM MARMORITE, ALTURA 10CM. AF_09/2020</t>
  </si>
  <si>
    <t>RODAPÉ EM MÁRMORE, ALTURA 7 CM. AF_09/2020</t>
  </si>
  <si>
    <t>RODAPÉ EM POLIESTIRENO, ALTURA 5 CM. AF_09/2020</t>
  </si>
  <si>
    <t>RODAPÉ VINÍLICO FLEXÍVEL EM MANTA, ALTURA 10 CM. AF_09/2020</t>
  </si>
  <si>
    <t>SOLEIRA EM GRANITO, LARGURA 15 CM, ESPESSURA 2,0 CM. AF_09/2020</t>
  </si>
  <si>
    <t>SOLEIRA EM MÁRMORE, LARGURA 15 CM, ESPESSURA 2,0 CM. AF_09/2020</t>
  </si>
  <si>
    <t>ASSENTAMENTO DE POSTE DE CONCRETO COM COMPRIMENTO NOMINAL DE 10 M, CARGA NOMINAL DE 1000 DAN, ENGASTAMENTO BASE CONCRETADA COM 1 M DE CONCRETO E 0,6 M DE SOLO (NÃO INCLUI FORNECIMENTO). AF_04/2025</t>
  </si>
  <si>
    <t>ASSENTAMENTO DE POSTE DE CONCRETO COM COMPRIMENTO NOMINAL DE 10 M, CARGA NOMINAL DE 300 DAN, ENGASTAMENTO BASE CONCRETADA COM 1 M DE CONCRETO E 0,6 M DE SOLO (NÃO INCLUI FORNECIMENTO). AF_04/2025</t>
  </si>
  <si>
    <t>ASSENTAMENTO DE POSTE DE CONCRETO COM COMPRIMENTO NOMINAL DE 10 M, CARGA NOMINAL DE 600 DAN, ENGASTAMENTO BASE CONCRETADA COM 1 M DE CONCRETO E 0,6 M DE SOLO (NÃO INCLUI FORNECIMENTO). AF_04/2025</t>
  </si>
  <si>
    <t>ASSENTAMENTO DE POSTE DE CONCRETO COM COMPRIMENTO NOMINAL DE 10 M, CARGA NOMINAL MAIOR QUE 1000 DAN, ENGASTAMENTO SIMPLES COM 1,6 M DE SOLO (NÃO INCLUI FORNECIMENTO). AF_04/2025</t>
  </si>
  <si>
    <t>ASSENTAMENTO DE POSTE DE CONCRETO COM COMPRIMENTO NOMINAL DE 10 M, CARGA NOMINAL MENOR OU IGUAL A 1000 DAN, ENGASTAMENTO SIMPLES COM 1,6 M DE SOLO (NÃO INCLUI FORNECIMENTO). AF_04/2025</t>
  </si>
  <si>
    <t>ASSENTAMENTO DE POSTE DE CONCRETO COM COMPRIMENTO NOMINAL DE 10,5 M, CARGA NOMINAL DE 1000 DAN, ENGASTAMENTO BASE CONCRETADA COM 1 M DE CONCRETO E 0,65 M DE SOLO (NÃO INCLUI FORNECIMENTO). AF_04/2025</t>
  </si>
  <si>
    <t>ASSENTAMENTO DE POSTE DE CONCRETO COM COMPRIMENTO NOMINAL DE 10,5 M, CARGA NOMINAL DE 300 DAN, ENGASTAMENTO BASE CONCRETADA COM 1 M DE CONCRETO E 0,65 M DE SOLO (NÃO INCLUI FORNECIMENTO). AF_04/2025</t>
  </si>
  <si>
    <t>ASSENTAMENTO DE POSTE DE CONCRETO COM COMPRIMENTO NOMINAL DE 10,5 M, CARGA NOMINAL DE 600 DAN, ENGASTAMENTO BASE CONCRETADA COM 1 M DE CONCRETO E 0,65 M DE SOLO (NÃO INCLUI FORNECIMENTO). AF_04/2025</t>
  </si>
  <si>
    <t>ASSENTAMENTO DE POSTE DE CONCRETO COM COMPRIMENTO NOMINAL DE 10,5 M, CARGA NOMINAL MAIOR QUE 1000 DAN, ENGASTAMENTO SIMPLES COM 1,65 M DE SOLO (NÃO INCLUI FORNECIMENTO). AF_04/2025</t>
  </si>
  <si>
    <t>ASSENTAMENTO DE POSTE DE CONCRETO COM COMPRIMENTO NOMINAL DE 10,5 M, CARGA NOMINAL MENOR OU IGUAL A 1000 DAN, ENGASTAMENTO SIMPLES COM 1,65 M DE SOLO (NÃO INCLUI FORNECIMENTO). AF_04/2025</t>
  </si>
  <si>
    <t>ASSENTAMENTO DE POSTE DE CONCRETO COM COMPRIMENTO NOMINAL DE 11 M, CARGA NOMINAL DE 1000 DAN, ENGASTAMENTO BASE CONCRETADA COM 1 M DE CONCRETO E 0,7 M DE SOLO (NÃO INCLUI FORNECIMENTO). AF_04/2025</t>
  </si>
  <si>
    <t>ASSENTAMENTO DE POSTE DE CONCRETO COM COMPRIMENTO NOMINAL DE 11 M, CARGA NOMINAL DE 300 DAN, ENGASTAMENTO BASE CONCRETADA COM 1 M DE CONCRETO E 0,7 M DE SOLO (NÃO INCLUI FORNECIMENTO). AF_04/2025</t>
  </si>
  <si>
    <t>ASSENTAMENTO DE POSTE DE CONCRETO COM COMPRIMENTO NOMINAL DE 11 M, CARGA NOMINAL DE 400 DAN, ENGASTAMENTO BASE CONCRETADA COM 1 M DE CONCRETO E 0,7 M DE SOLO (NÃO INCLUI FORNECIMENTO). AF_04/2025</t>
  </si>
  <si>
    <t>ASSENTAMENTO DE POSTE DE CONCRETO COM COMPRIMENTO NOMINAL DE 11 M, CARGA NOMINAL DE 600 DAN, ENGASTAMENTO BASE CONCRETADA COM 1 M DE CONCRETO E 0,7 M DE SOLO (NÃO INCLUI FORNECIMENTO). AF_04/2025</t>
  </si>
  <si>
    <t>ASSENTAMENTO DE POSTE DE CONCRETO COM COMPRIMENTO NOMINAL DE 11 M, CARGA NOMINAL MAIOR QUE 1000 DAN, ENGASTAMENTO SIMPLES COM 1,7 M DE SOLO (NÃO INCLUI FORNECIMENTO). AF_04/2025</t>
  </si>
  <si>
    <t>ASSENTAMENTO DE POSTE DE CONCRETO COM COMPRIMENTO NOMINAL DE 11 M, CARGA NOMINAL MENOR OU IGUAL A 1000 DAN, ENGASTAMENTO SIMPLES COM 1,7 M DE SOLO (NÃO INCLUI FORNECIMENTO). AF_04/2025</t>
  </si>
  <si>
    <t>ASSENTAMENTO DE POSTE DE CONCRETO COM COMPRIMENTO NOMINAL DE 12 M, CARGA NOMINAL DE 1000 DAN, ENGASTAMENTO BASE CONCRETADA COM 1 M DE CONCRETO E 0,8 M DE SOLO (NÃO INCLUI FORNECIMENTO). AF_04/2025</t>
  </si>
  <si>
    <t>ASSENTAMENTO DE POSTE DE CONCRETO COM COMPRIMENTO NOMINAL DE 12 M, CARGA NOMINAL DE 400 DAN, ENGASTAMENTO BASE CONCRETADA COM 1 M DE CONCRETO E 0,8 M DE SOLO (NÃO INCLUI FORNECIMENTO). AF_04/2025</t>
  </si>
  <si>
    <t>ASSENTAMENTO DE POSTE DE CONCRETO COM COMPRIMENTO NOMINAL DE 12 M, CARGA NOMINAL DE 600 DAN, ENGASTAMENTO BASE CONCRETADA COM 1 M DE CONCRETO E 0,8 M DE SOLO (NÃO INCLUI FORNECIMENTO). AF_04/2025</t>
  </si>
  <si>
    <t>ASSENTAMENTO DE POSTE DE CONCRETO COM COMPRIMENTO NOMINAL DE 12 M, CARGA NOMINAL MAIOR QUE 1000 DAN, ENGASTAMENTO SIMPLES COM 1,8 M DE SOLO (NÃO INCLUI FORNECIMENTO). AF_04/2025</t>
  </si>
  <si>
    <t>ASSENTAMENTO DE POSTE DE CONCRETO COM COMPRIMENTO NOMINAL DE 12 M, CARGA NOMINAL MENOR OU IGUAL A 1000 DAN, ENGASTAMENTO SIMPLES COM 1,8 M DE SOLO (NÃO INCLUI FORNECIMENTO). AF_04/2025</t>
  </si>
  <si>
    <t>ASSENTAMENTO DE POSTE DE CONCRETO COM COMPRIMENTO NOMINAL DE 13 M, CARGA NOMINAL DE 1000 DAN, ENGASTAMENTO BASE CONCRETADA COM 1 M DE CONCRETO E 0,9 M DE SOLO - SOMENTE INSTALAÇÃO, SEM FORNECIMENTO. AF_04/2025</t>
  </si>
  <si>
    <t>ASSENTAMENTO DE POSTE DE CONCRETO COM COMPRIMENTO NOMINAL DE 13 M, CARGA NOMINAL DE 600 DAN, ENGASTAMENTO BASE CONCRETADA COM 1 M DE CONCRETO E 0,9 M DE SOLO (NÃO INCLUI FORNECIMENTO). AF_04/2025</t>
  </si>
  <si>
    <t>ASSENTAMENTO DE POSTE DE CONCRETO COM COMPRIMENTO NOMINAL DE 13 M, CARGA NOMINAL MAIOR QUE 1000 DAN, ENGASTAMENTO SIMPLES COM 1,9 M DE SOLO (NÃO INCLUI FORNECIMENTO). AF_04/2025</t>
  </si>
  <si>
    <t>ASSENTAMENTO DE POSTE DE CONCRETO COM COMPRIMENTO NOMINAL DE 13 M, CARGA NOMINAL MENOR OU IGUAL A 1000 DAN, ENGASTAMENTO SIMPLES COM 1,9 M DE SOLO (NÃO INCLUI FORNECIMENTO). AF_04/2025</t>
  </si>
  <si>
    <t>ASSENTAMENTO DE POSTE DE CONCRETO COM COMPRIMENTO NOMINAL DE 13,5 M, CARGA NOMINAL MAIOR QUE 1000 DAN, ENGASTAMENTO SIMPLES COM 1,95 M DE SOLO (NÃO INCLUI FORNECIMENTO). AF_04/2025</t>
  </si>
  <si>
    <t>ASSENTAMENTO DE POSTE DE CONCRETO COM COMPRIMENTO NOMINAL DE 13,5 M, CARGA NOMINAL MENOR OU IGUAL A 1000 DAN, ENGASTAMENTO SIMPLES COM 1,95 M DE SOLO (NÃO INCLUI FORNECIMENTO). AF_04/2025</t>
  </si>
  <si>
    <t>ASSENTAMENTO DE POSTE DE CONCRETO COM COMPRIMENTO NOMINAL DE 14 M, CARGA NOMINAL MAIOR QUE 1000 DAN, ENGASTAMENTO SIMPLES COM 2 M DE SOLO (NÃO INCLUI FORNECIMENTO). AF_04/2025</t>
  </si>
  <si>
    <t>ASSENTAMENTO DE POSTE DE CONCRETO COM COMPRIMENTO NOMINAL DE 14 M, CARGA NOMINAL MENOR OU IGUAL A 1000 DAN, ENGASTAMENTO SIMPLES COM 2 M DE SOLO (NÃO INCLUI FORNECIMENTO). AF_04/2025</t>
  </si>
  <si>
    <t>ASSENTAMENTO DE POSTE DE CONCRETO COM COMPRIMENTO NOMINAL DE 15 M, CARGA NOMINAL MAIOR QUE 1000 DAN, ENGASTAMENTO SIMPLES COM 2,1 M DE SOLO (NÃO INCLUI FORNECIMENTO). AF_04/2025</t>
  </si>
  <si>
    <t>ASSENTAMENTO DE POSTE DE CONCRETO COM COMPRIMENTO NOMINAL DE 15 M, CARGA NOMINAL MENOR OU IGUAL A 1000 DAN, ENGASTAMENTO SIMPLES COM 2,1 M DE SOLO (NÃO INCLUI FORNECIMENTO). AF_04/2025</t>
  </si>
  <si>
    <t>ASSENTAMENTO DE POSTE DE CONCRETO COM COMPRIMENTO NOMINAL DE 18 M, CARGA NOMINAL MAIOR QUE 1000 DAN, ENGASTAMENTO SIMPLES COM 2,4 M DE SOLO (NÃO INCLUI FORNECIMENTO). AF_04/2025</t>
  </si>
  <si>
    <t>ASSENTAMENTO DE POSTE DE CONCRETO COM COMPRIMENTO NOMINAL DE 18 M, CARGA NOMINAL MENOR OU IGUAL A 1000 DAN, ENGASTAMENTO SIMPLES COM 2,4 M DE SOLO (NÃO INCLUI FORNECIMENTO). AF_04/2025</t>
  </si>
  <si>
    <t>ASSENTAMENTO DE POSTE DE CONCRETO COM COMPRIMENTO NOMINAL DE 20 M, CARGA NOMINAL MAIOR QUE 1000, ENGASTAMENTO SIMPLES COM 2,6 M DE SOLO (NÃO INCLUI FORNECIMENTO). AF_04/2025</t>
  </si>
  <si>
    <t>ASSENTAMENTO DE POSTE DE CONCRETO COM COMPRIMENTO NOMINAL DE 20 M, CARGA NOMINAL MENOR OU IGUAL A 1000 DAN, ENGASTAMENTO SIMPLES COM 2,6 M DE SOLO (NÃO INCLUI FORNECIMENTO). AF_04/2025</t>
  </si>
  <si>
    <t>ASSENTAMENTO DE POSTE DE CONCRETO COM COMPRIMENTO NOMINAL DE 9 M, CARGA NOMINAL DE 1000 DAN, ENGASTAMENTO BASE CONCRETADA COM 1 M DE CONCRETO E 0,5 M DE SOLO (NÃO INCLUI FORNECIMENTO). AF_04/2025</t>
  </si>
  <si>
    <t>ASSENTAMENTO DE POSTE DE CONCRETO COM COMPRIMENTO NOMINAL DE 9 M, CARGA NOMINAL DE 150 DAN, ENGASTAMENTO BASE CONCRETADA COM 1 M DE CONCRETO E 0,5 M DE SOLO (NÃO INCLUI FORNECIMENTO). AF_04/2025</t>
  </si>
  <si>
    <t>ASSENTAMENTO DE POSTE DE CONCRETO COM COMPRIMENTO NOMINAL DE 9 M, CARGA NOMINAL DE 300 DAN, ENGASTAMENTO BASE CONCRETADA COM 1 M DE CONCRETO E 0,5 M DE SOLO (NÃO INCLUI FORNECIMENTO). AF_04/2025</t>
  </si>
  <si>
    <t>ASSENTAMENTO DE POSTE DE CONCRETO COM COMPRIMENTO NOMINAL DE 9 M, CARGA NOMINAL DE 400 DAN, ENGASTAMENTO BASE CONCRETADA COM 1 M DE CONCRETO E 0,5 M DE SOLO (NÃO INCLUI FORNECIMENTO). AF_04/2025</t>
  </si>
  <si>
    <t>ASSENTAMENTO DE POSTE DE CONCRETO COM COMPRIMENTO NOMINAL DE 9 M, CARGA NOMINAL DE 600 DAN, ENGASTAMENTO BASE CONCRETADA COM 1 M DE CONCRETO E 0,5 M DE SOLO (NÃO INCLUI FORNECIMENTO). AF_04/2025</t>
  </si>
  <si>
    <t>ASSENTAMENTO DE POSTE DE CONCRETO COM COMPRIMENTO NOMINAL DE 9 M, CARGA NOMINAL MENOR OU IGUAL A 1000 DAN, ENGASTAMENTO SIMPLES COM 1,5 M DE SOLO (NÃO INCLUI FORNECIMENTO). AF_04/2025</t>
  </si>
  <si>
    <t>CORDOALHA DE ACO 7,9 (5/16) 7*2,64MM ZINCAGEM TIPO A E 13% DE IACS - FORNECIMENTO E INSTALAÇÃO. AF_04/2025</t>
  </si>
  <si>
    <t>CORDOALHA DE ACO 7,9 (5/16) 7*2,64MM ZINCAGEM TIPO B E 13% DE IACS - FORNECIMENTO E INSTALAÇÃO. AF_04/2025</t>
  </si>
  <si>
    <t>CORDOALHA DE ACO 9,5 (3/8) 7*3,05MM ZINCAGEM TIPO A E 13% DE IACS - FORNECIMENTO E INSTALAÇÃO. AF_04/2025</t>
  </si>
  <si>
    <t>CORDOALHA DE ACO 9,5(3/8) 7*3,05MM ZINCAGEM TIPO B E 13% DE IACS - FORNECIMENTO E INSTALAÇÃO. AF_04/2025</t>
  </si>
  <si>
    <t>ESTRUTURA DE ESTAIAMENTO PARA POSTES DE CONCRETO ANCORA CONCRETO - FORNECIMENTO E INSTALAÇÃO. AF_04/2025</t>
  </si>
  <si>
    <t>ESTRUTURA DE ESTAIAMENTO PARA POSTES DE CONCRETO CRUZETA A POSTE M3 E B3 - FORNECIMENTO E INSTALAÇÃO. AF_04/2025</t>
  </si>
  <si>
    <t>ESTRUTURA DE ESTAIAMENTO PARA POSTES DE CONCRETO CRUZETA A POSTE N3 - FORNECIMENTO E INSTALAÇÃO. AF_04/2025</t>
  </si>
  <si>
    <t>ESTRUTURA DE ESTAIAMENTO PARA POSTES DE CONCRETO HTE - FORNECIMENTO E INSTALAÇÃO. AF_04/2025</t>
  </si>
  <si>
    <t>ESTRUTURA DE ESTAIAMENTO PARA POSTES DE CONCRETO POSTE A POSTE - FORNECIMENTO E INSTALAÇÃO. AF_04/2025</t>
  </si>
  <si>
    <t>POSTE DE AÇO CÔNICO CONTÍNUO CURVO DUPLO, ENGASTAMENTO SIMPLES COM 1 M DE SOLO, H=6M - FORNECIMENTO E INSTALAÇÃO. AF_04/2025</t>
  </si>
  <si>
    <t>POSTE DE AÇO CÔNICO CONTÍNUO CURVO DUPLO, ENGASTAMENTO SIMPLES COM 1 M DE SOLO, H=7M - FORNECIMENTO E INSTALAÇÃO. AF_04/2025</t>
  </si>
  <si>
    <t>POSTE DE AÇO CÔNICO CONTÍNUO CURVO DUPLO, ENGASTAMENTO SIMPLES COM 1 M DE SOLO, H=8M - FORNECIMENTO E INSTALAÇÃO. AF_04/2025</t>
  </si>
  <si>
    <t>POSTE DE AÇO CÔNICO CONTÍNUO CURVO DUPLO, ENGASTAMENTO SIMPLES COM 1 M DE SOLO, H=9M - FORNECIMENTO E INSTALAÇÃO. AF_04/2025</t>
  </si>
  <si>
    <t>POSTE DE AÇO CÔNICO CONTÍNUO CURVO DUPLO, FLANGEADO, H=6M - FORNECIMENTO E INSTALAÇÃO. AF_04/2025</t>
  </si>
  <si>
    <t>POSTE DE AÇO CÔNICO CONTÍNUO CURVO DUPLO, FLANGEADO, H=7M - FORNECIMENTO E INSTALAÇÃO. AF_04/2025</t>
  </si>
  <si>
    <t>POSTE DE AÇO CÔNICO CONTÍNUO CURVO DUPLO, FLANGEADO, H=8M - FORNECIMENTO E INSTALAÇÃO. AF_04/2025</t>
  </si>
  <si>
    <t>POSTE DE AÇO CÔNICO CONTÍNUO CURVO DUPLO, FLANGEADO, H=9M - FORNECIMENTO E INSTALAÇÃO. AF_04/2025</t>
  </si>
  <si>
    <t>POSTE DE AÇO CÔNICO CONTÍNUO CURVO SIMPLES, ENGASTAMENTO SIMPLES COM 0,5 M DE SOLO, H=5M - FORNECIMENTO E INSTALAÇÃO. AF_04/2025</t>
  </si>
  <si>
    <t>POSTE DE AÇO CÔNICO CONTÍNUO CURVO SIMPLES, ENGASTAMENTO SIMPLES COM 1 M DE SOLO, H=6M - FORNECIMENTO E INSTALAÇÃO. AF_04/2025</t>
  </si>
  <si>
    <t>POSTE DE AÇO CÔNICO CONTÍNUO CURVO SIMPLES, ENGASTAMENTO SIMPLES COM 1 M DE SOLO, H=7M - FORNECIMENTO E INSTALAÇÃO. AF_04/2025</t>
  </si>
  <si>
    <t>POSTE DE AÇO CÔNICO CONTÍNUO CURVO SIMPLES, ENGASTAMENTO SIMPLES COM 1 M DE SOLO, H=8M - FORNECIMENTO E INSTALAÇÃO. AF_04/2025</t>
  </si>
  <si>
    <t>POSTE DE AÇO CÔNICO CONTÍNUO CURVO SIMPLES, ENGASTAMENTO SIMPLES COM 1 M DE SOLO, H=9M - FORNECIMENTO E INSTALAÇÃO. AF_04/2025</t>
  </si>
  <si>
    <t>POSTE DE AÇO CÔNICO CONTÍNUO CURVO SIMPLES, FLANGEADO, H=5M - FORNECIMENTO E INSTALAÇÃO. AF_04/2025</t>
  </si>
  <si>
    <t>POSTE DE AÇO CÔNICO CONTÍNUO CURVO SIMPLES, FLANGEADO, H=6M - FORNECIMENTO E INSTALAÇÃO. AF_04/2025</t>
  </si>
  <si>
    <t>POSTE DE AÇO CÔNICO CONTÍNUO CURVO SIMPLES, FLANGEADO, H=7M - FORNECIMENTO E INSTALAÇÃO. AF_04/2025</t>
  </si>
  <si>
    <t>POSTE DE AÇO CÔNICO CONTÍNUO CURVO SIMPLES, FLANGEADO, H=8M - FORNECIMENTO E INSTALAÇÃO. AF_04/2025</t>
  </si>
  <si>
    <t>POSTE DE AÇO CÔNICO CONTÍNUO CURVO SIMPLES, FLANGEADO, H=9M - FORNECIMENTO E INSTALAÇÃO. AF_04/2025</t>
  </si>
  <si>
    <t>POSTE DE AÇO CÔNICO CONTÍNUO RETO, ENGASTAMENTO SIMPLES COM 0,5 M DE SOLO, H=5M - FORNECIMENTO E INSTALAÇÃO. AF_04/2025</t>
  </si>
  <si>
    <t>POSTE DE AÇO CÔNICO CONTÍNUO RETO, ENGASTAMENTO SIMPLES COM 1 M DE SOLO, H=6M - FORNECIMENTO E INSTALAÇÃO. AF_04/2025</t>
  </si>
  <si>
    <t>POSTE DE AÇO CÔNICO CONTÍNUO RETO, ENGASTAMENTO SIMPLES COM 1 M DE SOLO, H=7M - FORNECIMENTO E INSTALAÇÃO. AF_04/2025</t>
  </si>
  <si>
    <t>POSTE DE AÇO CÔNICO CONTÍNUO RETO, ENGASTAMENTO SIMPLES COM 1 M DE SOLO, H=8M - FORNECIMENTO E INSTALAÇÃO. AF_04/2025</t>
  </si>
  <si>
    <t>POSTE DE AÇO CÔNICO CONTÍNUO RETO, FLANGEADO, H=5M - FORNECIMENTO E INSTALAÇÃO. AF_04/2025</t>
  </si>
  <si>
    <t>POSTE DE AÇO CÔNICO CONTÍNUO RETO, FLANGEADO, H=6M - FORNECIMENTO E INSTALAÇÃO. AF_04/2025</t>
  </si>
  <si>
    <t>POSTE DE AÇO CÔNICO CONTÍNUO RETO, FLANGEADO, H=7M - FORNECIMENTO E INSTALAÇÃO. AF_04/2025</t>
  </si>
  <si>
    <t>POSTE DE AÇO CÔNICO CONTÍNUO RETO, FLANGEADO, H=8M - FORNECIMENTO E INSTALAÇÃO. AF_04/2025</t>
  </si>
  <si>
    <t>POSTE DE AÇO CÔNICO CONTÍNUO RETO, FLANGEADO, H=9M - FORNECIMENTO E INSTALAÇÃO. AF_04/2025</t>
  </si>
  <si>
    <t>POSTE DECORATIVO PARA JARDIM EM AÇO TUBULAR, H = *2,5* M, SEM LUMINÁRIA - FORNECIMENTO E INSTALAÇÃO. AF_04/2025</t>
  </si>
  <si>
    <t>ACRÉSCIMO PARA POÇO DE VISITA CIRCULAR PARA DRENAGEM, EM ALVENARIA COM TIJOLOS CERÂMICOS MACIÇOS, DIÂMETRO INTERNO = 0,8 M. AF_12/2020</t>
  </si>
  <si>
    <t>ACRÉSCIMO PARA POÇO DE VISITA CIRCULAR PARA DRENAGEM, EM ALVENARIA COM TIJOLOS CERÂMICOS MACIÇOS, DIÂMETRO INTERNO = 1 M. AF_12/2020</t>
  </si>
  <si>
    <t>ACRÉSCIMO PARA POÇO DE VISITA CIRCULAR PARA DRENAGEM, EM ALVENARIA COM TIJOLOS CERÂMICOS MACIÇOS, DIÂMETRO INTERNO = 1,2 M. AF_12/2020</t>
  </si>
  <si>
    <t>ACRÉSCIMO PARA POÇO DE VISITA CIRCULAR PARA DRENAGEM, EM ALVENARIA COM TIJOLOS CERÂMICOS MACIÇOS, DIÂMETRO INTERNO = 1,5 M. AF_12/2020</t>
  </si>
  <si>
    <t>ACRÉSCIMO PARA POÇO DE VISITA CIRCULAR PARA DRENAGEM, EM CONCRETO PRÉ-MOLDADO, DIÂMETRO INTERNO = 0,8 M. AF_12/2020</t>
  </si>
  <si>
    <t>ACRÉSCIMO PARA POÇO DE VISITA CIRCULAR PARA DRENAGEM, EM CONCRETO PRÉ-MOLDADO, DIÂMETRO INTERNO = 1 M. AF_12/2020</t>
  </si>
  <si>
    <t>ACRÉSCIMO PARA POÇO DE VISITA CIRCULAR PARA DRENAGEM, EM CONCRETO PRÉ-MOLDADO, DIÂMETRO INTERNO = 1,2 M. AF_12/2020</t>
  </si>
  <si>
    <t>ACRÉSCIMO PARA POÇO DE VISITA CIRCULAR PARA DRENAGEM, EM CONCRETO PRÉ-MOLDADO, DIÂMETRO INTERNO = 1,5 M. AF_12/2020</t>
  </si>
  <si>
    <t>ACRÉSCIMO PARA POÇO DE VISITA CIRCULAR PARA ESGOTO, EM ALVENARIA COM TIJOLOS CERÂMICOS MACIÇOS, DIÂMETRO INTERNO = 0,8 M. AF_12/2020</t>
  </si>
  <si>
    <t>ACRÉSCIMO PARA POÇO DE VISITA CIRCULAR PARA ESGOTO, EM ALVENARIA COM TIJOLOS CERÂMICOS MACIÇOS, DIÂMETRO INTERNO = 1 M. AF_12/2020</t>
  </si>
  <si>
    <t>ACRÉSCIMO PARA POÇO DE VISITA CIRCULAR PARA ESGOTO, EM ALVENARIA COM TIJOLOS CERÂMICOS MACIÇOS, DIÂMETRO INTERNO = 1,2 M. AF_12/2020</t>
  </si>
  <si>
    <t>ACRÉSCIMO PARA POÇO DE VISITA CIRCULAR PARA ESGOTO, EM ALVENARIA COM TIJOLOS CERÂMICOS MACIÇOS, DIÂMETRO INTERNO = 1,5 M. AF_12/2020</t>
  </si>
  <si>
    <t>ACRÉSCIMO PARA POÇO DE VISITA CIRCULAR PARA ESGOTO, EM CONCRETO PRÉ-MOLDADO, DIÂMETRO INTERNO = 0,8 M. AF_12/2020</t>
  </si>
  <si>
    <t>ACRÉSCIMO PARA POÇO DE VISITA CIRCULAR PARA ESGOTO, EM CONCRETO PRÉ-MOLDADO, DIÂMETRO INTERNO = 1 M. AF_12/2020</t>
  </si>
  <si>
    <t>ACRÉSCIMO PARA POÇO DE VISITA CIRCULAR PARA ESGOTO, EM CONCRETO PRÉ-MOLDADO, DIÂMETRO INTERNO = 1,2 M. AF_12/2020</t>
  </si>
  <si>
    <t>ACRÉSCIMO PARA POÇO DE VISITA CIRCULAR PARA ESGOTO, EM CONCRETO PRÉ-MOLDADO, DIÂMETRO INTERNO = 1,5 M. AF_12/2020</t>
  </si>
  <si>
    <t>ACRÉSCIMO PARA POÇO DE VISITA RETANGULAR PARA DRENAGEM, EM ALVENARIA COM BLOCOS DE CONCRETO, DIMENSÕES INTERNAS = 1,5X1,5 M. AF_12/2020</t>
  </si>
  <si>
    <t>ACRÉSCIMO PARA POÇO DE VISITA RETANGULAR PARA DRENAGEM, EM ALVENARIA COM BLOCOS DE CONCRETO, DIMENSÕES INTERNAS = 1,5X2 M. AF_12/2020</t>
  </si>
  <si>
    <t>ACRÉSCIMO PARA POÇO DE VISITA RETANGULAR PARA DRENAGEM, EM ALVENARIA COM BLOCOS DE CONCRETO, DIMENSÕES INTERNAS = 1,5X2,5 M. AF_12/2020</t>
  </si>
  <si>
    <t>ACRÉSCIMO PARA POÇO DE VISITA RETANGULAR PARA DRENAGEM, EM ALVENARIA COM BLOCOS DE CONCRETO, DIMENSÕES INTERNAS = 1,5X3 M. AF_12/2020</t>
  </si>
  <si>
    <t>ACRÉSCIMO PARA POÇO DE VISITA RETANGULAR PARA DRENAGEM, EM ALVENARIA COM BLOCOS DE CONCRETO, DIMENSÕES INTERNAS = 1,5X3,5 M. AF_12/2020</t>
  </si>
  <si>
    <t>ACRÉSCIMO PARA POÇO DE VISITA RETANGULAR PARA DRENAGEM, EM ALVENARIA COM BLOCOS DE CONCRETO, DIMENSÕES INTERNAS = 1,5X4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</si>
  <si>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</si>
  <si>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</si>
  <si>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1X2 M. AF_12/2020</t>
  </si>
  <si>
    <t>ACRÉSCIMO PARA POÇO DE VISITA RETANGULAR PARA DRENAGEM, EM ALVENARIA COM BLOCOS DE CONCRETO, DIMENSÕES INTERNAS = 1X2,5 M. AF_12/2020</t>
  </si>
  <si>
    <t>ACRÉSCIMO PARA POÇO DE VISITA RETANGULAR PARA DRENAGEM, EM ALVENARIA COM BLOCOS DE CONCRETO, DIMENSÕES INTERNAS = 1X3 M. AF_12/2020</t>
  </si>
  <si>
    <t>ACRÉSCIMO PARA POÇO DE VISITA RETANGULAR PARA DRENAGEM, EM ALVENARIA COM BLOCOS DE CONCRETO, DIMENSÕES INTERNAS = 1X3,5 M. AF_12/2020</t>
  </si>
  <si>
    <t>ACRÉSCIMO PARA POÇO DE VISITA RETANGULAR PARA DRENAGEM, EM ALVENARIA COM BLOCOS DE CONCRETO, DIMENSÕES INTERNAS = 1X4 M. AF_12/2020</t>
  </si>
  <si>
    <t>ACRÉSCIMO PARA POÇO DE VISITA RETANGULAR PARA DRENAGEM, EM ALVENARIA COM BLOCOS DE CONCRETO, DIMENSÕES INTERNAS = 2,5X2,5 M. AF_12/2020</t>
  </si>
  <si>
    <t>ACRÉSCIMO PARA POÇO DE VISITA RETANGULAR PARA DRENAGEM, EM ALVENARIA COM BLOCOS DE CONCRETO, DIMENSÕES INTERNAS = 2,5X3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</si>
  <si>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</si>
  <si>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</si>
  <si>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2X2 M. AF_12/2020</t>
  </si>
  <si>
    <t>ACRÉSCIMO PARA POÇO DE VISITA RETANGULAR PARA DRENAGEM, EM ALVENARIA COM BLOCOS DE CONCRETO, DIMENSÕES INTERNAS = 2X2,5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</si>
  <si>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</si>
  <si>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</si>
  <si>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</si>
  <si>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</si>
  <si>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</si>
  <si>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</si>
  <si>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</si>
  <si>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3X4 M. AF_12/2020</t>
  </si>
  <si>
    <t>ACRÉSCIMO PARA POÇO DE VISITA RETANGULAR PARA DRENAGEM, EM ALVENARIA COM BLOCOS DE CONCRETO, DIMENSÕES INTERNAS = 4X4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</si>
  <si>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</si>
  <si>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</si>
  <si>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</si>
  <si>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</si>
  <si>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</si>
  <si>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</si>
  <si>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</si>
  <si>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</si>
  <si>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</si>
  <si>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</si>
  <si>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</si>
  <si>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</si>
  <si>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</si>
  <si>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</si>
  <si>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</si>
  <si>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</si>
  <si>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</si>
  <si>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</si>
  <si>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</si>
  <si>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</si>
  <si>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</si>
  <si>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</si>
  <si>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</si>
  <si>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</si>
  <si>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</si>
  <si>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</si>
  <si>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</si>
  <si>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4X4 M. AF_12/2020</t>
  </si>
  <si>
    <t>BASE PARA POCO DE VISITA RETANGULAR PARA ESGOTO E DRENAGEM, EM CONCRETO ESTRUTURAL, DIMENSÕES INTERNAS DE 90X150 M, PROFUNDIDADE DE 1,25 M, EXCLUINDO TAMPÃO. AF_12/2020</t>
  </si>
  <si>
    <t>BASE PARA POÇO DE VISITA CIRCULAR PARA DRENAGEM, EM ALVENARIA COM TIJOLOS CERÂMICOS MACIÇOS, DIÂMETRO INTERNO = 0,80 M, PROFUNDIDADE = 1,40 M, EXCLUINDO TAMPÃO. AF_12/2020</t>
  </si>
  <si>
    <t>BASE PARA POÇO DE VISITA CIRCULAR PARA DRENAGEM, EM ALVENARIA COM TIJOLOS CERÂMICOS MACIÇOS, DIÂMETRO INTERNO = 1,0 M, PROFUNDIDADE = 1,40 M, EXCLUINDO TAMPÃO. AF_12/2020</t>
  </si>
  <si>
    <t>BASE PARA POÇO DE VISITA CIRCULAR PARA DRENAGEM, EM ALVENARIA COM TIJOLOS CERÂMICOS MACIÇOS, DIÂMETRO INTERNO = 1,2 M, PROFUNDIDADE = 1,40 M, EXCLUINDO TAMPÃO. AF_12/2020</t>
  </si>
  <si>
    <t>BASE PARA POÇO DE VISITA CIRCULAR PARA DRENAGEM, EM ALVENARIA COM TIJOLOS CERÂMICOS MACIÇOS, DIÂMETRO INTERNO = 1,50 M, PROFUNDIDADE = 1,40 M, EXCLUINDO TAMPÃO. AF_12/2020</t>
  </si>
  <si>
    <t>BASE PARA POÇO DE VISITA CIRCULAR PARA DRENAGEM, EM CONCRETO PRÉ-MOLDADO, DIÂMETRO INTERNO = 0,80 M, PROFUNDIDADE = 1,35 M, EXCLUINDO TAMPÃO. AF_12/2020</t>
  </si>
  <si>
    <t>BASE PARA POÇO DE VISITA CIRCULAR PARA DRENAGEM, EM CONCRETO PRÉ-MOLDADO, DIÂMETRO INTERNO = 1,0 M, PROFUNDIDADE = 1,35 M, EXCLUINDO TAMPÃO. AF_05/2018</t>
  </si>
  <si>
    <t>BASE PARA POÇO DE VISITA CIRCULAR PARA DRENAGEM, EM CONCRETO PRÉ-MOLDADO, DIÂMETRO INTERNO = 1,20 M, PROFUNDIDADE = 1,60 M, EXCLUINDO TAMPÃO. AF_05/2021</t>
  </si>
  <si>
    <t>BASE PARA POÇO DE VISITA CIRCULAR PARA DRENAGEM, EM CONCRETO PRÉ-MOLDADO, DIÂMETRO INTERNO = 1,50 M, PROFUNDIDADE = 1,35 M, EXCLUINDO TAMPÃO. AF_12/2020</t>
  </si>
  <si>
    <t>BASE PARA POÇO DE VISITA CIRCULAR PARA ESGOTO, EM ALVENARIA COM TIJOLOS CERÂMICOS MACIÇOS, DIÂMETRO INTERNO = 0,80 M, PROFUNDIDADE = 1,40 M, EXCLUINDO TAMPÃO. AF_12/2020</t>
  </si>
  <si>
    <t>BASE PARA POÇO DE VISITA CIRCULAR PARA ESGOTO, EM ALVENARIA COM TIJOLOS CERÂMICOS MACIÇOS, DIÂMETRO INTERNO = 1,0 M, PROFUNDIDADE = 1,40 M, EXCLUINDO TAMPÃO. AF_12/2020</t>
  </si>
  <si>
    <t>BASE PARA POÇO DE VISITA CIRCULAR PARA ESGOTO, EM ALVENARIA COM TIJOLOS CERÂMICOS MACIÇOS, DIÂMETRO INTERNO = 1,20 M, PROFUNDIDADE = 1,40 M, EXCLUINDO TAMPÃO. AF_12/2020</t>
  </si>
  <si>
    <t>BASE PARA POÇO DE VISITA CIRCULAR PARA ESGOTO, EM ALVENARIA COM TIJOLOS CERÂMICOS MACIÇOS, DIÂMETRO INTERNO = 1,50 M, PROFUNDIDADE = 1,40 M, EXCLUINDO TAMPÃO. AF_12/2020</t>
  </si>
  <si>
    <t>BASE PARA POÇO DE VISITA CIRCULAR PARA ESGOTO, EM CONCRETO PRÉ-MOLDADO, DIÂMETRO INTERNO = 0,80 M, PROFUNDIDADE = 1,35 M, EXCLUINDO TAMPÃO. AF_12/2020</t>
  </si>
  <si>
    <t>BASE PARA POÇO DE VISITA CIRCULAR PARA ESGOTO, EM CONCRETO PRÉ-MOLDADO, DIÂMETRO INTERNO = 1,0 M, PROFUNDIDADE = 1,35 M, EXCLUINDO TAMPÃO. AF_12/2020</t>
  </si>
  <si>
    <t>BASE PARA POÇO DE VISITA CIRCULAR PARA ESGOTO, EM CONCRETO PRÉ-MOLDADO, DIÂMETRO INTERNO = 1,20 M, PROFUNDIDADE = 1,60 M, EXCLUINDO TAMPÃO. AF_12/2020</t>
  </si>
  <si>
    <t>BASE PARA POÇO DE VISITA CIRCULAR PARA ESGOTO, EM CONCRETO PRÉ-MOLDADO, DIÂMETRO INTERNO = 1,50 M, PROFUNDIDADE = 1,35 M, EXCLUINDO TAMPÃO. AF_12/2020</t>
  </si>
  <si>
    <t>BASE PARA POÇO DE VISITA RETANGULAR PARA DRENAGEM, EM ALVENARIA COM BLOCOS DE CONCRETO, DIMENSÕES INTERNAS = 1,5X1,5 M, PROFUNDIDADE = 1,40 M, EXCLUINDO TAMPÃO. AF_12/2020</t>
  </si>
  <si>
    <t>BASE PARA POÇO DE VISITA RETANGULAR PARA DRENAGEM, EM ALVENARIA COM BLOCOS DE CONCRETO, DIMENSÕES INTERNAS = 1,5X2 M, PROFUNDIDADE = 1,40 M, EXCLUINDO TAMPÃO. AF_12/2020</t>
  </si>
  <si>
    <t>BASE PARA POÇO DE VISITA RETANGULAR PARA DRENAGEM, EM ALVENARIA COM BLOCOS DE CONCRETO, DIMENSÕES INTERNAS = 1,5X2,5 M, PROFUNDIDADE = 1,40 M, EXCLUINDO TAMPÃO. AF_12/2020</t>
  </si>
  <si>
    <t>BASE PARA POÇO DE VISITA RETANGULAR PARA DRENAGEM, EM ALVENARIA COM BLOCOS DE CONCRETO, DIMENSÕES INTERNAS = 1,5X3 M, PROFUNDIDADE = 1,40 M, EXCLUINDO TAMPÃO. AF_12/2020</t>
  </si>
  <si>
    <t>BASE PARA POÇO DE VISITA RETANGULAR PARA DRENAGEM, EM ALVENARIA COM BLOCOS DE CONCRETO, DIMENSÕES INTERNAS = 1,5X3,5 M, PROFUNDIDADE = 1,40 M, EXCLUINDO TAMPÃO. AF_12/2020</t>
  </si>
  <si>
    <t>BASE PARA POÇO DE VISITA RETANGULAR PARA DRENAGEM, EM ALVENARIA COM BLOCOS DE CONCRETO, DIMENSÕES INTERNAS = 1,5X4 M, PROFUNDIDADE = 1,40 M, EXCLUINDO TAMPÃO. AF_12/2020</t>
  </si>
  <si>
    <t>BASE PARA POÇO DE VISITA RETANGULAR PARA DRENAGEM, EM ALVENARIA COM BLOCOS DE CONCRETO, DIMENSÕES INTERNAS = 1X1 M, PROFUNDIDADE = 1,40 M, EXCLUINDO TAMPÃO. AF_12/2020</t>
  </si>
  <si>
    <t>BASE PARA POÇO DE VISITA RETANGULAR PARA DRENAGEM, EM ALVENARIA COM BLOCOS DE CONCRETO, DIMENSÕES INTERNAS = 1X1,5 M, PROFUNDIDADE = 1,40 M, EXCLUINDO TAMPÃO. AF_12/2020</t>
  </si>
  <si>
    <t>BASE PARA POÇO DE VISITA RETANGULAR PARA DRENAGEM, EM ALVENARIA COM BLOCOS DE CONCRETO, DIMENSÕES INTERNAS = 1X2 M, PROFUNDIDADE = 1,40 M, EXCLUINDO TAMPÃO. AF_12/2020</t>
  </si>
  <si>
    <t>BASE PARA POÇO DE VISITA RETANGULAR PARA DRENAGEM, EM ALVENARIA COM BLOCOS DE CONCRETO, DIMENSÕES INTERNAS = 1X2,5 M, PROFUNDIDADE = 1,40 M, EXCLUINDO TAMPÃO. AF_12/2020</t>
  </si>
  <si>
    <t>BASE PARA POÇO DE VISITA RETANGULAR PARA DRENAGEM, EM ALVENARIA COM BLOCOS DE CONCRETO, DIMENSÕES INTERNAS = 1X3 M, PROFUNDIDADE = 1,40 M, EXCLUINDO TAMPÃO. AF_12/2020</t>
  </si>
  <si>
    <t>BASE PARA POÇO DE VISITA RETANGULAR PARA DRENAGEM, EM ALVENARIA COM BLOCOS DE CONCRETO, DIMENSÕES INTERNAS = 1X3,5 M, PROFUNDIDADE = 1,40 M, EXCLUINDO TAMPÃO. AF_12/2020</t>
  </si>
  <si>
    <t>BASE PARA POÇO DE VISITA RETANGULAR PARA DRENAGEM, EM ALVENARIA COM BLOCOS DE CONCRETO, DIMENSÕES INTERNAS = 1X4 M, PROFUNDIDADE = 1,40 M, EXCLUINDO TAMPÃO. AF_12/2020</t>
  </si>
  <si>
    <t>BASE PARA POÇO DE VISITA RETANGULAR PARA DRENAGEM, EM ALVENARIA COM BLOCOS DE CONCRETO, DIMENSÕES INTERNAS = 2,5X2,5 M, PROFUNDIDADE = 1,40 M, EXCLUINDO TAMPÃO. AF_12/2020</t>
  </si>
  <si>
    <t>BASE PARA POÇO DE VISITA RETANGULAR PARA DRENAGEM, EM ALVENARIA COM BLOCOS DE CONCRETO, DIMENSÕES INTERNAS = 2,5X3 M, PROFUNDIDADE = 1,40 M, EXCLUINDO TAMPÃO. AF_12/2020</t>
  </si>
  <si>
    <t>BASE PARA POÇO DE VISITA RETANGULAR PARA DRENAGEM, EM ALVENARIA COM BLOCOS DE CONCRETO, DIMENSÕES INTERNAS = 2,5X3,5 M, PROFUNDIDADE = 1,40 M, EXCLUINDO TAMPÃO. AF_12/2020</t>
  </si>
  <si>
    <t>BASE PARA POÇO DE VISITA RETANGULAR PARA DRENAGEM, EM ALVENARIA COM BLOCOS DE CONCRETO, DIMENSÕES INTERNAS = 2,5X4 M, PROFUNDIDADE = 1,40 M, EXCLUINDO TAMPÃO. AF_12/2020</t>
  </si>
  <si>
    <t>BASE PARA POÇO DE VISITA RETANGULAR PARA DRENAGEM, EM ALVENARIA COM BLOCOS DE CONCRETO, DIMENSÕES INTERNAS = 2X2 M, PROFUNDIDADE = 1,40 M, EXCLUINDO TAMPÃO. AF_12/2020</t>
  </si>
  <si>
    <t>BASE PARA POÇO DE VISITA RETANGULAR PARA DRENAGEM, EM ALVENARIA COM BLOCOS DE CONCRETO, DIMENSÕES INTERNAS = 2X2,5 M, PROFUNDIDADE = 1,40 M, EXCLUINDO TAMPÃO. AF_12/2020</t>
  </si>
  <si>
    <t>BASE PARA POÇO DE VISITA RETANGULAR PARA DRENAGEM, EM ALVENARIA COM BLOCOS DE CONCRETO, DIMENSÕES INTERNAS = 2X3 M, PROFUNDIDADE = 1,40 M, EXCLUINDO TAMPÃO. AF_12/2020</t>
  </si>
  <si>
    <t>BASE PARA POÇO DE VISITA RETANGULAR PARA DRENAGEM, EM ALVENARIA COM BLOCOS DE CONCRETO, DIMENSÕES INTERNAS = 2X3,5 M, PROFUNDIDADE = 1,40 M, EXCLUINDO TAMPÃO. AF_12/2020</t>
  </si>
  <si>
    <t>BASE PARA POÇO DE VISITA RETANGULAR PARA DRENAGEM, EM ALVENARIA COM BLOCOS DE CONCRETO, DIMENSÕES INTERNAS = 2X4 M, PROFUNDIDADE = 1,40 M, EXCLUINDO TAMPÃO. AF_12/2020</t>
  </si>
  <si>
    <t>BASE PARA POÇO DE VISITA RETANGULAR PARA DRENAGEM, EM ALVENARIA COM BLOCOS DE CONCRETO, DIMENSÕES INTERNAS = 3,5X3,5 M, PROFUNDIDADE = 1,40 M, EXCLUINDO TAMPÃO. AF_12/2020</t>
  </si>
  <si>
    <t>BASE PARA POÇO DE VISITA RETANGULAR PARA DRENAGEM, EM ALVENARIA COM BLOCOS DE CONCRETO, DIMENSÕES INTERNAS = 3,5X4 M, PROFUNDIDADE = 1,40 M, EXCLUINDO TAMPÃO. AF_12/2020</t>
  </si>
  <si>
    <t>BASE PARA POÇO DE VISITA RETANGULAR PARA DRENAGEM, EM ALVENARIA COM BLOCOS DE CONCRETO, DIMENSÕES INTERNAS = 3X3 M, PROFUNDIDADE = 1,40 M, EXCLUINDO TAMPÃO. AF_12/2020</t>
  </si>
  <si>
    <t>BASE PARA POÇO DE VISITA RETANGULAR PARA DRENAGEM, EM ALVENARIA COM BLOCOS DE CONCRETO, DIMENSÕES INTERNAS = 3X3,5 M, PROFUNDIDADE = 1,40 M, EXCLUINDO TAMPÃO. AF_12/2020</t>
  </si>
  <si>
    <t>BASE PARA POÇO DE VISITA RETANGULAR PARA DRENAGEM, EM ALVENARIA COM BLOCOS DE CONCRETO, DIMENSÕES INTERNAS = 3X4 M, PROFUNDIDADE = 1,40 M, EXCLUINDO TAMPÃO. AF_12/2020</t>
  </si>
  <si>
    <t>BASE PARA POÇO DE VISITA RETANGULAR PARA DRENAGEM, EM ALVENARIA COM BLOCOS DE CONCRETO, DIMENSÕES INTERNAS = 4X4 M, PROFUNDIDADE = 1,40 M, EXCLUINDO TAMPÃO. AF_12/2020</t>
  </si>
  <si>
    <t>BASE PARA POÇO DE VISITA RETANGULAR PARA ESGOTO, EM ALVENARIA COM BLOCOS DE CONCRETO, DIMENSÕES INTERNAS = 1,5X1,5 M, PROFUNDIDADE = 1,45 M, EXCLUINDO TAMPÃO . AF_12/2020</t>
  </si>
  <si>
    <t>BASE PARA POÇO DE VISITA RETANGULAR PARA ESGOTO, EM ALVENARIA COM BLOCOS DE CONCRETO, DIMENSÕES INTERNAS = 1,5X2 M, PROFUNDIDADE = 1,40 M, EXCLUINDO TAMPÃO. AF_12/2020</t>
  </si>
  <si>
    <t>BASE PARA POÇO DE VISITA RETANGULAR PARA ESGOTO, EM ALVENARIA COM BLOCOS DE CONCRETO, DIMENSÕES INTERNAS = 1,5X2,5 M, PROFUNDIDADE = 1,40 M, EXCLUINDO TAMPÃO. AF_12/2020</t>
  </si>
  <si>
    <t>BASE PARA POÇO DE VISITA RETANGULAR PARA ESGOTO, EM ALVENARIA COM BLOCOS DE CONCRETO, DIMENSÕES INTERNAS = 1,5X3 M, PROFUNDIDADE = 1,40 M, EXCLUINDO TAMPÃO. AF_12/2020</t>
  </si>
  <si>
    <t>BASE PARA POÇO DE VISITA RETANGULAR PARA ESGOTO, EM ALVENARIA COM BLOCOS DE CONCRETO, DIMENSÕES INTERNAS = 1,5X3,5 M, PROFUNDIDADE = 1,40 M, EXCLUINDO TAMPÃO. AF_12/2020</t>
  </si>
  <si>
    <t>BASE PARA POÇO DE VISITA RETANGULAR PARA ESGOTO, EM ALVENARIA COM BLOCOS DE CONCRETO, DIMENSÕES INTERNAS = 1,5X4 M, PROFUNDIDADE = 1,40 M, EXCLUINDO TAMPÃO. AF_12/2020</t>
  </si>
  <si>
    <t>BASE PARA POÇO DE VISITA RETANGULAR PARA ESGOTO, EM ALVENARIA COM BLOCOS DE CONCRETO, DIMENSÕES INTERNAS = 1X1 M, PROFUNDIDADE = 1,40 M, EXCLUINDO TAMPÃO. AF_12/2020</t>
  </si>
  <si>
    <t>BASE PARA POÇO DE VISITA RETANGULAR PARA ESGOTO, EM ALVENARIA COM BLOCOS DE CONCRETO, DIMENSÕES INTERNAS = 1X1,5 M, PROFUNDIDADE = 1,40 M, EXCLUINDO TAMPÃO. AF_12/2020</t>
  </si>
  <si>
    <t>BASE PARA POÇO DE VISITA RETANGULAR PARA ESGOTO, EM ALVENARIA COM BLOCOS DE CONCRETO, DIMENSÕES INTERNAS = 1X2 M, PROFUNDIDADE = 1,40 M, EXCLUINDO TAMPÃO. AF_12/2020</t>
  </si>
  <si>
    <t>BASE PARA POÇO DE VISITA RETANGULAR PARA ESGOTO, EM ALVENARIA COM BLOCOS DE CONCRETO, DIMENSÕES INTERNAS = 1X2,5 M, PROFUNDIDADE = 1,40 M, EXCLUINDO TAMPÃO. AF_12/2020</t>
  </si>
  <si>
    <t>BASE PARA POÇO DE VISITA RETANGULAR PARA ESGOTO, EM ALVENARIA COM BLOCOS DE CONCRETO, DIMENSÕES INTERNAS = 1X3 M, PROFUNDIDADE = 1,40 M, EXCLUINDO TAMPÃO. AF_12/2020</t>
  </si>
  <si>
    <t>BASE PARA POÇO DE VISITA RETANGULAR PARA ESGOTO, EM ALVENARIA COM BLOCOS DE CONCRETO, DIMENSÕES INTERNAS = 1X3,5 M, PROFUNDIDADE = 1,40 M, EXCLUINDO TAMPÃO. AF_12/2020</t>
  </si>
  <si>
    <t>BASE PARA POÇO DE VISITA RETANGULAR PARA ESGOTO, EM ALVENARIA COM BLOCOS DE CONCRETO, DIMENSÕES INTERNAS = 1X4 M, PROFUNDIDADE = 1,40 M, EXCLUINDO TAMPÃO. AF_12/2020</t>
  </si>
  <si>
    <t>BASE PARA POÇO DE VISITA RETANGULAR PARA ESGOTO, EM ALVENARIA COM BLOCOS DE CONCRETO, DIMENSÕES INTERNAS = 2,5X2,5 M, PROFUNDIDADE = 1,40 M, EXCLUINDO TAMPÃO. AF_12/2020</t>
  </si>
  <si>
    <t>BASE PARA POÇO DE VISITA RETANGULAR PARA ESGOTO, EM ALVENARIA COM BLOCOS DE CONCRETO, DIMENSÕES INTERNAS = 2,5X3 M, PROFUNDIDADE = 1,40 M, EXCLUINDO TAMPÃO. AF_12/2020</t>
  </si>
  <si>
    <t>BASE PARA POÇO DE VISITA RETANGULAR PARA ESGOTO, EM ALVENARIA COM BLOCOS DE CONCRETO, DIMENSÕES INTERNAS = 2,5X3,5 M, PROFUNDIDADE = 1,40 M, EXCLUINDO TAMPÃO. AF_12/2020</t>
  </si>
  <si>
    <t>BASE PARA POÇO DE VISITA RETANGULAR PARA ESGOTO, EM ALVENARIA COM BLOCOS DE CONCRETO, DIMENSÕES INTERNAS = 2,5X4 M, PROFUNDIDADE = 1,40 M, EXCLUINDO TAMPÃO. AF_12/2020</t>
  </si>
  <si>
    <t>BASE PARA POÇO DE VISITA RETANGULAR PARA ESGOTO, EM ALVENARIA COM BLOCOS DE CONCRETO, DIMENSÕES INTERNAS = 2X2 M, PROFUNDIDADE = 1,40 M, EXCLUINDO TAMPÃO. AF_12/2020</t>
  </si>
  <si>
    <t>BASE PARA POÇO DE VISITA RETANGULAR PARA ESGOTO, EM ALVENARIA COM BLOCOS DE CONCRETO, DIMENSÕES INTERNAS = 2X2,5 M, PROFUNDIDADE = 1,40 M, EXCLUINDO TAMPÃO. AF_12/2020</t>
  </si>
  <si>
    <t>BASE PARA POÇO DE VISITA RETANGULAR PARA ESGOTO, EM ALVENARIA COM BLOCOS DE CONCRETO, DIMENSÕES INTERNAS = 2X3 M, PROFUNDIDADE = 1,40 M, EXCLUINDO TAMPÃO. AF_12/2020</t>
  </si>
  <si>
    <t>BASE PARA POÇO DE VISITA RETANGULAR PARA ESGOTO, EM ALVENARIA COM BLOCOS DE CONCRETO, DIMENSÕES INTERNAS = 2X3,5 M, PROFUNDIDADE = 1,40 M, EXCLUINDO TAMPÃO. AF_12/2020</t>
  </si>
  <si>
    <t>BASE PARA POÇO DE VISITA RETANGULAR PARA ESGOTO, EM ALVENARIA COM BLOCOS DE CONCRETO, DIMENSÕES INTERNAS = 2X4 M, PROFUNDIDADE = 1,40 M, EXCLUINDO TAMPÃO. AF_12/2020</t>
  </si>
  <si>
    <t>BASE PARA POÇO DE VISITA RETANGULAR PARA ESGOTO, EM ALVENARIA COM BLOCOS DE CONCRETO, DIMENSÕES INTERNAS = 3,5X3,5 M, PROFUNDIDADE = 1,40 M, EXCLUINDO TAMPÃO. AF_12/2020</t>
  </si>
  <si>
    <t>BASE PARA POÇO DE VISITA RETANGULAR PARA ESGOTO, EM ALVENARIA COM BLOCOS DE CONCRETO, DIMENSÕES INTERNAS = 3,5X4 M, PROFUNDIDADE = 1,40 M, EXCLUINDO TAMPÃO. AF_12/2020</t>
  </si>
  <si>
    <t>BASE PARA POÇO DE VISITA RETANGULAR PARA ESGOTO, EM ALVENARIA COM BLOCOS DE CONCRETO, DIMENSÕES INTERNAS = 3X3 M, PROFUNDIDADE = 1,40 M, EXCLUINDO TAMPÃO. AF_12/2020</t>
  </si>
  <si>
    <t>BASE PARA POÇO DE VISITA RETANGULAR PARA ESGOTO, EM ALVENARIA COM BLOCOS DE CONCRETO, DIMENSÕES INTERNAS = 3X3,5 M, PROFUNDIDADE = 1,40 M, EXCLUINDO TAMPÃO. AF_12/2020</t>
  </si>
  <si>
    <t>BASE PARA POÇO DE VISITA RETANGULAR PARA ESGOTO, EM ALVENARIA COM BLOCOS DE CONCRETO, DIMENSÕES INTERNAS = 3X4 M, PROFUNDIDADE = 1,40 M, EXCLUINDO TAMPÃO. AF_12/2020</t>
  </si>
  <si>
    <t>BASE PARA POÇO DE VISITA RETANGULAR PARA ESGOTO, EM ALVENARIA COM BLOCOS DE CONCRETO, DIMENSÕES INTERNAS = 4X4 M, PROFUNDIDADE = 1,45 M, EXCLUINDO TAMPÃO. AF_12/2020</t>
  </si>
  <si>
    <t>CAIXA COM GRELHA DUPLA RETANGULAR, EM ALVENARIA COM BLOCOS DE CONCRETO, DIMENSÕES INTERNAS: 0,5X2,2X1 M. AF_12/2020</t>
  </si>
  <si>
    <t>CAIXA COM GRELHA DUPLA RETANGULAR, EM ALVENARIA COM TIJOLOS CERÂMICOS MACIÇOS, DIMENSÕES INTERNAS: 0,5X2,2X1 M. AF_12/2020</t>
  </si>
  <si>
    <t>CAIXA COM GRELHA DUPLA RETANGULAR, EM CONCRETO PRÉ-MOLDADO, DIMENSÕES INTERNAS: 0,5X2,2X1,0 M. AF_12/2020</t>
  </si>
  <si>
    <t>CAIXA COM GRELHA SIMPLES RETANGULAR, EM ALVENARIA COM BLOCOS DE CONCRETO, DIMENSÕES INTERNAS: 0,5X1X1 M. AF_12/2020</t>
  </si>
  <si>
    <t>CAIXA COM GRELHA SIMPLES RETANGULAR, EM ALVENARIA COM TIJOLOS CERÂMICOS MACIÇOS, DIMENSÕES INTERNAS: 0,5X1X1 M. AF_12/2020</t>
  </si>
  <si>
    <t>CAIXA COM GRELHA SIMPLES RETANGULAR, EM CONCRETO PRÉ-MOLDADO, DIMENSÕES INTERNAS: 0,6X1,0X1,0 M. AF_12/2020</t>
  </si>
  <si>
    <t>CAIXA PARA BOCA DE LOBO COMBINADA COM GRELHA RETANGULAR, EM ALVENARIA COM BLOCOS DE CONCRETO, DIMENSÕES INTERNAS: 1,3X1X1,2 M. AF_12/2020</t>
  </si>
  <si>
    <t>CAIXA PARA BOCA DE LOBO COMBINADA COM GRELHA RETANGULAR, EM ALVENARIA COM TIJOLOS CERÂMICOS MACIÇOS, DIMENSÕES INTERNAS: 1,3X1X1,2 M. AF_12/2020</t>
  </si>
  <si>
    <t>CAIXA PARA BOCA DE LOBO DUPLA COMBINADA COM GRELHA RETANGULAR, EM ALVENARIA COM BLOCOS DE CONCRETO, DIMENSÕES INTERNAS: 1,3X2,2X1,2 M. AF_12/2020</t>
  </si>
  <si>
    <t>CAIXA PARA BOCA DE LOBO DUPLA COMBINADA COM GRELHA RETANGULAR, EM ALVENARIA COM TIJOLOS CERÂMICOS MACIÇOS, DIMENSÕES INTERNAS: 1,3X2,2X1,2 M. AF_12/2020</t>
  </si>
  <si>
    <t>CAIXA PARA BOCA DE LOBO DUPLA RETANGULAR, EM ALVENARIA COM BLOCOS DE CONCRETO, DIMENSÕES INTERNAS: 0,6X2,2X1,2 M. AF_12/2020</t>
  </si>
  <si>
    <t>CAIXA PARA BOCA DE LOBO DUPLA RETANGULAR, EM ALVENARIA COM TIJOLOS CERÂMICOS MACIÇOS, DIMENSÕES INTERNAS: 0,6X2,2X1,2 M. AF_12/2020</t>
  </si>
  <si>
    <t>CAIXA PARA BOCA DE LOBO DUPLA RETANGULAR, EM CONCRETO PRÉ-MOLDADO, DIMENSÕES INTERNAS: 0,6X2,2X1,2 M. AF_12/2020</t>
  </si>
  <si>
    <t>CAIXA PARA BOCA DE LOBO SIMPLES RETANGULAR, EM ALVENARIA COM BLOCOS DE CONCRETO, DIMENSÕES INTERNAS: 0,6X1X1,2 M. AF_12/2020</t>
  </si>
  <si>
    <t>CAIXA PARA BOCA DE LOBO SIMPLES RETANGULAR, EM ALVENARIA COM TIJOLOS CERÂMICOS MACIÇOS, DIMENSÕES INTERNAS: 0,6X1X1,2 M. AF_12/2020</t>
  </si>
  <si>
    <t>CAIXA PARA BOCA DE LOBO SIMPLES RETANGULAR, EM CONCRETO PRÉ-MOLDADO, DIMENSÕES INTERNAS: 0,6X1,0X1,2 M. AF_12/2020</t>
  </si>
  <si>
    <t>CHAMINÉ CIRCULAR PARA POÇO DE VISITA PARA DRENAGEM, EM ALVENARIA COM TIJOLOS CERÂMICOS MACIÇOS, DIÂMETRO INTERNO = 0,6 M. AF_12/2020</t>
  </si>
  <si>
    <t>CHAMINÉ CIRCULAR PARA POÇO DE VISITA PARA DRENAGEM, EM CONCRETO PRÉ-MOLDADO, DIÂMETRO INTERNO = 0,6 M. AF_12/2020</t>
  </si>
  <si>
    <t>CHAMINÉ CIRCULAR PARA POÇO DE VISITA PARA ESGOTO, EM CONCRETO PRÉ-MOLDADO, DIÂMETRO INTERNO = 0,6 M. AF_12/2020</t>
  </si>
  <si>
    <t>POÇO DE INSPEÇÃO CIRCULAR PARA DRENAGEM, EM ALVENARIA COM TIJOLOS CERÂMICOS MACIÇOS, DIÂMETRO INTERNO = 0,60 M, PROFUNDIDADE = 0,95 M, EXCLUINDO TAMPÃO. AF_12/2020</t>
  </si>
  <si>
    <t>POÇO DE INSPEÇÃO CIRCULAR PARA DRENAGEM, EM ALVENARIA COM TIJOLOS CERÂMICOS MACIÇOS, DIÂMETRO INTERNO = 0,60 M, PROFUNDIDADE = 1,45 M, EXCLUINDO TAMPÃO. AF_12/2020</t>
  </si>
  <si>
    <t>POÇO DE INSPEÇÃO CIRCULAR PARA DRENAGEM, EM CONCRETO PRÉ-MOLDADO, DIÂMETRO INTERNO = 0,60 M, PROFUNDIDADE = 0,90 M, EXCLUINDO TAMPÃO. AF_12/2020</t>
  </si>
  <si>
    <t>POÇO DE INSPEÇÃO CIRCULAR PARA DRENAGEM, EM CONCRETO PRÉ-MOLDADO, DIÂMETRO INTERNO = 0,60 M, PROFUNDIDADE = 1,40 M, EXCLUINDO TAMPÃO. AF_12/2020</t>
  </si>
  <si>
    <t>POÇO DE INSPEÇÃO CIRCULAR PARA ESGOTO, EM ALVENARIA COM TIJOLOS CERÂMICOS MACIÇOS, DIÂMETRO INTERNO = 0,60 M, PROFUNDIDADE = 0,95 M, EXCLUINDO TAMPÃO. AF_12/2020</t>
  </si>
  <si>
    <t>POÇO DE INSPEÇÃO CIRCULAR PARA ESGOTO, EM ALVENARIA COM TIJOLOS CERÂMICOS MACIÇOS, DIÂMETRO INTERNO = 0,60 M, PROFUNDIDADE = 1,45 M, EXCLUINDO TAMPÃO. AF_12/2020</t>
  </si>
  <si>
    <t>POÇO DE INSPEÇÃO CIRCULAR PARA ESGOTO, EM CONCRETO PRÉ-MOLDADO, DIÂMETRO INTERNO = 0,60 M, PROFUNDIDADE = 0,90 M, EXCLUINDO TAMPÃO. AF_12/2020</t>
  </si>
  <si>
    <t>POÇO DE INSPEÇÃO CIRCULAR PARA ESGOTO, EM CONCRETO PRÉ-MOLDADO, DIÂMETRO INTERNO = 0,60 M, PROFUNDIDADE = 1,40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</si>
  <si>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</si>
  <si>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</si>
  <si>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CONCRETO CICLÓPICO FCK = 15MPA, 30% PEDRA DE MÃO EM VOLUME REAL, INCLUSIVE LANÇAMENTO. AF_05/2021</t>
  </si>
  <si>
    <t>CONCRETO FCK = 15MPA, TRAÇO 1:3,4:3,4 (EM MASSA SECA DE CIMENTO/ AREIA MÉDIA/ SEIXO ROLADO) - PREPARO MANUAL. AF_05/2021</t>
  </si>
  <si>
    <t>CONCRETO FCK = 15MPA, TRAÇO 1:3,4:3,4 (EM MASSA SECA DE CIMENTO/ AREIA MÉDIA/ SEIXO ROLADO) - PREPARO MECÂNICO COM BETONEIRA 400 L. AF_05/2021</t>
  </si>
  <si>
    <t>CONCRETO FCK = 15MPA, TRAÇO 1:3,4:3,4 (EM MASSA SECA DE CIMENTO/ AREIA MÉDIA/ SEIXO ROLADO) - PREPARO MECÂNICO COM BETONEIRA 600 L. AF_05/2021</t>
  </si>
  <si>
    <t>CONCRETO FCK = 15MPA, TRAÇO 1:3,4:3,5 (EM MASSA SECA DE CIMENTO/ AREIA MÉDIA/ BRITA 1) - PREPARO MANUAL. AF_05/2021</t>
  </si>
  <si>
    <t>CONCRETO FCK = 15MPA, TRAÇO 1:3,4:3,5 (EM MASSA SECA DE CIMENTO/ AREIA MÉDIA/ BRITA 1) - PREPARO MECÂNICO COM BETONEIRA 400 L. AF_05/2021</t>
  </si>
  <si>
    <t>CONCRETO FCK = 15MPA, TRAÇO 1:3,4:3,5 (EM MASSA SECA DE CIMENTO/ AREIA MÉDIA/ BRITA 1) - PREPARO MECÂNICO COM BETONEIRA 600 L. AF_05/2021</t>
  </si>
  <si>
    <t>CONCRETO FCK = 20MPA, TRAÇO 1:2,6:2,9 (EM MASSA SECA DE CIMENTO/ AREIA MÉDIA/ SEIXO ROLADO) - PREPARO MECÂNICO COM BETONEIRA 400 L. AF_05/2021</t>
  </si>
  <si>
    <t>CONCRETO FCK = 20MPA, TRAÇO 1:2,6:2,9 (EM MASSA SECA DE CIMENTO/ AREIA MÉDIA/ SEIXO ROLADO) - PREPARO MECÂNICO COM BETONEIRA 600 L. AF_05/2021</t>
  </si>
  <si>
    <t>CONCRETO FCK = 20MPA, TRAÇO 1:2,7:3 (EM MASSA SECA DE CIMENTO/ AREIA MÉDIA/ BRITA 1) - PREPARO MECÂNICO COM BETONEIRA 400 L. AF_05/2021</t>
  </si>
  <si>
    <t>CONCRETO FCK = 20MPA, TRAÇO 1:2,7:3 (EM MASSA SECA DE CIMENTO/ AREIA MÉDIA/ BRITA 1) - PREPARO MECÂNICO COM BETONEIRA 600 L. AF_05/2021</t>
  </si>
  <si>
    <t>CONCRETO FCK = 25MPA, TRAÇO 1:2,2:2,5 (EM MASSA SECA DE CIMENTO/ AREIA MÉDIA/ SEIXO ROLADO) - PREPARO MECÂNICO COM BETONEIRA 400 L. AF_05/2021</t>
  </si>
  <si>
    <t>CONCRETO FCK = 25MPA, TRAÇO 1:2,2:2,5 (EM MASSA SECA DE CIMENTO/ AREIA MÉDIA/ SEIXO ROLADO) - PREPARO MECÂNICO COM BETONEIRA 600 L. AF_05/2021</t>
  </si>
  <si>
    <t>CONCRETO FCK = 25MPA, TRAÇO 1:2,3:2,7 (EM MASSA SECA DE CIMENTO/ AREIA MÉDIA/ BRITA 1) - PREPARO MECÂNICO COM BETONEIRA 400 L. AF_05/2021</t>
  </si>
  <si>
    <t>CONCRETO FCK = 25MPA, TRAÇO 1:2,3:2,7 (EM MASSA SECA DE CIMENTO/ AREIA MÉDIA/ BRITA 1) - PREPARO MECÂNICO COM BETONEIRA 600 L. AF_05/2021</t>
  </si>
  <si>
    <t>CONCRETO FCK = 30MPA, TRAÇO 1:1,9:2,3 (EM MASSA SECA DE CIMENTO/ AREIA MÉDIA/ SEIXO ROLADO) - PREPARO MECÂNICO COM BETONEIRA 400 L. AF_05/2021</t>
  </si>
  <si>
    <t>CONCRETO FCK = 30MPA, TRAÇO 1:1,9:2,3 (EM MASSA SECA DE CIMENTO/ AREIA MÉDIA/ SEIXO ROLADO) - PREPARO MECÂNICO COM BETONEIRA 600 L. AF_05/2021</t>
  </si>
  <si>
    <t>CONCRETO FCK = 30MPA, TRAÇO 1:2,1:2,5 (EM MASSA SECA DE CIMENTO/ AREIA MÉDIA/ BRITA 1) - PREPARO MECÂNICO COM BETONEIRA 400 L. AF_05/2021</t>
  </si>
  <si>
    <t>CONCRETO FCK = 30MPA, TRAÇO 1:2,1:2,5 (EM MASSA SECA DE CIMENTO/ AREIA MÉDIA/ BRITA 1) - PREPARO MECÂNICO COM BETONEIRA 600 L. AF_05/2021</t>
  </si>
  <si>
    <t>CONCRETO FCK = 40MPA, TRAÇO 1:1,4:1,8 (EM MASSA SECA DE CIMENTO/ AREIA MÉDIA/ SEIXO ROLADO) - PREPARO MECÂNICO COM BETONEIRA 400 L. AF_05/2021</t>
  </si>
  <si>
    <t>CONCRETO FCK = 40MPA, TRAÇO 1:1,4:1,8 (EM MASSA SECA DE CIMENTO/ AREIA MÉDIA/ SEIXO ROLADO) - PREPARO MECÂNICO COM BETONEIRA 600 L. AF_05/2021</t>
  </si>
  <si>
    <t>CONCRETO FCK = 40MPA, TRAÇO 1:1,6:1,9 (EM MASSA SECA DE CIMENTO/ AREIA MÉDIA/ BRITA 1) - PREPARO MECÂNICO COM BETONEIRA 400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</si>
  <si>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</si>
  <si>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</si>
  <si>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MAGRO PARA LASTRO, TRAÇO 1:4,5:4,5 (EM MASSA SECA DE CIMENTO/ AREIA MÉDIA/ BRITA 1) - PREPARO MECÂNICO COM BETONEIRA 600 L. AF_05/2021</t>
  </si>
  <si>
    <t>CONCRETO MAGRO PARA LASTRO, TRAÇO 1:4,5:4,5 (EM MASSA SECA DE CIMENTO/ AREIA MÉDIA/ SEIXO ROLADO) - PREPARO MANUAL. AF_05/2021</t>
  </si>
  <si>
    <t>CONCRETO MAGRO PARA LASTRO, TRAÇO 1:4,5:4,5 (EM MASSA SECA DE CIMENTO/ AREIA MÉDIA/ SEIXO ROLADO) - PREPARO MECÂNICO COM BETONEIRA 400 L. AF_05/2021</t>
  </si>
  <si>
    <t>CONCRETO MAGRO PARA LASTRO, TRAÇO 1:4,5:4,5 (EM MASSA SECA DE CIMENTO/ AREIA MÉDIA/ SEIXO ROLADO) - PREPARO MECÂNICO COM BETONEIRA 600 L. AF_05/2021</t>
  </si>
  <si>
    <t>ARGAMASSA DE ASSENTAMENTO DE ALVENARIA DE VEDAÇÃO E REVESTIMENTO INTERNO, TRAÇO EM VOLUME SECO 1:1:3:3,8 (CIMENTO:CAL:AREIA NATURAL MÉDIA:AREIA RECICLADA), COM USO DE AGREGADO RECICLADO MISTO (ARM) - PREPARO MANUAL. AF_11/2023</t>
  </si>
  <si>
    <t>ARGAMASSA DE ASSENTAMENTO DE ALVENARIA DE VEDAÇÃO E REVESTIMENTO INTERNO, TRAÇO EM VOLUME SECO 1:1:3:3,8 (CIMENTO:CAL:AREIAS NATURAL MÉDIA: RECICLADA), COM USO DE AGREGADO RECICLADO CIMENTÍCIO OU DE CONCRETO (ARCI/ARCO) - PREPARO MANUAL. AF_11/2023</t>
  </si>
  <si>
    <t>ARGAMASSA PARA ALVENARIA DE VEDAÇÃO E REVESTIMENTO INTERNO, TRAÇO EM VOLUME SECO 1:1:3:3,8 (CIMENTO:CAL:AREIA MÉDIA:AREIA RECICLADA), COM AGREGADO RECICLADO CIMENTÍCIO OU DE CONCRETO - PREPARO MECÂNICO COM MISTURADOR HORIZONTAL DE 600 KG. AF_11/2023</t>
  </si>
  <si>
    <t>ARGAMASSA PARA ALVENARIA DE VEDAÇÃO E REVESTIMENTO INTERNO, TRAÇO EM VOLUME SECO 1:1:3:3,8 (CIMENTO:CAL:AREIA MÉDIA:AREIA RECICLADA), COM USO DE AGREGADO RECICLADO MISTO - PREPARO MECÂNICO COM MISTURADOR HORIZONTAL DE 600 KG. AF_11/2023</t>
  </si>
  <si>
    <t>ARGAMASSA PARA CONTRAPISO, TRAÇO EM VOLUME SECO 1:2:2,5 (CIMENTO:AREIA NATURAL MÉDIA:AREIA RECICLADA), COM USO DE AGREGADO RECICLADO CIMENTÍCIO OU DE CONCRETO (ARCI/ARCO) - PREPARO MANUAL. AF_11/2023</t>
  </si>
  <si>
    <t>ARGAMASSA PARA CONTRAPISO, TRAÇO EM VOLUME SECO 1:2:2,5 (CIMENTO:AREIA NATURAL MÉDIA:AREIA RECICLADA), COM USO DE AGREGADO RECICLADO CIMENTÍCIO OU DE CONCRETO (ARCI/ARCO) - PREPARO MECÂNICO COM MISTURADOR DE EIXO HORIZONTAL DE 600 KG. AF_11/2023</t>
  </si>
  <si>
    <t>ARGAMASSA PARA CONTRAPISO, TRAÇO EM VOLUME SECO 1:2:2,5 (CIMENTO:AREIA NATURAL MÉDIA:AREIA RECICLADA), COM USO DE AGREGADO RECICLADO MISTO (ARM) - PREPARO MANUAL. AF_11/2023</t>
  </si>
  <si>
    <t>ARGAMASSA PARA CONTRAPISO, TRAÇO EM VOLUME SECO 1:2:2,5 (CIMENTO:AREIA NATURAL MÉDIA:AREIA RECICLADA), COM USO DE AGREGADO RECICLADO MISTO (ARM) - PREPARO MECÂNICO COM MISTURADOR DE EIXO HORIZONTAL DE 600 KG. AF_11/2023</t>
  </si>
  <si>
    <t>CONCRETO MAGRO PARA LASTRO, TRAÇO EM MASSA SECA 1:3,4:3,5 (CIMENTO:AREIA RECICLADA:BRITA 1 RECICLADA), COM USO DE AGREGADO RECICLADO CIMENTÍCIO OU DE CONCRETO (ARCI/ARCO) - PREPARO MANUAL. AF_11/2023</t>
  </si>
  <si>
    <t>CONCRETO MAGRO PARA LASTRO, TRAÇO EM MASSA SECA 1:3,4:3,5 (CIMENTO:AREIA RECICLADA:BRITA 1 RECICLADA), COM USO DE AGREGADO RECICLADO CIMENTÍCIO OU DE CONCRETO (ARCI/ARCO) - PREPARO MECÂNICO COM BETONEIRA 600 L. AF_11/2023</t>
  </si>
  <si>
    <t>CONCRETO MAGRO PARA LASTRO, TRAÇO EM MASSA SECA 1:3,4:3,5 (CIMENTO:AREIA RECICLADA:BRITA 1 RECICLADA), COM USO DE AGREGADO RECICLADO MISTO (ARM) - PREPARO MANUAL. AF_11/2023</t>
  </si>
  <si>
    <t>CONCRETO MAGRO PARA LASTRO, TRAÇO EM MASSA SECA 1:3,4:3,5 (CIMENTO:AREIA RECICLADA:BRITA 1 RECICLADA), COM USO DE AGREGADO RECICLADO MISTO (ARM) - PREPARO MECÂNICO COM BETONEIRA 600 L. AF_11/2023</t>
  </si>
  <si>
    <t>ASSENTO COM ENCOSTO PARA ARQUIBANCADA - FORNECIMENTO E INSTALAÇÃO. AF_03/2022</t>
  </si>
  <si>
    <t>ASSENTO SEM ENCOSTO PARA ARQUIBANCADA - FORNECIMENTO E INSTALAÇÃO. AF_03/2022</t>
  </si>
  <si>
    <t>PAR DE ESTRUTURAS PARA TABELA DE BASQUETE EM TRELIÇA METÁLICA AÉREA, EXCETO TABELA, ARO E REDE - FORNECIMENTO E INSTALAÇÃO. AF_03/2022</t>
  </si>
  <si>
    <t>PAR DE ESTRUTURAS PARA TABELA DE BASQUETE EM TRELIÇA METÁLICA FIXADA NO PISO, EXCETO TABELA, ARO E REDE - FORNECIMENTO E INSTALAÇÃO. AF_03/2022</t>
  </si>
  <si>
    <t>PAR DE ESTRUTURAS PARA TABELA DE BASQUETE METÁLICA TUBULAR CHUMBADA COM CONCRETO NO PISO, EXCETO TABELA, ARO E REDE - FORNECIMENTO E INSTALAÇÃO. AF_03/2022</t>
  </si>
  <si>
    <t>PAR DE POSTES E REDE DE VÔLEI - FORNECIMENTO E INSTALAÇÃO. AF_03/2022</t>
  </si>
  <si>
    <t>PAR DE TABELAS DE BASQUETE DE ACRÍLICO, COM AROS E REDES - FORNECIMENTO E INSTALAÇÃO. AF_03/2022</t>
  </si>
  <si>
    <t>PAR DE TABELAS DE BASQUETE DE COMPENSADO NAVAL, COM AROS E REDES - FORNECIMENTO E INSTALAÇÃO. AF_03/2022</t>
  </si>
  <si>
    <t>PAR DE TRAVES E REDES DE FUTSAL - FORNECIMENTO E INSTALAÇÃO. AF_03/2022</t>
  </si>
  <si>
    <t>PISO ASFÁLTICO PARA QUADRA POLIESPORTIVA - FORNECIMENTO E INSTALAÇÃO. AF_03/2022</t>
  </si>
  <si>
    <t>PISO DE GRAMA SINTÉTICA PARA QUADRA POLIESPORTIVA - FORNECIMENTO E INSTALAÇÃO. AF_03/2022</t>
  </si>
  <si>
    <t>PISO DE MADEIRA COM AMORTECEDORES DE BORRACHA PARA QUADRA POLIESPORTIVA - FORNECIMENTO E INSTALAÇÃO. AF_03/2022</t>
  </si>
  <si>
    <t>PISO DE POLIURETANO PARA QUADRA POLIESPORTIVA - FORNECIMENTO E INSTALAÇÃO. AF_03/2022</t>
  </si>
  <si>
    <t>PISO MODULAR DE POLIPROPILENO PARA QUADRA POLIESPORTIVA - FORNECIMENTO E INSTALAÇÃO. AF_03/2022</t>
  </si>
  <si>
    <t>PISO MODULAR INTERNO DE POLIPROPILENO PARA QUADRA POLIESPORTIVA - FORNECIMENTO E INSTALAÇÃO. AF_03/2022</t>
  </si>
  <si>
    <t>REDE DE PROTEÇÃO HORIZONTAL PARA QUADRA POLIESPORTIVA - FORNECIMENTO E INSTALAÇÃO. AF_03/2022</t>
  </si>
  <si>
    <t>REDE DE PROTEÇÃO VERTICAL PARA QUADRA POLIESPORTIVA - FORNECIMENTO E INSTALAÇÃO. AF_03/2022</t>
  </si>
  <si>
    <t>ACABAMENTO POLIDO PARA PISO DE CONCRETO ARMADO OU LAJE SOBRE SOLO DE ALTA RESISTÊNCIA.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</si>
  <si>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</si>
  <si>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</si>
  <si>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</si>
  <si>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</si>
  <si>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Q-246. AF_09/2021</t>
  </si>
  <si>
    <t>ARMAÇÃO PARA EXECUÇÃO DE RADIER, PISO DE CONCRETO OU LAJE SOBRE SOLO, COM USO DE TELA Q-283. AF_09/2021</t>
  </si>
  <si>
    <t>ARMAÇÃO PARA EXECUÇÃO DE RADIER, PISO DE CONCRETO OU LAJE SOBRE SOLO, COM USO DE TELA Q-396. AF_09/2021</t>
  </si>
  <si>
    <t>ARMAÇÃO PARA EXECUÇÃO DE RADIER, PISO DE CONCRETO OU LAJE SOBRE SOLO, COM USO DE TELA Q-92. AF_09/2021</t>
  </si>
  <si>
    <t>CAMADA SEPARADORA PARA EXECUÇÃO DE RADIER, PISO DE CONCRETO OU LAJE SOBRE SOLO, EM LONA PLÁSTICA.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</si>
  <si>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</si>
  <si>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</si>
  <si>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CONCRETAGEM DE RADIER, PISO DE CONCRETO OU LAJE SOBRE SOLO, FCK 30 MPA - LANÇAMENTO, ADENSAMENTO E ACABAMENTO. AF_09/2021</t>
  </si>
  <si>
    <t>ESCAVAÇÃO MANUAL DE VIGA DE BORDA PARA RADIER. AF_09/2021</t>
  </si>
  <si>
    <t>EXECUÇÃO DE LAJE SOBRE SOLO, ESPESSURA DE 10 CM, FCK = 30 MPA, COM USO DE FORMAS EM MADEIRA SERRADA. AF_09/2021</t>
  </si>
  <si>
    <t>EXECUÇÃO DE LAJE SOBRE SOLO, ESPESSURA DE 10 CM, FCK = 30 MPA, COM USO DE FORMAS METÁLICAS. AF_09/2021</t>
  </si>
  <si>
    <t>EXECUÇÃO DE LAJE SOBRE SOLO, ESPESSURA DE 15 CM, FCK = 30 MPA, COM USO DE FORMAS EM MADEIRA SERRADA. AF_09/2021</t>
  </si>
  <si>
    <t>EXECUÇÃO DE LAJE SOBRE SOLO, ESPESSURA DE 15 CM, FCK = 30 MPA, COM USO DE FORMAS METÁLICAS. AF_09/2021</t>
  </si>
  <si>
    <t>EXECUÇÃO DE LAJE SOBRE SOLO, ESPESSURA DE 20 CM, FCK = 30 MPA, COM USO DE FORMAS EM MADEIRA SERRADA. AF_09/2021</t>
  </si>
  <si>
    <t>EXECUÇÃO DE LAJE SOBRE SOLO, ESPESSURA DE 20 CM, FCK = 30 MPA, COM USO DE FORMAS METÁLICAS. AF_09/2021</t>
  </si>
  <si>
    <t>EXECUÇÃO DE LAJE SOBRE SOLO, ESPESSURA DE 25 CM, FCK = 30 MPA, COM USO DE FORMAS EM MADEIRA SERRADA. AF_09/2021</t>
  </si>
  <si>
    <t>EXECUÇÃO DE LAJE SOBRE SOLO, ESPESSURA DE 25 CM, FCK = 30 MPA, COM USO DE FORMAS METÁLICAS. AF_09/2021</t>
  </si>
  <si>
    <t>EXECUÇÃO DE LAJE SOBRE SOLO, ESPESSURA DE 30 CM, FCK = 30 MPA, COM USO DE FORMAS EM MADEIRA SERRADA. AF_09/2021</t>
  </si>
  <si>
    <t>EXECUÇÃO DE LAJE SOBRE SOLO, ESPESSURA DE 30 CM, FCK = 30 MPA, COM USO DE FORMAS METÁLICAS. AF_09/2021</t>
  </si>
  <si>
    <t>EXECUÇÃO DE PISO DE CONCRETO, COM ACABAMENTO SUPERFICIAL, ESPESSURA DE 15 CM, FCK = 30 MPA, COM USO DE FORMAS EM MADEIRA SERRADA. AF_09/2021</t>
  </si>
  <si>
    <t>EXECUÇÃO DE PISO DE CONCRETO, COM ACABAMENTO SUPERFICIAL, ESPESSURA DE 15 CM, FCK = 30 MPA, COM USO DE FORMAS METÁLICAS. AF_09/2021</t>
  </si>
  <si>
    <t>EXECUÇÃO DE PISO DE CONCRETO, COM ACABAMENTO SUPERFICIAL, ESPESSURA DE 20 CM, FCK = 30 MPA, COM USO DE FORMAS EM MADEIRA SERRADA. AF_09/2021</t>
  </si>
  <si>
    <t>EXECUÇÃO DE PISO DE CONCRETO, COM ACABAMENTO SUPERFICIAL, ESPESSURA DE 20 CM, FCK = 30 MPA, COM USO DE FORMAS METÁLICAS. AF_09/2021</t>
  </si>
  <si>
    <t>EXECUÇÃO DE PISO DE CONCRETO, COM ACABAMENTO SUPERFICIAL, ESPESSURA DE 25 CM, FCK = 30 MPA, COM USO DE FORMAS EM MADEIRA SERRADA. AF_09/2021</t>
  </si>
  <si>
    <t>EXECUÇÃO DE PISO DE CONCRETO, COM ACABAMENTO SUPERFICIAL, ESPESSURA DE 25 CM, FCK = 30 MPA, COM USO DE FORMAS METÁLICAS. AF_09/2021</t>
  </si>
  <si>
    <t>EXECUÇÃO DE PISO DE CONCRETO, SEM ACABAMENTO SUPERFICIAL, ESPESSURA DE 15 CM, FCK = 30 MPA, COM USO DE FORMAS EM MADEIRA SERRADA. AF_09/2021</t>
  </si>
  <si>
    <t>EXECUÇÃO DE PISO DE CONCRETO, SEM ACABAMENTO SUPERFICIAL, ESPESSURA DE 15 CM, FCK = 30 MPA, COM USO DE FORMAS METÁLICAS. AF_09/2021</t>
  </si>
  <si>
    <t>EXECUÇÃO DE PISO DE CONCRETO, SEM ACABAMENTO SUPERFICIAL, ESPESSURA DE 20 CM, FCK = 30 MPA, COM USO DE FORMAS EM MADEIRA SERRADA. AF_09/2021</t>
  </si>
  <si>
    <t>EXECUÇÃO DE PISO DE CONCRETO, SEM ACABAMENTO SUPERFICIAL, ESPESSURA DE 20 CM, FCK = 30 MPA, COM USO DE FORMAS METÁLICAS. AF_09/2021</t>
  </si>
  <si>
    <t>EXECUÇÃO DE PISO DE CONCRETO, SEM ACABAMENTO SUPERFICIAL, ESPESSURA DE 25 CM, FCK = 30 MPA, COM USO DE FORMAS EM MADEIRA SERRADA. AF_09/2021</t>
  </si>
  <si>
    <t>EXECUÇÃO DE PISO DE CONCRETO, SEM ACABAMENTO SUPERFICIAL, ESPESSURA DE 25 CM, FCK = 30 MPA, COM USO DE FORMAS METÁLICAS. AF_09/2021</t>
  </si>
  <si>
    <t>EXECUÇÃO DE RADIER, ESPESSURA DE 10 CM, FCK = 30 MPA, COM USO DE FORMAS EM MADEIRA SERRADA. AF_09/2021</t>
  </si>
  <si>
    <t>EXECUÇÃO DE RADIER, ESPESSURA DE 10 CM, FCK = 30 MPA, COM USO DE FORMAS METÁLICAS. AF_09/2021</t>
  </si>
  <si>
    <t>EXECUÇÃO DE RADIER, ESPESSURA DE 15 CM, FCK = 30 MPA, COM USO DE FORMAS EM MADEIRA SERRADA. AF_09/2021</t>
  </si>
  <si>
    <t>EXECUÇÃO DE RADIER, ESPESSURA DE 15 CM, FCK = 30 MPA, COM USO DE FORMAS METÁLICAS. AF_09/2021</t>
  </si>
  <si>
    <t>EXECUÇÃO DE RADIER, ESPESSURA DE 20 CM, FCK = 30 MPA, COM USO DE FORMAS EM MADEIRA SERRADA. AF_09/2021</t>
  </si>
  <si>
    <t>EXECUÇÃO DE RADIER, ESPESSURA DE 20 CM, FCK = 30 MPA, COM USO DE FORMAS METÁLICAS. AF_09/2021</t>
  </si>
  <si>
    <t>EXECUÇÃO DE RADIER, ESPESSURA DE 25 CM, FCK = 30 MPA, COM USO DE FORMAS EM MADEIRA SERRADA. AF_09/2021</t>
  </si>
  <si>
    <t>EXECUÇÃO DE RADIER, ESPESSURA DE 25 CM, FCK = 30 MPA, COM USO DE FORMAS METÁLICAS. AF_09/2021</t>
  </si>
  <si>
    <t>EXECUÇÃO DE RADIER, ESPESSURA DE 30 CM, FCK = 30 MPA, COM USO DE FORMAS EM MADEIRA SERRADA. AF_09/2021</t>
  </si>
  <si>
    <t>EXECUÇÃO DE RADIER, ESPESSURA DE 30 CM, FCK = 30 MPA, COM USO DE FORMAS METÁLICAS. AF_09/2021</t>
  </si>
  <si>
    <t>FABRICAÇÃO, MONTAGEM E DESMONTAGEM DE FORMA PARA RADIER, PISO DE CONCRETO OU LAJE SOBRE SOLO, EM MADEIRA SERRADA, 4 UTILIZAÇÕES. AF_09/2021</t>
  </si>
  <si>
    <t>MONTAGEM E DESMONTAGEM DE FORMA PARA RADIER, PISO DE CONCRETO OU LAJE SOBRE SOLO, COM SISTEMA DE FORMAS MANUSEÁVEIS METÁLICAS. AF_09/2021</t>
  </si>
  <si>
    <t>CHUMBAMENTO LINEAR EM ALVENARIA PARA ELETRODUTOS COM DIÂMETROS MENORES OU IGUAIS A 40 MM. AF_09/2023</t>
  </si>
  <si>
    <t>CHUMBAMENTO LINEAR EM ALVENARIA PARA RAMAIS/DISTRIBUIÇÃO DE INSTALAÇÕES HIDRÁULICAS COM DIÂMETROS MAIORES QUE 40 MM E MENORES OU IGUAIS A 75 MM. AF_09/2023</t>
  </si>
  <si>
    <t>CHUMBAMENTO LINEAR EM ALVENARIA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</si>
  <si>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</si>
  <si>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</si>
  <si>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CHUMBAMENTO LINEAR EM CONTRAPISO PARA RAMAIS/DISTRIBUIÇÃO DE INSTALAÇÕES HIDRÁULICAS COM DIÂMETROS MENORES OU IGUAIS A 40 MM.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</si>
  <si>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</si>
  <si>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</si>
  <si>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MAIOR QUE 75 MM E MENORES OU IGUAIS A 150 MM. AF_09/2023</t>
  </si>
  <si>
    <t>CHUMBAMENTO PONTUAL EM PASSAGEM DE TUBO COM DIÂMETRO MENOR OU IGUAL A 40 MM. AF_09/2023</t>
  </si>
  <si>
    <t>CHUMBAMENTO PONTUAL EM PASSAGEM DE TUBO COM DIÂMETROS ENTRE 40 MM E 75 MM. AF_09/2023</t>
  </si>
  <si>
    <t>FIXAÇÃO DE DUTOS FLEXÍVEIS CIRCULARES, DIÂMETRO 109 MM OU 4", COM ABRAÇADEIRA METÁLICA FLEXÍVEL FIXADA DIRETAMENTE NA LAJE, SOMENTE MÃO DE OBRA. AF_09/2023</t>
  </si>
  <si>
    <t>FIXAÇÃO DE DUTOS FLEXÍVEIS CIRCULARES, DIÂMETRO 109 MM OU 4", COM ABRAÇADEIRA METÁLICA FLEXÍVEL FIXADA DIRETAMENTE NA LAJE. AF_09/2023</t>
  </si>
  <si>
    <t>FIXAÇÃO DE ELETRODUTOS, DIÂMETROS MENORES OU IGUAIS A 40 MM, COM ABRAÇADEIRA METÁLICA RÍGIDA TIPO D COM PARAFUSO DE FIXAÇÃO 1 1/4", FIXADA DIRETAMENTE NA LAJE OU PAREDE.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</si>
  <si>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</si>
  <si>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</si>
  <si>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FIXAÇÃO DE TUBOS HORIZONTAIS DE PPR DIÂMETROS MENORES OU IGUAIS A 40 MM, COM ABRAÇADEIRA METÁLICA RÍGIDA TIPO D COM PARAFUSO DE FIXAÇÃO 1 1/4",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</si>
  <si>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</si>
  <si>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</si>
  <si>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</si>
  <si>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FLEXÍVEL 18 MM, FIXADA DIRETAMENTE NA LAJE. AF_09/2023</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</si>
  <si>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</si>
  <si>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</si>
  <si>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</si>
  <si>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</si>
  <si>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</si>
  <si>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</si>
  <si>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</si>
  <si>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</si>
  <si>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VERTICAIS DE PVC ÁGUA, PVC ESGOTO, PVC ÁGUA PLUVIAL, CPVC, PPR, COBRE OU AÇO, DIÂMETROS MENORES OU IGUAIS A 40 MM, COM ABRAÇADEIRA METÁLICA RÍGIDA TIPO U PERFIL 1 1/4", FIXADA EM PERFILADO EM PAREDE. AF_09/2023_PS</t>
  </si>
  <si>
    <t>FURO MANUAL EM ALVENARIA, PARA INSTALAÇÕES ELÉTRICAS, DIÂMETROS MAIORES QUE 40 MM E MENORES OU IGUAIS A 75 MM. AF_09/2023</t>
  </si>
  <si>
    <t>FURO MANUAL EM ALVENARIA, PARA INSTALAÇÕES ELÉTRICAS, DIÂMETROS MAIORES QUE 75 MM E MENORES OU IGUAIS A 100 MM. AF_09/2023</t>
  </si>
  <si>
    <t>FURO MANUAL EM ALVENARIA, PARA INSTALAÇÕES ELÉTRICAS,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</si>
  <si>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</si>
  <si>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</si>
  <si>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MANUAL EM ALVENARIA, PARA INSTALAÇÕES HIDRÁULICAS,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</si>
  <si>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</si>
  <si>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</si>
  <si>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ALVENARIA, PARA INSTALAÇÕES ELÉTRICAS,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</si>
  <si>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</si>
  <si>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</si>
  <si>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ALVENARIA, PARA INSTALAÇÕES HIDRÁULICAS,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</si>
  <si>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</si>
  <si>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</si>
  <si>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FURO MECANIZADO EM CONCRETO, COM MARTELO DEMOLIDOR, PARA INSTALAÇÕES ELÉTRICAS,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</si>
  <si>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</si>
  <si>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</si>
  <si>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FURO MECANIZADO EM CONCRETO, COM MARTELO DEMOLIDOR, PARA INSTALAÇÕES HIDRÁULICAS,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</si>
  <si>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</si>
  <si>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</si>
  <si>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FURO MECANIZADO EM CONCRETO, COM PERFURATRIZ, PARA INSTALAÇÕES ELÉTRICAS,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</si>
  <si>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</si>
  <si>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</si>
  <si>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FURO MECANIZADO EM CONCRETO, COM PERFURATRIZ, PARA INSTALAÇÕES HIDRÁULICAS, DIÂMETROS MENORES OU IGUAIS A 40 MM. AF_09/2023</t>
  </si>
  <si>
    <t>PASSANTE TIPO PEÇA EM FÔRMA DE MADEIRA, FIXADO EM LAJE, PARA PASSAGEM DE NO MÁXIMO 5 TUBOS DE 50 MM DE DIÂMETRO.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</si>
  <si>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</si>
  <si>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</si>
  <si>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100 MM, FIXADO EM LAJE, PARA PASSAGEM DE TUBULAÇÕES COM NO MÁXIMO 75 MM DE DIÂMETRO. AF_09/2023</t>
  </si>
  <si>
    <t>PASSANTE TIPO TUBO COM DIÂMETRO DE 150 MM, FIXADO EM LAJE, PARA PASSAGEM DE TUBULAÇÕES COM NO MÁXIMO 100 MM DE DIÂMETRO. AF_09/2023</t>
  </si>
  <si>
    <t>PASSANTE TIPO TUBO COM DIÂMETRO DE 40 MM, FIXADO EM LAJE, PARA PASSAGEM DE TUBULAÇÕES COM NO MÁXIMO 32 MM DE DIÂMETRO. AF_09/2023</t>
  </si>
  <si>
    <t>PASSANTE TIPO TUBO COM DIÂMETRO DE 50 MM, FIXADO EM LAJE, PARA PASSAGEM DE TUBULAÇÕES COM NO MÁXIMO 40 MM DE DIÂMETRO. AF_09/2023</t>
  </si>
  <si>
    <t>PASSANTE TIPO TUBO COM DIÂMETRO DE 75 MM, FIXADO EM LAJE, PARA PASSAGEM DE TUBULAÇÕES COM NO MÁXIMO 50 MM DE DIÂMETRO. AF_09/2023</t>
  </si>
  <si>
    <t>QUEBRA EM ALVENARIA PARA INSTALAÇÃO DE ABRIGO PARA MANGUEIRAS (90X60 CM). AF_09/2023</t>
  </si>
  <si>
    <t>QUEBRA EM ALVENARIA PARA INSTALAÇÃO DE CAIXA DE TOMADA (4X4 OU 4X2). AF_09/2023</t>
  </si>
  <si>
    <t>QUEBRA EM ALVENARIA PARA INSTALAÇÃO DE QUADRO DISTRIBUIÇÃO GRANDE (76X40 CM). AF_09/2023</t>
  </si>
  <si>
    <t>QUEBRA EM ALVENARIA PARA INSTALAÇÃO DE QUADRO DISTRIBUIÇÃO PEQUENO (19X25 CM). AF_09/2023</t>
  </si>
  <si>
    <t>RASGO LINEAR MANUAL EM ALVENARIA, PARA ELETRODUTOS, DIÂMETROS MENORES OU IGUAIS A 40 MM. AF_09/2023</t>
  </si>
  <si>
    <t>RASGO LINEAR MANUAL EM ALVENARIA, PARA RAMAIS/ DISTRIBUIÇÃO DE INSTALAÇÕES HIDRÁULICAS, DIÂMETROS MAIORES QUE 40 MM E MENORES OU IGUAIS A 75 MM. AF_09/2023</t>
  </si>
  <si>
    <t>RASGO LINEAR MECANIZADO EM ALVENARIA, PARA ELETRODUTOS, DIÂMETROS MENORES OU IGUAIS A 40 MM. AF_09/2023</t>
  </si>
  <si>
    <t>RASGO LINEAR MECANIZADO EM ALVENARIA, PARA RAMAIS/ DISTRIBUIÇÃO DE INSTALAÇÕES HIDRÁULICAS, DIÂMETROS MAIORES QUE 40 MM E MENORES OU IGUAIS A 75 MM. AF_09/2023</t>
  </si>
  <si>
    <t>RASGO LINEAR MECANIZADO EM ALVENARIA,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</si>
  <si>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</si>
  <si>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</si>
  <si>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RASGO LINEAR MECANIZADO EM CONCRETO, PARA RAMAIS/ DISTRIBUIÇÃO DE INSTALAÇÕES HIDRÁULICAS, DIÂMETROS MENORES OU IGUAIS A 40 MM. AF_09/2023</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</si>
  <si>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</si>
  <si>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</si>
  <si>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MECANIZADO EM CONTRAPISO, PARA RAMAIS/ DISTRIBUIÇÃO DE INSTALAÇÕES HIDRÁULICAS, DIÂMETROS MENORES OU IGUAIS A 40 MM. AF_09/2023_PS</t>
  </si>
  <si>
    <t>SUPORTE PARA 2 ELETRODUTOS, ESPAÇADO A CADA 80 CM, EM PERFILADO COM COMPRIMENTO DE 25 CM FIXADO EM LAJE, POR METRO DE ELETRODUTO FIXADO. AF_09/2023</t>
  </si>
  <si>
    <t>SUPORTE PARA 2 TUBOS HORIZONTAIS, ESPAÇADO A CADA 56 CM, EM PERFILADO COM COMPRIMENTO DE 25 CM FIXADO EM LAJE, POR METRO DE TUBULAÇÃO FIXADA. AF_09/2023</t>
  </si>
  <si>
    <t>SUPORTE PARA 2 TUBOS VERTICAIS, ESPAÇADO A CADA 150 CM, EM PERFILADO COM COMPRIMENTO DE 25 CM FIXADO EM PAREDE, POR METRO DE TUBULAÇÃO FIXADA. AF_09/2023</t>
  </si>
  <si>
    <t>SUPORTE PARA 4 ELETRODUTOS, ESPAÇADO A CADA 80 CM, EM PERFILADO COM COMPRIMENTO DE 42 CM FIXADO EM LAJE, POR METRO DE ELETRODUTO FIXADO. AF_09/2023</t>
  </si>
  <si>
    <t>SUPORTE PARA 4 TUBOS HORIZONTAIS, ESPAÇADO A CADA 56 CM, EM PERFILADO COM COMPRIMENTO DE 42 CM FIXADO EM LAJE, POR METRO DE TUBULAÇÃO FIXADA. AF_09/2023</t>
  </si>
  <si>
    <t>SUPORTE PARA 4 TUBOS VERTICAIS, ESPAÇADO A CADA 150 CM, EM PERFILADO COM COMPRIMENTO DE 42 CM FIXADO EM PAREDE, POR METRO DE TUBULAÇÃO FIXADA. AF_09/2023</t>
  </si>
  <si>
    <t>SUPORTE PARA DUTO EM CHAPA GALVANIZADA BITOLA 24, EM PERFILADO COM COMPRIMENTO DE 55 CM FIXADO EM LAJE, POR METRO DE DUTO FIXADO. AF_09/2023</t>
  </si>
  <si>
    <t>SUPORTE PARA DUTO EM CHAPA GALVANIZADA BITOLA 26, EM PERFILADO COM COMPRIMENTO DE 35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</si>
  <si>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</si>
  <si>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</si>
  <si>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EXECUÇÃO DE IMPRIMAÇÃO IMPERMEABILIZANTE COM ASFALTO DILUÍDO CM-30, PARA O FECHAMENTO DE VALAS. AF_05/2021</t>
  </si>
  <si>
    <t>EXECUÇÃO DE PINTURA DE LIGAÇÃO COM EMULSÃO ASFÁLTICA RR-2C, PARA O FECHAMENTO DE VALAS. AF_12/2020</t>
  </si>
  <si>
    <t>EXECUÇÃO DE TAPA BURACO COM APLICAÇÃO DE CONCRETO ASFÁLTICO (AQUISIÇÃO EM USINA) E PINTURA DE LIGAÇÃO. AF_12/2020</t>
  </si>
  <si>
    <t>EXECUÇÃO DE TAPA BURACO COM APLICAÇÃO DE CONCRETO ASFÁLTICO (USINAGEM PRÓPRIA) E PINTURA DE LIGAÇÃO. AF_12/2020</t>
  </si>
  <si>
    <t>EXECUÇÃO DE TAPA BURACO COM APLICAÇÃO DE PRÉ MISTURADO A FRIO (AQUISIÇÃO EM USINA) E PINTURA DE LIGAÇÃO. AF_12/2020</t>
  </si>
  <si>
    <t>EXECUÇÃO DE TAPA BURACO COM APLICAÇÃO DE PRÉ MISTURADO A FRIO (USINAGEM PRÓPRIA) E PINTURA DE LIGAÇÃO. AF_12/2020</t>
  </si>
  <si>
    <t>REASSENTAMENTO DE BLOCOS 16 FACES PARA PISO INTERTRAVADO, ESPESSURA DE 10 CM, EM VIA/ESTACIONAMENTO, COM REAPROVEITAMENTO DOS BLOCOS 16 FACES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</si>
  <si>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</si>
  <si>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</si>
  <si>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</si>
  <si>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</si>
  <si>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PISOGRAMA PARA PISO INTERTRAVADO, COM REAPROVEITAMENTO DOS BLOCOS PISOGRAMA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</si>
  <si>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</si>
  <si>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</si>
  <si>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</si>
  <si>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</si>
  <si>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</si>
  <si>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</si>
  <si>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</si>
  <si>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</si>
  <si>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</si>
  <si>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PARALELEPÍPEDOS, REJUNTAMENTO COM ARGAMASSA, COM REAPROVEITAMENTO DOS PARALELEPÍPEDOS - INCLUSO RETIRADA E COLOCAÇÃO DO MATERIAL. AF_12/2020</t>
  </si>
  <si>
    <t>REASSENTAMENTO DE PARALELEPÍPEDOS, REJUNTAMENTO COM PEDRISCO E EMULSÃO ASFÁLTICA, COM REAPROVEITAMENTO DOS PARALELEPÍPEDOS - INCLUSO RETIRADA E COLOCAÇÃO DO MATERIAL. AF_12/2020</t>
  </si>
  <si>
    <t>REASSENTAMENTO DE PARALELEPÍPEDOS, REJUNTAMENTO COM PÓ DE PEDRA, COM REAPROVEITAMENTO DOS PARALELEPÍPEDOS - INCLUSO RETIRADA E COLOCAÇÃO DO MATERIAL. AF_12/2020</t>
  </si>
  <si>
    <t>REASSENTAMENTO DE PEDRAS POLIÉDRICAS, REJUNTAMENTO COM ARGAMASSA, COM REAPROVEITAMENTO DAS PEDRAS POLIÉDRICAS - INCLUSO RETIRADA E COLOCAÇÃO DO MATERIAL. AF_12/2020</t>
  </si>
  <si>
    <t>REASSENTAMENTO DE PEDRAS POLIÉDRICAS, REJUNTAMENTO COM PEDRISCO E EMULSÃO ASFÁLTICA, COM REAPROVEITAMENTO DAS PEDRAS POLIÉDRICAS - INCLUSO RETIRADA E COLOCAÇÃO DO MATERIAL. AF_12/2020</t>
  </si>
  <si>
    <t>REASSENTAMENTO DE PEDRAS POLIÉDRICAS, REJUNTAMENTO COM PÓ DE PEDRA, COM REAPROVEITAMENTO DAS PEDRAS POLIÉDRICAS - INCLUSO RETIRADA E COLOCAÇÃO DO MATERIAL. AF_12/2020</t>
  </si>
  <si>
    <t>RECOMPOSIÇÃO DE BASE E OU SUB-BASE PARA FECHAMENTO DE VALAS DE BRITA GRADUADA SIMPLES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</si>
  <si>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</si>
  <si>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</si>
  <si>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</si>
  <si>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</si>
  <si>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</si>
  <si>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</si>
  <si>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</si>
  <si>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</si>
  <si>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</si>
  <si>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</si>
  <si>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</si>
  <si>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</si>
  <si>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SOLOS DE COMPORTAMENTO LATERÍTICO (ARENOSO) - INCLUSO RETIRADA E COLOCAÇÃO DO MATERIAL. AF_12/2020</t>
  </si>
  <si>
    <t>RECOMPOSIÇÃO DE BASE E OU SUB-BASE PARA REMENDO PROFUNDO DE BRITA GRADUADA SIMPLES - INCLUSO RETIRADA E COLOCAÇÃO DO MATERIAL. AF_12/2020</t>
  </si>
  <si>
    <t>RECOMPOSIÇÃO DE BASE E OU SUB-BASE PARA REMENDO PROFUNDO DE SOLO BRITA (40/60)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</si>
  <si>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</si>
  <si>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</si>
  <si>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</si>
  <si>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</si>
  <si>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</si>
  <si>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</si>
  <si>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</si>
  <si>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</si>
  <si>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</si>
  <si>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</si>
  <si>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</si>
  <si>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SOLOS DE COMPORTAMENTO LATERÍTICO (ARENOSO)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</si>
  <si>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</si>
  <si>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PARALELEPÍPEDOS, REJUNTAMENTO COM PEDRISCO E EMULSÃO ASFÁLTICA, COM REAPROVEITAMENTO DOS PARALELEPÍPEDOS,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</si>
  <si>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</si>
  <si>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</si>
  <si>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PEDRAS POLIÉDRICAS, REJUNTAMENTO COM PEDRISCO E EMULSÃO ASFÁLTICA COM REAPROVEITAMENTO DAS PEDRAS POLIÉDRICAS,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</si>
  <si>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</si>
  <si>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PAVIMENTO EM PISO INTERTRAVADO, COM REAPROVEITAMENTO DOS BLOCOS INTERTRAVADOS, PARA FECHAMENTO DE VALAS - INCLUSO RETIRADA E COLOCAÇÃO DO MATERIAL. AF_12/2020</t>
  </si>
  <si>
    <t>RECOMPOSIÇÃO DE PAVIMENTOS EM PEDRA POLIÉDRICA, REJUNTAMENTO COM PÓ DE PEDRA, COM REAPROVEITAMENTO DAS PEDRAS POLIÉDRICAS PARA O FECHAMENTO DE VALAS - INCLUSO RETIRADA E COLOCAÇÃO DO MATERIAL. AF_12/2020</t>
  </si>
  <si>
    <t>RECOMPOSIÇÃO DE REVESTIMENTO EM CONCRETO ASFÁLTICO (AQUISIÇÃO EM USINA), PARA O FECHAMENTO DE VALAS - INCLUSO DEMOLIÇÃO DO PAVIMENTO. AF_12/2020</t>
  </si>
  <si>
    <t>RECOMPOSIÇÃO DE REVESTIMENTO EM CONCRETO ASFÁLTICO (USINAGEM PRÓPRIA), PARA O FECHAMENTO DE VALAS - INCLUSO DEMOLIÇÃO DO PAVIMENTO. AF_12/2020</t>
  </si>
  <si>
    <t>RECOMPOSIÇÃO DE REVESTIMENTO EM PRÉ MISTURADO A FRIO (AQUISIÇÃO EM USINA), PARA FECHAMENTO DE VALAS - INCLUSO DEMOLIÇÃO DO PAVIMENTO. AF_12/2020</t>
  </si>
  <si>
    <t>RECOMPOSIÇÃO DE REVESTIMENTO EM PRÉ MISTURADO A FRIO (USINAGEM PRÓPRIA), PARA FECHAMENTO DE VALAS - INCLUSO DEMOLIÇÃO DO PAVIMENTO. AF_12/2020</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</si>
  <si>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</si>
  <si>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</si>
  <si>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</si>
  <si>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</si>
  <si>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25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</si>
  <si>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</si>
  <si>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</si>
  <si>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</si>
  <si>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</si>
  <si>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</si>
  <si>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CONCRETAGEM COMO PROTEÇÃO MECÂNICA ADICIONAL NO REATERRO PARA REDE ENTERRADA DE DISTRIBUIÇÃO DE ENERGIA ELÉTRICA - FORNECIMENTO E INSTALAÇÃO. AF_12/2021</t>
  </si>
  <si>
    <t>CURVA 90 GRAUS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</si>
  <si>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</si>
  <si>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</si>
  <si>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</si>
  <si>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</si>
  <si>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ELETRODUTO FLEXÍVEL CORRUGADO, PEAD, DN 100 (4"), PARA REDE ENTERRADA DE DISTRIBUIÇÃO DE ENERGIA ELÉTRICA - FORNECIMENTO E INSTALAÇÃO. AF_12/2021</t>
  </si>
  <si>
    <t>ELETRODUTO FLEXÍVEL CORRUGADO, PEAD, DN 125 (5"), PARA REDE ENTERRADA DE DISTRIBUIÇÃO DE ENERGIA ELÉTRICA - FORNECIMENTO E INSTALAÇÃO. AF_12/2021</t>
  </si>
  <si>
    <t>ELETRODUTO FLEXÍVEL CORRUGADO, PEAD, DN 150 (6"), PARA REDE ENTERRADA DE DISTRIBUIÇÃO DE ENERGIA ELÉTRICA - FORNECIMENTO E INSTALAÇÃO. AF_12/2021</t>
  </si>
  <si>
    <t>ELETRODUTO FLEXÍVEL CORRUGADO, PEAD, DN 175 (7"), PARA REDE ENTERRADA DE DISTRIBUIÇÃO DE ENERGIA ELÉTRICA - FORNECIMENTO E INSTALAÇÃO. AF_12/2021</t>
  </si>
  <si>
    <t>ELETRODUTO FLEXÍVEL CORRUGADO, PEAD, DN 200 (8"), PARA REDE ENTERRADA DE DISTRIBUIÇÃO DE ENERGIA ELÉTRICA - FORNECIMENTO E INSTALAÇÃO. AF_12/2021</t>
  </si>
  <si>
    <t>ELETRODUTO FLEXÍVEL CORRUGADO, PEAD, DN 50 (1 1/2"), PARA REDE ENTERRADA DE DISTRIBUIÇÃO DE ENERGIA ELÉTRICA - FORNECIMENTO E INSTALAÇÃO. AF_12/2021</t>
  </si>
  <si>
    <t>ELETRODUTO RÍGIDO ROSCÁVEL, PVC, DN 110 MM (4"), PARA REDE ENTERRADA DE DISTRIBUIÇÃO DE ENERGIA ELÉTRICA - FORNECIMENTO E INSTALAÇÃO. AF_12/2021</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</si>
  <si>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</si>
  <si>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</si>
  <si>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</si>
  <si>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</si>
  <si>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FITA DE SINALIZAÇÃO SUBTERRÂNEA PARA REDE ENTERRADA DE DISTRIBUIÇÃO DE ENERGIA ELÉTRICA - FORNECIMENTO E INSTALAÇÃO. AF_12/2021</t>
  </si>
  <si>
    <t>LUVA PARA ELETRODUTO, PVC, ROSCÁVEL, DN 110 MM (4"), PARA REDE ENTERRADA DE DISTRIBUIÇÃO DE ENERGIA ELÉTRICA - FORNECIMENTO E INSTALAÇÃO. AF_12/2021</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</si>
  <si>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</si>
  <si>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</si>
  <si>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</si>
  <si>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</si>
  <si>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PLACA DE CONCRETO PRÉ-MOLDADO COMO PROTEÇÃO MECÂNICA ADICIONAL NO REATERRO PARA REDE ENTERRADA DE DISTRIBUIÇÃO DE ENERGIA ELÉTRICA - FORNECIMENTO E INSTALAÇÃO. AF_12/2021</t>
  </si>
  <si>
    <t>BLOCO DE ENGATE RÁPIDO PARA BASTIDOR TIPO M10 - FORNECIMENTO E INSTALAÇÃO. AF_11/2019</t>
  </si>
  <si>
    <t>CABO COAXIAL RG11 95% - FORNECIMENTO E INSTALAÇÃO. AF_11/2019</t>
  </si>
  <si>
    <t>CABO COAXIAL RG59 95% - FORNECIMENTO E INSTALAÇÃO. AF_11/2019</t>
  </si>
  <si>
    <t>CABO COAXIAL RG6 95% - FORNECIMENTO E INSTALAÇÃO. AF_11/2019</t>
  </si>
  <si>
    <t>CABO ELETRÔNICO CATEGORIA 5E, INSTALADO EM EDIFICAÇÃO INSTITUCIONAL - FORNECIMENTO E INSTALAÇÃO. AF_11/2019</t>
  </si>
  <si>
    <t>CABO ELETRÔNICO CATEGORIA 5E, INSTALADO EM EDIFICAÇÃO RESIDENCIAL - FORNECIMENTO E INSTALAÇÃO. AF_11/2019</t>
  </si>
  <si>
    <t>CABO ELETRÔNICO CATEGORIA 6, INSTALADO EM EDIFICAÇÃO INSTITUCIONAL - FORNECIMENTO E INSTALAÇÃO. AF_11/2019</t>
  </si>
  <si>
    <t>CABO ELETRÔNICO CATEGORIA 6, INSTALADO EM EDIFICAÇÃO RESIDENCIAL - FORNECIMENTO E INSTALAÇÃO. AF_11/2019</t>
  </si>
  <si>
    <t>CABO ELETRÔNICO CATEGORIA 6A, INSTALADO EM EDIFICAÇÃO INSTITUCIONAL - FORNECIMENTO E INSTALAÇÃO. AF_11/2019</t>
  </si>
  <si>
    <t>CABO ELETRÔNICO CATEGORIA 6A, INSTALADO EM EDIFICAÇÃO RESIDENCIAL - FORNECIMENTO E INSTALAÇÃO. AF_11/2019</t>
  </si>
  <si>
    <t>CABO TELEFÔNICO CCI-50 1 PAR, INSTALADO EM ENTRADA DE EDIFICAÇÃO - FORNECIMENTO E INSTALAÇÃO. AF_11/2019</t>
  </si>
  <si>
    <t>CABO TELEFÔNICO CCI-50 1 PAR, SEM BLINDAGEM, INSTALADO EM DISTRIBUIÇÃO DE EDIFICAÇÃO INSTITUCIONAL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</si>
  <si>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</si>
  <si>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INSTITUCIONAL - FORNECIMENTO E INSTALAÇÃO. AF_11/2019</t>
  </si>
  <si>
    <t>CABO TELEFÔNICO CCI-50 2 PARES, SEM BLINDAGEM, INSTALADO EM DISTRIBUIÇÃO DE EDIFICAÇÃO RESIDENCIAL - FORNECIMENTO E INSTALAÇÃO. AF_11/2019</t>
  </si>
  <si>
    <t>CABO TELEFÔNICO CCI-50 2 PARES, SEM BLINDAGEM, INSTALADO EM ENTRADA DE EDIFICAÇÃO - FORNECIMENTO E INSTALAÇÃO. AF_11/2019</t>
  </si>
  <si>
    <t>CABO TELEFÔNICO CCI-50 3 PARES, SEM BLINDAGEM, INSTALADO EM DISTRIBUIÇÃO DE EDIFICAÇÃO INSTITUCIONAL - FORNECIMENTO E INSTALAÇÃO. AF_11/2019</t>
  </si>
  <si>
    <t>CABO TELEFÔNICO CCI-50 3 PARES, SEM BLINDAGEM, INSTALADO EM DISTRIBUIÇÃO DE EDIFICAÇÃO RESIDENCIAL - FORNECIMENTO E INSTALAÇÃO. AF_11/2019</t>
  </si>
  <si>
    <t>CABO TELEFÔNICO CCI-50 3 PARES, SEM BLINDAGEM, INSTALADO EM ENTRADA DE EDIFICAÇÃO - FORNECIMENTO E INSTALAÇÃO. AF_11/2019</t>
  </si>
  <si>
    <t>CABO TELEFÔNICO CCI-50 4 PARES, SEM BLINDAGEM, INSTALADO EM DISTRIBUIÇÃO DE EDIFICAÇÃO INSTITUCIONAL - FORNECIMENTO E INSTALAÇÃO. AF_11/2019</t>
  </si>
  <si>
    <t>CABO TELEFÔNICO CCI-50 4 PARES, SEM BLINDAGEM, INSTALADO EM DISTRIBUIÇÃO DE EDIFICAÇÃO RESIDENCIAL - FORNECIMENTO E INSTALAÇÃO. AF_11/2019</t>
  </si>
  <si>
    <t>CABO TELEFÔNICO CCI-50 4 PARES, SEM BLINDAGEM, INSTALADO EM ENTRADA DE EDIFICAÇÃO - FORNECIMENTO E INSTALAÇÃO. AF_11/2019</t>
  </si>
  <si>
    <t>CABO TELEFÔNICO CCI-50 4 PARES, SEM BLINDAGEM, INSTALADO EM PRUMADA - FORNECIMENTO E INSTALAÇÃO. AF_11/2019</t>
  </si>
  <si>
    <t>CABO TELEFÔNICO CCI-50 5 PARES, SEM BLINDAGEM, INSTALADO EM DISTRIBUIÇÃO DE EDIFICAÇÃO INSTITUCIONAL - FORNECIMENTO E INSTALAÇÃO. AF_11/2019</t>
  </si>
  <si>
    <t>CABO TELEFÔNICO CCI-50 5 PARES, SEM BLINDAGEM, INSTALADO EM DISTRIBUIÇÃO DE EDIFICAÇÃO RESIDENCIAL - FORNECIMENTO E INSTALAÇÃO. AF_11/2019</t>
  </si>
  <si>
    <t>CABO TELEFÔNICO CCI-50 5 PARES, SEM BLINDAGEM, INSTALADO EM ENTRADA DE EDIFICAÇÃO - FORNECIMENTO E INSTALAÇÃO. AF_11/2019</t>
  </si>
  <si>
    <t>CABO TELEFÔNICO CCI-50 5 PARES, SEM BLINDAGEM, INSTALADO EM PRUMADA - FORNECIMENTO E INSTALAÇÃO. AF_11/2019</t>
  </si>
  <si>
    <t>CABO TELEFÔNICO CCI-50 6 PARES, SEM BLINDAGEM, INSTALADO EM DISTRIBUIÇÃO DE EDIFICAÇÃO INSTITUCIONAL - FORNECIMENTO E INSTALAÇÃO. AF_11/2019</t>
  </si>
  <si>
    <t>CABO TELEFÔNICO CCI-50 6 PARES, SEM BLINDAGEM, INSTALADO EM DISTRIBUIÇÃO DE EDIFICAÇÃO RESIDENCIAL - FORNECIMENTO E INSTALAÇÃO. AF_11/2019</t>
  </si>
  <si>
    <t>CABO TELEFÔNICO CCI-50 6 PARES, SEM BLINDAGEM, INSTALADO EM ENTRADA DE EDIFICAÇÃO - FORNECIMENTO E INSTALAÇÃO. AF_11/2019</t>
  </si>
  <si>
    <t>CABO TELEFÔNICO CCI-50 6 PARES, SEM BLINDAGEM, INSTALADO EM PRUMADA - FORNECIMENTO E INSTALAÇÃO. AF_11/2019</t>
  </si>
  <si>
    <t>CABO TELEFÔNICO CI-50 10 PARES INSTALADO EM DISTRIBUIÇÃO DE EDIFICAÇÃO INSTITUCIONAL - FORNECIMENTO E INSTALAÇÃO. AF_11/2019</t>
  </si>
  <si>
    <t>CABO TELEFÔNICO CI-50 10 PARES INSTALADO EM DISTRIBUIÇÃO DE EDIFICAÇÃO RESIDENCIAL - FORNECIMENTO E INSTALAÇÃO. AF_11/2019</t>
  </si>
  <si>
    <t>CABO TELEFÔNICO CI-50 10 PARES INSTALADO EM ENTRADA DE EDIFICAÇÃO - FORNECIMENTO E INSTALAÇÃO. AF_11/2019</t>
  </si>
  <si>
    <t>CABO TELEFÔNICO CI-50 10 PARES INSTALADO EM PRUMADA - FORNECIMENTO E INSTALAÇÃO. AF_11/2019</t>
  </si>
  <si>
    <t>CABO TELEFÔNICO CI-50 20 PARES INSTALADO EM ENTRADA DE EDIFICAÇÃO - FORNECIMENTO E INSTALAÇÃO. AF_11/2019</t>
  </si>
  <si>
    <t>CABO TELEFÔNICO CI-50 20 PARES INSTALADO EM PRUMADA - FORNECIMENTO E INSTALAÇÃO. AF_11/2019</t>
  </si>
  <si>
    <t>CABO TELEFÔNICO CI-50 200 PARES INSTALADO EM ENTRADA DE EDIFICAÇÃO - FORNECIMENTO E INSTALAÇÃO. AF_11/2019</t>
  </si>
  <si>
    <t>CABO TELEFÔNICO CI-50 30 PARES INSTALADO EM ENTRADA DE EDIFICAÇÃO - FORNECIMENTO E INSTALAÇÃO. AF_11/2019</t>
  </si>
  <si>
    <t>CABO TELEFÔNICO CI-50 30 PARES INSTALADO EM PRUMADA - FORNECIMENTO E INSTALAÇÃO. AF_11/2019</t>
  </si>
  <si>
    <t>CABO TELEFÔNICO CI-50 50 PARES INSTALADO EM ENTRADA DE EDIFICAÇÃO - FORNECIMENTO E INSTALAÇÃO. AF_11/2019</t>
  </si>
  <si>
    <t>CABO TELEFÔNICO CI-50 50 PARES INSTALADO EM PRUMADA - FORNECIMENTO E INSTALAÇÃO. AF_11/2019</t>
  </si>
  <si>
    <t>CABO TELEFÔNICO CI-50 75 PARES INSTALADO EM ENTRADA DE EDIFICAÇÃO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</si>
  <si>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</si>
  <si>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</si>
  <si>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</si>
  <si>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</si>
  <si>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</si>
  <si>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PATCH PANEL 24 PORTAS, CATEGORIA 5E - FORNECIMENTO E INSTALAÇÃO. AF_11/2019</t>
  </si>
  <si>
    <t>PATCH PANEL 24 PORTAS, CATEGORIA 6 - FORNECIMENTO E INSTALAÇÃO. AF_11/2019</t>
  </si>
  <si>
    <t>PATCH PANEL 48 PORTAS, CATEGORIA 5E - FORNECIMENTO E INSTALAÇÃO. AF_11/2019</t>
  </si>
  <si>
    <t>PATCH PANEL 48 PORTAS, CATEGORIA 6 -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</si>
  <si>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</si>
  <si>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</si>
  <si>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N.2, 20X20X12CM EM CHAPA METALICA, DE EMBUTIR, SEM ACESSORIOS, PADRÃO TELEBRAS, FORNECIMENTO E INSTALAÇÃO. AF_11/2019</t>
  </si>
  <si>
    <t>QUADRO DE DISTRIBUIÇÃO PARA TELEFONE N.5, 80X80X12CM EM CHAPA METALICA, SEM ACESSORIOS, PADRAO TELEBRAS, FORNECIMENTO E INSTALAÇÃO. AF_11/2019</t>
  </si>
  <si>
    <t>RACK ABERTO EM COLUNA 44U PARA SERVIDOR - FORNECIMENTO E INSTALAÇÃO. AF_11/2019</t>
  </si>
  <si>
    <t>RACK FECHADO PARA SERVIDOR - FORNECIMENTO E INSTALAÇÃO. AF_11/2019</t>
  </si>
  <si>
    <t>TOMADA DE REDE RJ45 - FORNECIMENTO E INSTALAÇÃO. AF_11/2019</t>
  </si>
  <si>
    <t>TOMADA PARA TELEFONE RJ11 - FORNECIMENTO E INSTALAÇÃO. AF_11/2019</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</si>
  <si>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</si>
  <si>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</si>
  <si>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</si>
  <si>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</si>
  <si>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</si>
  <si>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</si>
  <si>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</si>
  <si>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</si>
  <si>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</si>
  <si>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</si>
  <si>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</si>
  <si>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</si>
  <si>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</si>
  <si>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</si>
  <si>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</si>
  <si>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</si>
  <si>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</si>
  <si>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</si>
  <si>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</si>
  <si>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</si>
  <si>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</si>
  <si>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</si>
  <si>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</si>
  <si>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</si>
  <si>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</si>
  <si>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</si>
  <si>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</si>
  <si>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</si>
  <si>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COTOVELO 45 GRAUS, EM PEAD LISO PARA REDE DE ÁGUA OU ESGOTO, DIÂMETRO DE 200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</si>
  <si>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</si>
  <si>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</si>
  <si>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</si>
  <si>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</si>
  <si>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</si>
  <si>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</si>
  <si>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EXECUÇÃO DE JUNTA SOLDADA POR ELETROFUSÃO, DE TUBO OU CONEXÃO EM PEAD LISO PARA REDE DE ÁGUA OU ESGOTO, DIÂMETRO DE 1000 MM (NÃO INCLUI O FORNECIMENTO DE TUBO E CONEXÃO). AF_12/2021</t>
  </si>
  <si>
    <t>EXECUÇÃO DE JUNTA SOLDADA POR ELETROFUSÃO, DE TUBO OU CONEXÃO EM PEAD LISO PARA REDE DE ÁGUA OU ESGOTO, DIÂMETRO DE 110 MM (NÃO INCLUI O FORNECIMENTO DE TUBO E CONEXÃO). AF_12/2021</t>
  </si>
  <si>
    <t>EXECUÇÃO DE JUNTA SOLDADA POR ELETROFUSÃO, DE TUBO OU CONEXÃO EM PEAD LISO PARA REDE DE ÁGUA OU ESGOTO, DIÂMETRO DE 1200 MM (NÃO INCLUI O FORNECIMENTO DE TUBO E CONEXÃO). AF_12/2021</t>
  </si>
  <si>
    <t>EXECUÇÃO DE JUNTA SOLDADA POR ELETROFUSÃO, DE TUBO OU CONEXÃO EM PEAD LISO PARA REDE DE ÁGUA OU ESGOTO, DIÂMETRO DE 1400 MM (NÃO INCLUI O FORNECIMENTO DE TUBO E CONEXÃO). AF_12/2021</t>
  </si>
  <si>
    <t>EXECUÇÃO DE JUNTA SOLDADA POR ELETROFUSÃO, DE TUBO OU CONEXÃO EM PEAD LISO PARA REDE DE ÁGUA OU ESGOTO, DIÂMETRO DE 160 MM (NÃO INCLUI O FORNECIMENTO DE TUBO E CONEXÃO). AF_12/2021</t>
  </si>
  <si>
    <t>EXECUÇÃO DE JUNTA SOLDADA POR ELETROFUSÃO, DE TUBO OU CONEXÃO EM PEAD LISO PARA REDE DE ÁGUA OU ESGOTO, DIÂMETRO DE 1600 MM (NÃO INCLUI O FORNECIMENTO DE TUBO E CONEXÃO). AF_12/2021</t>
  </si>
  <si>
    <t>EXECUÇÃO DE JUNTA SOLDADA POR ELETROFUSÃO, DE TUBO OU CONEXÃO EM PEAD LISO PARA REDE DE ÁGUA OU ESGOTO, DIÂMETRO DE 180 MM (NÃO INCLUI O FORNECIMENTO DE TUBO E CONEXÃO). AF_12/2021</t>
  </si>
  <si>
    <t>EXECUÇÃO DE JUNTA SOLDADA POR ELETROFUSÃO, DE TUBO OU CONEXÃO EM PEAD LISO PARA REDE DE ÁGUA OU ESGOTO, DIÂMETRO DE 20 MM (NÃO INCLUI O FORNECIMENTO DE TUBO E CONEXÃO). AF_12/2021</t>
  </si>
  <si>
    <t>EXECUÇÃO DE JUNTA SOLDADA POR ELETROFUSÃO, DE TUBO OU CONEXÃO EM PEAD LISO PARA REDE DE ÁGUA OU ESGOTO, DIÂMETRO DE 200 MM (NÃO INCLUI O FORNECIMENTO DE TUBO E CONEXÃO). AF_12/2021</t>
  </si>
  <si>
    <t>EXECUÇÃO DE JUNTA SOLDADA POR ELETROFUSÃO, DE TUBO OU CONEXÃO EM PEAD LISO PARA REDE DE ÁGUA OU ESGOTO, DIÂMETRO DE 225 MM (NÃO INCLUI O FORNECIMENTO DE TUBO E CONEXÃO). AF_12/2021</t>
  </si>
  <si>
    <t>EXECUÇÃO DE JUNTA SOLDADA POR ELETROFUSÃO, DE TUBO OU CONEXÃO EM PEAD LISO PARA REDE DE ÁGUA OU ESGOTO, DIÂMETRO DE 250 MM (NÃO INCLUI O FORNECIMENTO DE TUBO E CONEXÃO). AF_12/2021</t>
  </si>
  <si>
    <t>EXECUÇÃO DE JUNTA SOLDADA POR ELETROFUSÃO, DE TUBO OU CONEXÃO EM PEAD LISO PARA REDE DE ÁGUA OU ESGOTO, DIÂMETRO DE 280 MM (NÃO INCLUI O FORNECIMENTO DE TUBO E CONEXÃO). AF_12/2021</t>
  </si>
  <si>
    <t>EXECUÇÃO DE JUNTA SOLDADA POR ELETROFUSÃO, DE TUBO OU CONEXÃO EM PEAD LISO PARA REDE DE ÁGUA OU ESGOTO, DIÂMETRO DE 315 MM (NÃO INCLUI O FORNECIMENTO DE TUBO E CONEXÃO). AF_12/2021</t>
  </si>
  <si>
    <t>EXECUÇÃO DE JUNTA SOLDADA POR ELETROFUSÃO, DE TUBO OU CONEXÃO EM PEAD LISO PARA REDE DE ÁGUA OU ESGOTO, DIÂMETRO DE 32 MM (NÃO INCLUI O FORNECIMENTO DE TUBO E CONEXÃO). AF_12/2021</t>
  </si>
  <si>
    <t>EXECUÇÃO DE JUNTA SOLDADA POR ELETROFUSÃO, DE TUBO OU CONEXÃO EM PEAD LISO PARA REDE DE ÁGUA OU ESGOTO, DIÂMETRO DE 355 MM (NÃO INCLUI O FORNECIMENTO DE TUBO E CONEXÃO). AF_12/2021</t>
  </si>
  <si>
    <t>EXECUÇÃO DE JUNTA SOLDADA POR ELETROFUSÃO, DE TUBO OU CONEXÃO EM PEAD LISO PARA REDE DE ÁGUA OU ESGOTO, DIÂMETRO DE 400 MM (NÃO INCLUI O FORNECIMENTO DE TUBO E CONEXÃO). AF_12/2021</t>
  </si>
  <si>
    <t>EXECUÇÃO DE JUNTA SOLDADA POR ELETROFUSÃO, DE TUBO OU CONEXÃO EM PEAD LISO PARA REDE DE ÁGUA OU ESGOTO, DIÂMETRO DE 450 MM (NÃO INCLUI O FORNECIMENTO DE TUBO E CONEXÃO). AF_12/2021</t>
  </si>
  <si>
    <t>EXECUÇÃO DE JUNTA SOLDADA POR ELETROFUSÃO, DE TUBO OU CONEXÃO EM PEAD LISO PARA REDE DE ÁGUA OU ESGOTO, DIÂMETRO DE 500 MM (NÃO INCLUI O FORNECIMENTO DE TUBO E CONEXÃO). AF_12/2021</t>
  </si>
  <si>
    <t>EXECUÇÃO DE JUNTA SOLDADA POR ELETROFUSÃO, DE TUBO OU CONEXÃO EM PEAD LISO PARA REDE DE ÁGUA OU ESGOTO, DIÂMETRO DE 560 MM (NÃO INCLUI O FORNECIMENTO DE TUBO E CONEXÃO). AF_12/2021</t>
  </si>
  <si>
    <t>EXECUÇÃO DE JUNTA SOLDADA POR ELETROFUSÃO, DE TUBO OU CONEXÃO EM PEAD LISO PARA REDE DE ÁGUA OU ESGOTO, DIÂMETRO DE 63 MM (NÃO INCLUI O FORNECIMENTO DE TUBO E CONEXÃO). AF_12/2021</t>
  </si>
  <si>
    <t>EXECUÇÃO DE JUNTA SOLDADA POR ELETROFUSÃO, DE TUBO OU CONEXÃO EM PEAD LISO PARA REDE DE ÁGUA OU ESGOTO, DIÂMETRO DE 630 MM (NÃO INCLUI O FORNECIMENTO DE TUBO E CONEXÃO). AF_12/2021</t>
  </si>
  <si>
    <t>EXECUÇÃO DE JUNTA SOLDADA POR ELETROFUSÃO, DE TUBO OU CONEXÃO EM PEAD LISO PARA REDE DE ÁGUA OU ESGOTO, DIÂMETRO DE 710 MM (NÃO INCLUI O FORNECIMENTO DE TUBO E CONEXÃO). AF_12/2021</t>
  </si>
  <si>
    <t>EXECUÇÃO DE JUNTA SOLDADA POR ELETROFUSÃO, DE TUBO OU CONEXÃO EM PEAD LISO PARA REDE DE ÁGUA OU ESGOTO, DIÂMETRO DE 800 MM (NÃO INCLUI O FORNECIMENTO DE TUBO E CONEXÃO). AF_12/2021</t>
  </si>
  <si>
    <t>EXECUÇÃO DE JUNTA SOLDADA POR ELETROFUSÃO, DE TUBO OU CONEXÃO EM PEAD LISO PARA REDE DE ÁGUA OU ESGOTO, DIÂMETRO DE 90 MM (NÃO INCLUI O FORNECIMENTO DE TUBO E CONEXÃO). AF_12/2021</t>
  </si>
  <si>
    <t>EXECUÇÃO DE JUNTA SOLDADA POR ELETROFUSÃO, DE TUBO OU CONEXÃO EM PEAD LISO PARA REDE DE ÁGUA OU ESGOTO, DIÂMETRO DE 900 MM (NÃO INCLUI O FORNECIMENTO DE TUBO E CONEXÃO). AF_12/2021</t>
  </si>
  <si>
    <t>EXECUÇÃO DE JUNTA SOLDADA POR TERMOFUSÃO, DE TUBO OU CONEXÃO EM PEAD LISO PARA REDE DE ÁGUA OU ESGOTO, DIÂMETRO DE 1000 MM (NÃO INCLUI O FORNECIMENTO DE TUBO E CONEXÃO). AF_12/2021</t>
  </si>
  <si>
    <t>EXECUÇÃO DE JUNTA SOLDADA POR TERMOFUSÃO, DE TUBO OU CONEXÃO EM PEAD LISO PARA REDE DE ÁGUA OU ESGOTO, DIÂMETRO DE 1200 MM (NÃO INCLUI O FORNECIMENTO DE TUBO E CONEXÃO). AF_12/2021</t>
  </si>
  <si>
    <t>EXECUÇÃO DE JUNTA SOLDADA POR TERMOFUSÃO, DE TUBO OU CONEXÃO EM PEAD LISO PARA REDE DE ÁGUA OU ESGOTO, DIÂMETRO DE 160 MM (NÃO INCLUI O FORNECIMENTO DE TUBO E CONEXÃO). AF_12/2021</t>
  </si>
  <si>
    <t>EXECUÇÃO DE JUNTA SOLDADA POR TERMOFUSÃO, DE TUBO OU CONEXÃO EM PEAD LISO PARA REDE DE ÁGUA OU ESGOTO, DIÂMETRO DE 180 MM (NÃO INCLUI O FORNECIMENTO DE TUBO E CONEXÃO). AF_12/2021</t>
  </si>
  <si>
    <t>EXECUÇÃO DE JUNTA SOLDADA POR TERMOFUSÃO, DE TUBO OU CONEXÃO EM PEAD LISO PARA REDE DE ÁGUA OU ESGOTO, DIÂMETRO DE 200 MM (NÃO INCLUI O FORNECIMENTO DE TUBO E CONEXÃO). AF_12/2021</t>
  </si>
  <si>
    <t>EXECUÇÃO DE JUNTA SOLDADA POR TERMOFUSÃO, DE TUBO OU CONEXÃO EM PEAD LISO PARA REDE DE ÁGUA OU ESGOTO, DIÂMETRO DE 225 MM (NÃO INCLUI O FORNECIMENTO DE TUBO E CONEXÃO). AF_12/2021</t>
  </si>
  <si>
    <t>EXECUÇÃO DE JUNTA SOLDADA POR TERMOFUSÃO, DE TUBO OU CONEXÃO EM PEAD LISO PARA REDE DE ÁGUA OU ESGOTO, DIÂMETRO DE 250 MM (NÃO INCLUI O FORNECIMENTO DE TUBO E CONEXÃO). AF_12/2021</t>
  </si>
  <si>
    <t>EXECUÇÃO DE JUNTA SOLDADA POR TERMOFUSÃO, DE TUBO OU CONEXÃO EM PEAD LISO PARA REDE DE ÁGUA OU ESGOTO, DIÂMETRO DE 280 MM (NÃO INCLUI O FORNECIMENTO DE TUBO E CONEXÃO). AF_12/2021</t>
  </si>
  <si>
    <t>EXECUÇÃO DE JUNTA SOLDADA POR TERMOFUSÃO, DE TUBO OU CONEXÃO EM PEAD LISO PARA REDE DE ÁGUA OU ESGOTO, DIÂMETRO DE 315 MM (NÃO INCLUI O FORNECIMENTO DE TUBO E CONEXÃO). AF_12/2021</t>
  </si>
  <si>
    <t>EXECUÇÃO DE JUNTA SOLDADA POR TERMOFUSÃO, DE TUBO OU CONEXÃO EM PEAD LISO PARA REDE DE ÁGUA OU ESGOTO, DIÂMETRO DE 355 MM (NÃO INCLUI O FORNECIMENTO DE TUBO E CONEXÃO). AF_12/2021</t>
  </si>
  <si>
    <t>EXECUÇÃO DE JUNTA SOLDADA POR TERMOFUSÃO, DE TUBO OU CONEXÃO EM PEAD LISO PARA REDE DE ÁGUA OU ESGOTO, DIÂMETRO DE 400 MM (NÃO INCLUI O FORNECIMENTO DE TUBO E CONEXÃO). AF_12/2021</t>
  </si>
  <si>
    <t>EXECUÇÃO DE JUNTA SOLDADA POR TERMOFUSÃO, DE TUBO OU CONEXÃO EM PEAD LISO PARA REDE DE ÁGUA OU ESGOTO, DIÂMETRO DE 450 MM (NÃO INCLUI O FORNECIMENTO DE TUBO E CONEXÃO). AF_12/2021</t>
  </si>
  <si>
    <t>EXECUÇÃO DE JUNTA SOLDADA POR TERMOFUSÃO, DE TUBO OU CONEXÃO EM PEAD LISO PARA REDE DE ÁGUA OU ESGOTO, DIÂMETRO DE 500 MM (NÃO INCLUI O FORNECIMENTO DE TUBO E CONEXÃO). AF_12/2021</t>
  </si>
  <si>
    <t>EXECUÇÃO DE JUNTA SOLDADA POR TERMOFUSÃO, DE TUBO OU CONEXÃO EM PEAD LISO PARA REDE DE ÁGUA OU ESGOTO, DIÂMETRO DE 560 MM (NÃO INCLUI O FORNECIMENTO DE TUBO E CONEXÃO). AF_12/2021</t>
  </si>
  <si>
    <t>EXECUÇÃO DE JUNTA SOLDADA POR TERMOFUSÃO, DE TUBO OU CONEXÃO EM PEAD LISO PARA REDE DE ÁGUA OU ESGOTO, DIÂMETRO DE 630 MM (NÃO INCLUI O FORNECIMENTO DE TUBO E CONEXÃO). AF_12/2021</t>
  </si>
  <si>
    <t>EXECUÇÃO DE JUNTA SOLDADA POR TERMOFUSÃO, DE TUBO OU CONEXÃO EM PEAD LISO PARA REDE DE ÁGUA OU ESGOTO, DIÂMETRO DE 710 MM (NÃO INCLUI O FORNECIMENTO DE TUBO E CONEXÃO). AF_12/2021</t>
  </si>
  <si>
    <t>EXECUÇÃO DE JUNTA SOLDADA POR TERMOFUSÃO, DE TUBO OU CONEXÃO EM PEAD LISO PARA REDE DE ÁGUA OU ESGOTO, DIÂMETRO DE 800 MM (NÃO INCLUI O FORNECIMENTO DE TUBO E CONEXÃO). AF_12/2021</t>
  </si>
  <si>
    <t>EXECUÇÃO DE JUNTA SOLDADA POR TERMOFUSÃO, DE TUBO OU CONEXÃO EM PEAD LISO PARA REDE DE ÁGUA OU ESGOTO, DIÂMETRO DE 900 MM (NÃO INCLUI O FORNECIMENTO DE TUBO E CONEXÃO). AF_12/2021</t>
  </si>
  <si>
    <t>LUVA, EM PEAD LISO PARA REDE DE ÁGUA OU ESGOTO, DIÂMETRO DE 20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</si>
  <si>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</si>
  <si>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</si>
  <si>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400 MM, JUNTA SOLDADA POR ELETROFUSÃO (NÃO INCLUI A EXECUÇÃO DE SOLDA). AF_12/2021</t>
  </si>
  <si>
    <t>LUVA, EM PEAD LISO PARA REDE DE ÁGUA OU ESGOTO, DIÂMETRO DE 63 MM, JUNTA SOLDADA POR ELETROFUSÃO (NÃO INCLUI A EXECUÇÃO DE SOLDA). AF_12/2021</t>
  </si>
  <si>
    <t>TUBO PEAD LISO PARA REDE DE ÁGUA OU ESGOTO, DIÂMETRO DE 1000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</si>
  <si>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</si>
  <si>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1200 MM, JUNTA SOLDADA (NÃO INCLUI A EXECUÇÃO DE SOLDA) - FORNECIMENTO E ASSENTAMENTO. AF_12/2021</t>
  </si>
  <si>
    <t>TUBO PEAD LISO PARA REDE DE ÁGUA OU ESGOTO, DIÂMETRO DE 1400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</si>
  <si>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</si>
  <si>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1600 MM, JUNTA SOLDADA (NÃO INCLUI A EXECUÇÃO DE SOLDA) - FORNECIMENTO E ASSENTAMENTO. AF_12/2021</t>
  </si>
  <si>
    <t>TUBO PEAD LISO PARA REDE DE ÁGUA OU ESGOTO, DIÂMETRO DE 180 MM, JUNTA SOLDADA (NÃO INCLUI A EXECUÇÃO DE SOLDA) - FORNECIMENTO E ASSENTAMENTO. AF_12/2021</t>
  </si>
  <si>
    <t>TUBO PEAD LISO PARA REDE DE ÁGUA OU ESGOTO, DIÂMETRO DE 20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</si>
  <si>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</si>
  <si>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225 MM, JUNTA SOLDADA (NÃO INCLUI A EXECUÇÃO DE SOLDA) - FORNECIMENTO E ASSENTAMENTO. AF_12/2021</t>
  </si>
  <si>
    <t>TUBO PEAD LISO PARA REDE DE ÁGUA OU ESGOTO, DIÂMETRO DE 250 MM, JUNTA SOLDADA (NÃO INCLUI A EXECUÇÃO DE SOLDA) - FORNECIMENTO E ASSENTAMENTO. AF_12/2021</t>
  </si>
  <si>
    <t>TUBO PEAD LISO PARA REDE DE ÁGUA OU ESGOTO, DIÂMETRO DE 280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</si>
  <si>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</si>
  <si>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</si>
  <si>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355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</si>
  <si>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</si>
  <si>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450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</si>
  <si>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</si>
  <si>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560 MM, JUNTA SOLDADA (NÃO INCLUI A EXECUÇÃO DE SOLDA) - FORNECIMENTO E ASSENTAMENTO. AF_12/2021</t>
  </si>
  <si>
    <t>TUBO PEAD LISO PARA REDE DE ÁGUA OU ESGOTO, DIÂMETRO DE 63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</si>
  <si>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</si>
  <si>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710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</si>
  <si>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</si>
  <si>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 MM, JUNTA SOLDADA (NÃO INCLUI A EXECUÇÃO DE SOLDA) - FORNECIMENTO E ASSENTAMENTO. AF_12/2021</t>
  </si>
  <si>
    <t>TUBO PEAD LISO PARA REDE DE ÁGUA OU ESGOTO, DIÂMETRO DE 900 MM, JUNTA SOLDADA (NÃO INCLUI A EXECUÇÃO DE SOLDA) - FORNECIMENTO E ASSENTAMENTO.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</si>
  <si>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</si>
  <si>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</si>
  <si>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</si>
  <si>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</si>
  <si>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</si>
  <si>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</si>
  <si>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REVESTIMENTO CERÂMICO PARA PAREDES EXTERNAS EM PASTILHAS DE PORCELANA 2,5 X 2,5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</si>
  <si>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</si>
  <si>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</si>
  <si>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5 X 5 CM (PLACAS DE 30 X 30 CM), ALINHADAS A PRUMO. AF_02/2023</t>
  </si>
  <si>
    <t>REVESTIMENTO CERÂMICO PARA PAREDES EXTERNAS, COM PLACAS TIPO GRÊS OU SEMIGRÊS, FORMATO MENOR OU IGUAL A 200 CM2, ALINHADAS A PRUMO, APLICADO EM SUPERFÍCIES INTERNAS DE SACADA. AF_02/2023</t>
  </si>
  <si>
    <t>REVESTIMENTO CERÂMICO PARA PAREDES EXTERNAS, COM PLACAS TIPO GRÊS OU SEMIGRÊS, FORMATO MENOR OU IGUAL A 200 CM2, ALINHADAS A PRUMO. AF_02/2023</t>
  </si>
  <si>
    <t>REVESTIMENTO CERÂMICO PARA PAREDES EXTERNAS, COM PLACAS TIPO GRÊS OU SEMIGRÊS, FORMATO MENOR OU IGUAL A 200 CM2, DISPOSTAS EM AMARRAÇÃO, APLICADO EM SUPERFÍCIES INTERNAS DE SACADA. AF_02/2023</t>
  </si>
  <si>
    <t>REVESTIMENTO CERÂMICO PARA PAREDES EXTERNAS, COM PLACAS TIPO GRÊS OU SEMIGRÊS, FORMATO MENOR OU IGUAL A 200 CM2, DISPOSTAS EM AMARRAÇÃO. AF_02/2023</t>
  </si>
  <si>
    <t>REVESTIMENTO CERÂMICO PARA PAREDES INTERNAS COM PLACAS TIPO ESMALTADA DE DIMENSÕES 20X20 CM APLICADAS A MEIA ALTURA DAS PAREDES. AF_02/2023_PE</t>
  </si>
  <si>
    <t>REVESTIMENTO CERÂMICO PARA PAREDES INTERNAS COM PLACAS TIPO ESMALTADA DE DIMENSÕES 20X20 CM APLICADAS EM DIAGONAL,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</si>
  <si>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</si>
  <si>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</si>
  <si>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</si>
  <si>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</si>
  <si>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33X45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</si>
  <si>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</si>
  <si>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60X60 CM APLICADAS A MEIA ALTURA DAS PAREDES. AF_02/2023_PE</t>
  </si>
  <si>
    <t>REVESTIMENTO CERÂMICO PARA PAREDES INTERNAS COM PLACAS TIPO PASTILHA DE DIMENSÕES 2,5 X 2,5 CM (PLACAS DE 30 X 30 CM) CM APLICADAS A MEIA ALTURA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</si>
  <si>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</si>
  <si>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</si>
  <si>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5 X 5 CM (PLACAS DE 30 X 30 CM) CM APLICADAS NA ALTURA INTEIRA DAS PAREDES. AF_02/2023</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</si>
  <si>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</si>
  <si>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</si>
  <si>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35X35 CM APLICADA EM AMBIENTES DE ÁREA MENOR QUE 5 M2.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</si>
  <si>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</si>
  <si>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</si>
  <si>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</si>
  <si>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</si>
  <si>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</si>
  <si>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</si>
  <si>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</si>
  <si>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</si>
  <si>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</si>
  <si>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</si>
  <si>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MENOR QUE 5 M2.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</si>
  <si>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</si>
  <si>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</si>
  <si>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80X80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</si>
  <si>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</si>
  <si>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</si>
  <si>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</si>
  <si>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</si>
  <si>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</si>
  <si>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PORCELANATO DE DIMENSÕES 80X80 CM APLICADA EM AMBIENTES DE ÁREA MENOR QUE 5 M². AF_02/2023_PE</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</si>
  <si>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</si>
  <si>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</si>
  <si>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</si>
  <si>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RODAPÉ CERÂMICO DE 7CM DE ALTURA COM PLACAS TIPO ESMALTADA DE DIMENSÕES 80X80CM. AF_02/2023</t>
  </si>
  <si>
    <t>FORNECIMENTO E INSTALAÇÃO DE BALIZADOR SOBRE ASFALTO. AF_03/2022</t>
  </si>
  <si>
    <t>FORNECIMENTO E INSTALAÇÃO DE BARREIRA DE CONCRETO PERFIL NEW JERSEY DUPLA - 1070 MM. AF_03/2022</t>
  </si>
  <si>
    <t>FORNECIMENTO E INSTALAÇÃO DE BARREIRA DE CONCRETO PERFIL NEW JERSEY DUPLA - 810 MM. AF_03/2022</t>
  </si>
  <si>
    <t>FORNECIMENTO E INSTALAÇÃO DE BARREIRA DE CONCRETO PERFIL NEW JERSEY SIMPLES - 1070 MM. AF_03/2022</t>
  </si>
  <si>
    <t>FORNECIMENTO E INSTALAÇÃO DE BARREIRA DE CONCRETO PERFIL NEW JERSEY SIMPLES - 810 MM. AF_03/2022</t>
  </si>
  <si>
    <t>FORNECIMENTO E INSTALAÇÃO DE BARREIRA DE CONCRETO PERFIL TIPO F DUPLA - 1070 MM. AF_03/2022</t>
  </si>
  <si>
    <t>FORNECIMENTO E INSTALAÇÃO DE BARREIRA DE CONCRETO PERFIL TIPO F DUPLA - 810 MM. AF_03/2022</t>
  </si>
  <si>
    <t>FORNECIMENTO E INSTALAÇÃO DE BARREIRA DE CONCRETO PERFIL TIPO F SIMPLES - 1070 MM. AF_03/2022</t>
  </si>
  <si>
    <t>FORNECIMENTO E INSTALAÇÃO DE BARREIRA DE CONCRETO PERFIL TIPO F SIMPLES - 810 MM. AF_03/2022</t>
  </si>
  <si>
    <t>FORNECIMENTO E INSTALAÇÃO DE BATE RODAS SOBRE ASFALTO. AF_03/2022</t>
  </si>
  <si>
    <t>FORNECIMENTO E INSTALAÇÃO DE CALOTA SOBRE ASFALTO. AF_03/2022</t>
  </si>
  <si>
    <t>FORNECIMENTO E INSTALAÇÃO DE DEFENSA METÁLICA MALEÁVEL DUPLA, SOBRE SOLO. AF_03/2022</t>
  </si>
  <si>
    <t>FORNECIMENTO E INSTALAÇÃO DE DEFENSA METÁLICA MALEÁVEL SIMPLES, SOBRE SOLO. AF_03/2022</t>
  </si>
  <si>
    <t>FORNECIMENTO E INSTALAÇÃO DE DEFENSA METÁLICA SEMI MALEÁVEL DUPLA, SOBRE SOLO. AF_03/2022</t>
  </si>
  <si>
    <t>FORNECIMENTO E INSTALAÇÃO DE DEFENSA METÁLICA SEMI MALEÁVEL SIMPLES (ANCORAGEM), SOBRE SOLO. AF_03/2022</t>
  </si>
  <si>
    <t>FORNECIMENTO E INSTALAÇÃO DE DEFENSA METÁLICA SEMI MALEÁVEL SIMPLES, SOBRE SOLO. AF_03/2022</t>
  </si>
  <si>
    <t>FORNECIMENTO E INSTALAÇÃO DE DEFENSA METÁLICA SEMI-MALEAVEL DUPLA (ANCORAGEM), SOBRE SOLO. AF_03/2022</t>
  </si>
  <si>
    <t>FORNECIMENTO E INSTALAÇÃO DE DEFENSA METÁLICA TRIPLA ONDA DUPLA, SOBRE SOLO. AF_03/2022</t>
  </si>
  <si>
    <t>FORNECIMENTO E INSTALAÇÃO DE DEFENSA METÁLICA TRIPLA ONDA SIMPLES, SOBRE SOLO. AF_03/2022</t>
  </si>
  <si>
    <t>FORNECIMENTO E INSTALAÇÃO DE LOMBADA SOBRE ASFALTO. AF_03/2022</t>
  </si>
  <si>
    <t>FORNECIMENTO E INSTALAÇÃO DE PRISMA SOBRE ASFALTO. AF_03/2022</t>
  </si>
  <si>
    <t>FORNECIMENTO E INSTALAÇÃO DE SEGREGADOR SOBRE ASFALTO. AF_03/2022</t>
  </si>
  <si>
    <t>FORNECIMENTO E INSTALAÇÃO DE TACHA SOBRE ASFALTO. AF_03/2022</t>
  </si>
  <si>
    <t>FORNECIMENTO E INSTALAÇÃO DE TACHÃO SOBRE ASFALTO. AF_03/2022</t>
  </si>
  <si>
    <t>FORNECIMENTO E INSTALAÇÃO DE TERMINAL DE ANCORAGEM DE DEFENSA METÁLICA, EM BARREIRA DE CONCRETO. AF_03/2022</t>
  </si>
  <si>
    <t>FORNECIMENTO E INSTALAÇÃO DE PLACA DE SINALIZAÇÃO EM CHAPA DE ALUMÍNIO EM SUPORTE DE CONCRETO. AF_03/2022</t>
  </si>
  <si>
    <t>FORNECIMENTO E INSTALAÇÃO DE PLACA DE SINALIZAÇÃO EM CHAPA DE ALUMÍNIO EM SUPORTE DE MADEIRA. AF_03/2022</t>
  </si>
  <si>
    <t>FORNECIMENTO E INSTALAÇÃO DE PLACA DE SINALIZAÇÃO EM CHAPA DE ALUMÍNIO EM SUPORTE METÁLICO. AF_03/2022</t>
  </si>
  <si>
    <t>FORNECIMENTO E INSTALAÇÃO DE PLACA DE SINALIZAÇÃO EM CHAPA DE AÇO EM SUPORTE DE CONCRETO. AF_03/2022</t>
  </si>
  <si>
    <t>FORNECIMENTO E INSTALAÇÃO DE PLACA DE SINALIZAÇÃO EM CHAPA DE AÇO EM SUPORTE DE MADEIRA. AF_03/2022</t>
  </si>
  <si>
    <t>FORNECIMENTO E INSTALAÇÃO DE PLACA DE SINALIZAÇÃO EM CHAPA DE AÇO EM SUPORTE METÁLICO. AF_03/2022</t>
  </si>
  <si>
    <t>FORNECIMENTO E INSTALAÇÃO DE PLACA DE SINALIZAÇÃO EM PÓRTICO E SEMI-PÓRTICO. AF_03/2022</t>
  </si>
  <si>
    <t>FORNECIMENTO E INSTALAÇÃO DE PÓRTICO METÁLICO COM VÃO DE 10,3 M. AF_03/2022</t>
  </si>
  <si>
    <t>FORNECIMENTO E INSTALAÇÃO DE PÓRTICO METÁLICO COM VÃO DE 11,4 M. AF_03/2022</t>
  </si>
  <si>
    <t>FORNECIMENTO E INSTALAÇÃO DE PÓRTICO METÁLICO COM VÃO DE 12,5 M. AF_03/2022</t>
  </si>
  <si>
    <t>FORNECIMENTO E INSTALAÇÃO DE PÓRTICO METÁLICO COM VÃO DE 13,6 M. AF_03/2022</t>
  </si>
  <si>
    <t>FORNECIMENTO E INSTALAÇÃO DE PÓRTICO METÁLICO COM VÃO DE 14,8 M. AF_03/2022</t>
  </si>
  <si>
    <t>FORNECIMENTO E INSTALAÇÃO DE PÓRTICO METÁLICO COM VÃO DE 15,9 M. AF_03/2022</t>
  </si>
  <si>
    <t>FORNECIMENTO E INSTALAÇÃO DE PÓRTICO METÁLICO COM VÃO DE 17 M. AF_03/2022</t>
  </si>
  <si>
    <t>FORNECIMENTO E INSTALAÇÃO DE PÓRTICO METÁLICO COM VÃO DE 18,1 M. AF_03/2022</t>
  </si>
  <si>
    <t>FORNECIMENTO E INSTALAÇÃO DE PÓRTICO METÁLICO COM VÃO DE 19,2 M. AF_03/2022</t>
  </si>
  <si>
    <t>FORNECIMENTO E INSTALAÇÃO DE PÓRTICO METÁLICO COM VÃO DE 20,3 M. AF_03/2022</t>
  </si>
  <si>
    <t>FORNECIMENTO E INSTALAÇÃO DE PÓRTICO METÁLICO COM VÃO DE 21,5 M. AF_03/2022</t>
  </si>
  <si>
    <t>FORNECIMENTO E INSTALAÇÃO DE PÓRTICO METÁLICO COM VÃO DE 22,6 M. AF_03/2022</t>
  </si>
  <si>
    <t>FORNECIMENTO E INSTALAÇÃO DE PÓRTICO METÁLICO COM VÃO DE 23,7 M. AF_03/2022</t>
  </si>
  <si>
    <t>FORNECIMENTO E INSTALAÇÃO DE PÓRTICO METÁLICO COM VÃO DE 24,8 M. AF_03/2022</t>
  </si>
  <si>
    <t>FORNECIMENTO E INSTALAÇÃO DE PÓRTICO METÁLICO COM VÃO DE 26 M. AF_03/2022</t>
  </si>
  <si>
    <t>FORNECIMENTO E INSTALAÇÃO DE PÓRTICO METÁLICO COM VÃO DE 27,1 M. AF_03/2022</t>
  </si>
  <si>
    <t>FORNECIMENTO E INSTALAÇÃO DE PÓRTICO METÁLICO COM VÃO DE 9,2 M. AF_03/2022</t>
  </si>
  <si>
    <t>FORNECIMENTO E INSTALAÇÃO DE SEMI PÓRTICO DUPLO METÁLICO COM VÃO DE 2,7 M. AF_03/2022</t>
  </si>
  <si>
    <t>FORNECIMENTO E INSTALAÇÃO DE SEMI PÓRTICO DUPLO METÁLICO COM VÃO DE 3,8 M. AF_03/2022</t>
  </si>
  <si>
    <t>FORNECIMENTO E INSTALAÇÃO DE SEMI PÓRTICO DUPLO METÁLICO COM VÃO DE 4,9 M. AF_03/2022</t>
  </si>
  <si>
    <t>FORNECIMENTO E INSTALAÇÃO DE SEMI PÓRTICO DUPLO METÁLICO COM VÃO DE 6 M. AF_03/2022</t>
  </si>
  <si>
    <t>FORNECIMENTO E INSTALAÇÃO DE SEMI PÓRTICO DUPLO METÁLICO COM VÃO DE 7,2 M. AF_03/2022</t>
  </si>
  <si>
    <t>FORNECIMENTO E INSTALAÇÃO DE SEMI PÓRTICO DUPLO METÁLICO COM VÃO DE 8,3 M. AF_03/2022</t>
  </si>
  <si>
    <t>FORNECIMENTO E INSTALAÇÃO DE SEMI PÓRTICO METÁLICO COM VÃO DE 2,7 M. AF_03/2022</t>
  </si>
  <si>
    <t>FORNECIMENTO E INSTALAÇÃO DE SEMI PÓRTICO METÁLICO COM VÃO DE 3,8 M. AF_03/2022</t>
  </si>
  <si>
    <t>FORNECIMENTO E INSTALAÇÃO DE SEMI PÓRTICO METÁLICO COM VÃO DE 4,9 M. AF_03/2022</t>
  </si>
  <si>
    <t>FORNECIMENTO E INSTALAÇÃO DE SEMI PÓRTICO METÁLICO COM VÃO DE 6 M. AF_03/2022</t>
  </si>
  <si>
    <t>FORNECIMENTO E INSTALAÇÃO DE SEMI PÓRTICO METÁLICO COM VÃO DE 7,2 M. AF_03/2022</t>
  </si>
  <si>
    <t>FORNECIMENTO E INSTALAÇÃO DE SEMI PÓRTICO METÁLICO COM VÃO DE 8,3 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</si>
  <si>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</si>
  <si>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</si>
  <si>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FORNECIMENTO E INSTALAÇÃO DE SUPORTE DE MADEIRA PARA PLACAS DE SINALIZAÇÃO, EM SOLO, COM H= DE 2,0 M E SEÇÃO DE 7,5 X 7,5 CM. AF_03/2022</t>
  </si>
  <si>
    <t>FORNECIMENTO E INSTALAÇÃO DE SUPORTE DE MADEIRA PARA PLACAS DE SINALIZAÇÃO, EM SOLO, COM H= DE 2,5 M E SEÇÃO DE 7,5 X 7,5 CM. AF_03/2022</t>
  </si>
  <si>
    <t>FORNECIMENTO E INSTALAÇÃO DE SUPORTE METÁLICO GALVANIZADO PARA PLACAS DE SINALIZAÇÃO EM SOLO, COM H= DE 2,5 M E DIÂMETRO DE 2''. AF_03/2022</t>
  </si>
  <si>
    <t>FORNECIMENTO E INSTALAÇÃO DE SUPORTE METÁLICO GALVANIZADO PARA PLACAS DE SINALIZAÇÃO, EM BASE DE CONCRETO, COM H= DE 2,0 M E DIÂMETRO DE 2''. AF_03/2022</t>
  </si>
  <si>
    <t>FORNECIMENTO E INSTALAÇÃO DE SUPORTE METÁLICO GALVANIZADO PARA PLACAS DE SINALIZAÇÃO, EM BASE DE CONCRETO, COM H= DE 2,5 M E DIÂMETRO DE 2''. AF_03/2022</t>
  </si>
  <si>
    <t>FORNECIMENTO E INSTALAÇÃO DE SUPORTE METÁLICO GALVANIZADO PARA PLACAS DE SINALIZAÇÃO, EM SOLO, COM H= DE 2,0 M E DIÂMETRO DE 2''. AF_03/2022</t>
  </si>
  <si>
    <t>BASE METÁLICA PARA MASTRO 1 ½" PARA SPDA - FORNECIMENTO E INSTALAÇÃO. AF_08/2023</t>
  </si>
  <si>
    <t>CAPTOR TIPO FRANKLIN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</si>
  <si>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</si>
  <si>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</si>
  <si>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</si>
  <si>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</si>
  <si>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</si>
  <si>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</si>
  <si>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</si>
  <si>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CONECTOR SPLIT-BOLT, PARA SPDA, PARA CABOS DE 16 A 70 MM2 - FORNECIMENTO E INSTALAÇÃO. AF_08/2023</t>
  </si>
  <si>
    <t>CONJUNTO DE ESTAIAMENTO PARA MASTRO DE SPDA (COMPRIMENTO DOS ESTAIS = 12 M) - FORNECIMENTO E INSTALAÇÃO. AF_08/2023</t>
  </si>
  <si>
    <t>CONJUNTO DE ESTAIAMENTO PARA MASTRO DE SPDA (COMPRIMENTO DOS ESTAIS = 2 M) - FORNECIMENTO E INSTALAÇÃO. AF_08/2023</t>
  </si>
  <si>
    <t>CONJUNTO DE ESTAIAMENTO PARA MASTRO DE SPDA (COMPRIMENTO DOS ESTAIS = 4 M) - FORNECIMENTO E INSTALAÇÃO. AF_08/2023</t>
  </si>
  <si>
    <t>CONJUNTO DE ESTAIAMENTO PARA MASTRO DE SPDA (COMPRIMENTO DOS ESTAIS = 8 M) - FORNECIMENTO E INSTALAÇÃO. AF_08/2023</t>
  </si>
  <si>
    <t>CONJUNTO PARA-RAIOS TIPO FRANKLIN PARA SPDA (INCLUSO BASE METÁLICA, MASTRO COM 6 M, CAPTOR FRANKLIN E CONJUNTO DE ESTAIAMENTO COM 3 ESTAIS FLEXÍVEIS DE 4 M) - FORNECIMENTO E INSTALAÇÃO. AF_08/2023</t>
  </si>
  <si>
    <t>CORDOALHA DE COBRE NU 35 MM², NÃO ENTERRADA, COM ISOLADOR - FORNECIMENTO E INSTALAÇÃO. AF_08/2023</t>
  </si>
  <si>
    <t>CORDOALHA DE COBRE NU 35 MM², NÃO ENTERRADA, COM PRESILHA - FORNECIMENTO E INSTALAÇÃO. AF_08/2023</t>
  </si>
  <si>
    <t>CORDOALHA DE COBRE NU 50 MM², ENTERRADA - FORNECIMENTO E INSTALAÇÃO. AF_08/2023</t>
  </si>
  <si>
    <t>CORDOALHA DE COBRE NU 50 MM², NÃO ENTERRADA, COM ISOLADOR - FORNECIMENTO E INSTALAÇÃO. AF_08/2023</t>
  </si>
  <si>
    <t>CORDOALHA DE COBRE NU 50 MM², NÃO ENTERRADA, COM PRESILHA - FORNECIMENTO E INSTALAÇÃO. AF_08/2023</t>
  </si>
  <si>
    <t>CORDOALHA DE COBRE NU 70 MM², ENTERRADA - FORNECIMENTO E INSTALAÇÃO. AF_08/2023</t>
  </si>
  <si>
    <t>CORDOALHA DE COBRE NU 70 MM², NÃO ENTERRADA, COM ISOLADOR - FORNECIMENTO E INSTALAÇÃO. AF_08/2023</t>
  </si>
  <si>
    <t>CORDOALHA DE COBRE NU 70 MM², NÃO ENTERRADA, COM PRESILHA - FORNECIMENTO E INSTALAÇÃO. AF_08/2023</t>
  </si>
  <si>
    <t>CORDOALHA DE COBRE NU 95 MM², ENTERRADA - FORNECIMENTO E INSTALAÇÃO. AF_08/2023</t>
  </si>
  <si>
    <t>CORDOALHA DE COBRE NU 95 MM², NÃO ENTERRADA, COM ISOLADOR - FORNECIMENTO E INSTALAÇÃO. AF_08/2023</t>
  </si>
  <si>
    <t>ELETRODUTO PVC RÍGIDO, DIÂMETRO 40MM, COM 3 METROS, PARA SPDA - FORNECIMENTO E INSTALAÇÃO. AF_08/2023</t>
  </si>
  <si>
    <t>FITA DE ALUMÍNIO 70 MM² PARA SPDA - FORNECIMENTO E INSTALAÇÃO. AF_08/2023</t>
  </si>
  <si>
    <t>HASTE DE ATERRAMENTO, DIÂMETRO 3/4", COM 3 METROS - FORNECIMENTO E INSTALAÇÃO. AF_08/2023</t>
  </si>
  <si>
    <t>HASTE DE ATERRAMENTO, DIÂMETRO 5/8", COM 3 METROS - FORNECIMENTO E INSTALAÇÃO. AF_08/2023</t>
  </si>
  <si>
    <t>MASTRO 1 ½", COM 3 METROS, PARA SPDA - FORNECIMENTO E INSTALAÇÃO. AF_08/2023</t>
  </si>
  <si>
    <t>MINI CAPTOR PARA SPDA - FORNECIMENTO E INSTALAÇÃO. AF_08/2023</t>
  </si>
  <si>
    <t>PRESILHA PARA FIXAÇÃO DE CORDOALHA NÃO ENTERRADA PARA SPDA - FORNECIMENTO E INSTALAÇÃO. AF_08/2023</t>
  </si>
  <si>
    <t>SOLDA EXOTÉRMICA PARA SPDA - FORNECIMENTO E INSTALAÇÃO. AF_08/2023</t>
  </si>
  <si>
    <t>SUPORTE ISOLADOR 2 DESCIDAS PARA FIXAÇÃO DA CORDOALHA DE COBRE EM MASTRO 1 1/2" DE SPDA - FORNECIMENTO E INSTALAÇÃO. AF_08/2023</t>
  </si>
  <si>
    <t>SUPORTE ISOLADOR PARA FIXAÇÃO DA CORDOALHA DE COBRE EM ALVENARIA OU CONCRETO - FORNECIMENTO E INSTALAÇÃO. AF_08/2023</t>
  </si>
  <si>
    <t>INSTALAÇÃO E FORNECIMENTO DE PAINEL FIXO NA PAREDE COM TOMADAS E SAÍDAS PARA GASES MEDICINAIS. AF_11/2023</t>
  </si>
  <si>
    <t>INSTALAÇÃO E FORNECIMENTO DE PAINEL SUSPENSO COM TOMADAS E SAÍDAS PARA GASES MEDICINAIS. AF_11/2023</t>
  </si>
  <si>
    <t>INSTALAÇÃO E FORNECIMENTO DE POSTO PAREDE, INTERNO OU EXTERNO, PARA REDE DE GASES HOSPITALARES, COM VÁLVULA DE IMPACTO P/ESTANQUEIDADE, PRESSÃO MÁX. TRAB. 8,0 KGF/CM2, CONEXÕES, COM CANOPLA PLÁSTICA COM INDICAÇÃO DO TIPO DE GÁS, COMPLETO. AF_11/2023</t>
  </si>
  <si>
    <t>INSTALAÇÃO E FORNECIMENTO DE RÉGUA DE INALOTERAPIA DE PAREDE PARA REDE DE GÁS COMPRIMIDO, COM 3 PONTOS DE CONSUMO DE GASES IDENTIFICADOS, EM PERFIL DE ALUMÍNIO, APROX. 40 CM, INCLUI VÁLVULA DE IMPACTO E CONEXÕES EM LATÃO, COMPLETO. AF_11/2023</t>
  </si>
  <si>
    <t>INSTALAÇÃO E FORNECIMENTO DE RÉGUA DE INALOTERAPIA DE PAREDE PARA REDE DE GÁS OXIGÊNIO, COM 3 PONTOS DE CONSUMO DE GASES IDENTIFICADOS, EM PERFIL DE ALUMÍNIO ANODIZ., APROX. 40 CM, INCLUI VÁLVULA DE IMPACTO E CONEXÕES EM LATÃO, COMPLETO. AF_11/2023</t>
  </si>
  <si>
    <t>CAIXA DE EMBUTIR EM AÇO GALVANIZADO PARA ABRIGO DE HIDRÔMETRO - FORNECIMENTO E INSTALAÇÃO (EXCLUSIVE HIDRÔMETRO). AF_03/2024</t>
  </si>
  <si>
    <t>CAIXA DE EMBUTIR EM POLICARBONATO PARA ABRIGO DE HIDRÔMETRO - FORNECIMENTO E INSTALAÇÃO (EXCLUSIVE HIDRÔMETRO). AF_03/2024</t>
  </si>
  <si>
    <t>CAIXA DE EMBUTIR EM POLIPROPILENO PARA ABRIGO DE HIDRÔMETRO - FORNECIMENTO E INSTALAÇÃO (EXCLUSIVE HIDRÔMETRO). AF_03/2024</t>
  </si>
  <si>
    <t>CAIXA DE SOBREPOR EM AÇO GALVANIZADO PARA ABRIGO DE HIDRÔMETRO - FORNECIMENTO E INSTALAÇÃO (EXCLUSIVE HIDRÔMETRO). AF_03/2024</t>
  </si>
  <si>
    <t>CAIXA EM CONCRETO PRÉ-MOLDADO PARA ABRIGO DE HIDRÔMETRO COM DN 20 MM - FORNECIMENTO E INSTALAÇÃO. AF_03/2024</t>
  </si>
  <si>
    <t>CAIXA EM CONCRETO PRÉ-MOLDADO PARA ABRIGO DE HIDRÔMETRO COM DN 25 MM - FORNECIMENTO E INSTALAÇÃO (EXCLUSIVE HIDRÔMETRO). AF_03/2024</t>
  </si>
  <si>
    <t>HIDRÔMETRO DN 1 1/2", 20 M³/H - FORNECIMENTO E INSTALAÇÃO. AF_03/2024</t>
  </si>
  <si>
    <t>HIDRÔMETRO DN 1", 10 M³/H - FORNECIMENTO E INSTALAÇÃO. AF_03/2024</t>
  </si>
  <si>
    <t>HIDRÔMETRO DN 1", 7 M³/H - FORNECIMENTO E INSTALAÇÃO. AF_03/2024</t>
  </si>
  <si>
    <t>HIDRÔMETRO DN 1/2", 1,5 M3/H - FORNECIMENTO E INSTALAÇÃO. AF_03/2024</t>
  </si>
  <si>
    <t>HIDRÔMETRO DN 1/2", 3,0 M3/H - FORNECIMENTO E INSTALAÇÃO. AF_03/2024</t>
  </si>
  <si>
    <t>HIDRÔMETRO DN 2", 30 M³/H - FORNECIMENTO E INSTALAÇÃO. AF_03/2024</t>
  </si>
  <si>
    <t>HIDRÔMETRO DN 3/4", 5,0 M3/H - FORNECIMENTO E INSTALAÇÃO.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</si>
  <si>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</si>
  <si>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</si>
  <si>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</si>
  <si>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</si>
  <si>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</si>
  <si>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</si>
  <si>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</si>
  <si>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</si>
  <si>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</si>
  <si>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</si>
  <si>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</si>
  <si>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</si>
  <si>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</si>
  <si>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</si>
  <si>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</si>
  <si>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</si>
  <si>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</si>
  <si>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</si>
  <si>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</si>
  <si>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</si>
  <si>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</si>
  <si>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</si>
  <si>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</si>
  <si>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</si>
  <si>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KIT CAVALETE PARA MEDIÇÃO DE ÁGUA - ENTRADA INDIVIDUALIZADA, EM PVC 25 MM (3/4"), PARA 1 MEDIDOR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</si>
  <si>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</si>
  <si>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</si>
  <si>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</si>
  <si>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</si>
  <si>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</si>
  <si>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</si>
  <si>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</si>
  <si>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</si>
  <si>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</si>
  <si>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</si>
  <si>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</si>
  <si>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</si>
  <si>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</si>
  <si>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SOLDA DE TOPO EM CHAPA/PERFIL/TUBO DE AÇO CHANFRADO, ESPESSURA=1/2''. AF_06/2018</t>
  </si>
  <si>
    <t>SOLDA DE TOPO EM CHAPA/PERFIL/TUBO DE AÇO CHANFRADO, ESPESSURA=1/4''. AF_06/2018</t>
  </si>
  <si>
    <t>SOLDA DE TOPO EM CHAPA/PERFIL/TUBO DE AÇO CHANFRADO, ESPESSURA=3/4''. AF_06/2018</t>
  </si>
  <si>
    <t>SOLDA DE TOPO EM CHAPA/PERFIL/TUBO DE AÇO CHANFRADO, ESPESSURA=3/8''. AF_06/2018</t>
  </si>
  <si>
    <t>SOLDA DE TOPO EM CHAPA/PERFIL/TUBO DE AÇO CHANFRADO, ESPESSURA=5/16''. AF_06/2018</t>
  </si>
  <si>
    <t>SOLDA DE TOPO EM CHAPA/PERFIL/TUBO DE AÇO CHANFRADO, ESPESSURA=5/8''. AF_06/2018</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</si>
  <si>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</si>
  <si>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</si>
  <si>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</si>
  <si>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LIMPEZA MANUAL DE VEGETAÇÃO EM TERRENO COM ENXADA. AF_03/2024</t>
  </si>
  <si>
    <t>LIMPEZA MECANIZADA DE CAMADA VEGETAL, VEGETAÇÃO E PEQUENAS ÁRVORES (DIÂMETRO DE TRONCO MENOR QUE 0,20 M), COM TRATOR DE ESTEIRAS.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</si>
  <si>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</si>
  <si>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</si>
  <si>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</si>
  <si>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PODA EM ALTURA DE ÁRVORE COM DIÂMETRO DE TRONCO MENOR QUE 0,20 M.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</si>
  <si>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</si>
  <si>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</si>
  <si>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</si>
  <si>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AMARRAÇÃO DE TELHAS CERÂMICAS OU DE CONCRETO. AF_07/2019</t>
  </si>
  <si>
    <t>CALHA DE BEIRAL, SEMICIRCULAR DE PVC, DIAMETRO 125 MM, INCLUINDO CABECEIRAS, EMENDAS, BOCAIS, SUPORTES E VEDAÇÕES, EXCLUINDO CONDUTORES, INCLUSO TRANSPORTE VERTICAL. AF_07/2019</t>
  </si>
  <si>
    <t>CALHA EM CHAPA DE AÇO GALVANIZADO NÚMERO 24, DESENVOLVIMENTO DE 100 CM, INCLUSO TRANSPORTE VERTICAL. AF_07/2019</t>
  </si>
  <si>
    <t>CALHA EM CHAPA DE AÇO GALVANIZADO NÚMERO 24, DESENVOLVIMENTO DE 33 CM, INCLUSO TRANSPORTE VERTICAL. AF_07/2019</t>
  </si>
  <si>
    <t>CALHA EM CHAPA DE AÇO GALVANIZADO NÚMERO 24, DESENVOLVIMENTO DE 50 CM, INCLUSO TRANSPORTE VERTICAL.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</si>
  <si>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</si>
  <si>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</si>
  <si>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NORMAL PARA TELHA TRAPEZOIDAL DE AÇO, E = 0,5 MM, INCLUSO ACESSÓRIOS DE FIXAÇÃO E IÇAMENTO.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</si>
  <si>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</si>
  <si>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</si>
  <si>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ESTRUTURAL E = 6 MM, INCLUSO ACESSÓRIOS DE FIXAÇÃO E IÇAMENTO. AF_07/2019</t>
  </si>
  <si>
    <t>CUMEEIRA PARA TELHA DE FIBROCIMENTO ONDULADA E = 6 MM, INCLUSO ACESSÓRIOS DE FIXAÇÃO E IÇAMENTO. AF_07/2019</t>
  </si>
  <si>
    <t>CUMEEIRA SHED PARA TELHA ONDULADA DE FIBROCIMENTO, E = 6 MM, INCLUSO ACESSÓRIOS DE FIXAÇÃO E IÇAMENTO. AF_07/2019</t>
  </si>
  <si>
    <t>EMBOÇAMENTO COM ARGAMASSA TRAÇO 1:2:9 (CIMENTO, CAL E AREIA). AF_07/2019</t>
  </si>
  <si>
    <t>ISOLAMENTO TERMOACÚSTICO COM LÃ MINERAL NA SUBCOBERTURA, INCLUSO TRANSPORTE VERTICAL. AF_07/2019</t>
  </si>
  <si>
    <t>RETIRADA E RECOLOCAÇÃO DE TELHA CERÂMICA CAPA-CANAL, COM ATÉ DUAS ÁGUAS, INCLUSO IÇAMENTO. AF_07/2019</t>
  </si>
  <si>
    <t>RETIRADA E RECOLOCAÇÃO DE TELHA CERÂMICA CAPA-CANAL, COM MAIS DE DUAS ÁGUAS, INCLUSO IÇAMENTO. AF_07/2019</t>
  </si>
  <si>
    <t>RETIRADA E RECOLOCAÇÃO DE TELHA CERÂMICA DE ENCAIXE, COM ATÉ DUAS ÁGUAS, INCLUSO IÇAMENTO. AF_07/2019</t>
  </si>
  <si>
    <t>RETIRADA E RECOLOCAÇÃO DE TELHA CERÂMICA DE ENCAIXE, COM MAIS DE DUAS ÁGUAS, INCLUSO IÇAMENTO. AF_07/2019</t>
  </si>
  <si>
    <t>RUFO EM CHAPA DE AÇO GALVANIZADO NÚMERO 24, CORTE DE 25 CM, INCLUSO TRANSPORTE VERTICAL. AF_07/2019</t>
  </si>
  <si>
    <t>RUFO EM FIBROCIMENTO PARA TELHA ONDULADA E = 6 MM, ABA DE 26 CM, INCLUSO TRANSPORTE VERTICAL, EXCETO CONTRARRUFO. AF_07/2019</t>
  </si>
  <si>
    <t>RUFO EXTERNO/INTERNO EM CHAPA DE AÇO GALVANIZADO NÚMERO 26, CORTE DE 33 CM, INCLUSO IÇAMENTO. AF_07/2019</t>
  </si>
  <si>
    <t>SUBCOBERTURA COM MANTA PLÁSTICA REVESTIDA POR PELÍCULA DE ALUMÍNO,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</si>
  <si>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</si>
  <si>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</si>
  <si>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</si>
  <si>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</si>
  <si>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</si>
  <si>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</si>
  <si>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</si>
  <si>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</si>
  <si>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</si>
  <si>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</si>
  <si>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</si>
  <si>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</si>
  <si>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DE AÇO/ALUMÍNIO E = 0,5 MM, COM ATÉ 2 ÁGUAS, INCLUSO IÇAMENTO. AF_07/2019</t>
  </si>
  <si>
    <t>TELHAMENTO COM TELHA DE CONCRETO DE ENCAIXE, COM ATÉ 2 ÁGUAS, INCLUSO TRANSPORTE VERTICAL. AF_07/2019</t>
  </si>
  <si>
    <t>TELHAMENTO COM TELHA DE CONCRETO DE ENCAIXE, COM MAIS DE 2 ÁGUAS, INCLUSO TRANSPORTE VERTICAL. AF_07/2019</t>
  </si>
  <si>
    <t>TELHAMENTO COM TELHA DE ENCAIXE, TIPO FRANCESA DE VIDRO, COM ATÉ 2 ÁGUAS, INCLUSO TRANSPORTE VERTICAL. AF_07/2019</t>
  </si>
  <si>
    <t>TELHAMENTO COM TELHA ESTRUTURAL DE FIBROCIMENTO E= 8 MM, COM ATÉ 2 ÁGUAS, INCLUSO IÇAMENTO. AF_07/2019_PS</t>
  </si>
  <si>
    <t>TELHAMENTO COM TELHA METÁLICA TERMOACÚSTICA E = 30 MM, COM ATÉ 2 ÁGUAS, INCLUSO IÇAMENTO. AF_07/2019</t>
  </si>
  <si>
    <t>TELHAMENTO COM TELHA ONDULADA DE FIBRA DE VIDRO E = 0,6 MM,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</si>
  <si>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</si>
  <si>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ONDULADA DE FIBROCIMENTO E = 6 MM, COM RECOBRIMENTO LATERAL DE 1/4 DE ONDA PARA TELHADO COM INCLINAÇÃO MAIOR QUE 10°, COM ATÉ 2 ÁGUAS, INCLUSO IÇAMENTO. AF_07/2019</t>
  </si>
  <si>
    <t>SUPORTE PARA TRANSFORMADOR EM POSTE DE CONCRETO CIRCULAR - FORNECIMENTO E INSTALAÇÃO. AF_12/2020</t>
  </si>
  <si>
    <t>SUPORTE PARA TRANSFORMADOR EM POSTE DE CONCRETO DUPLO T - FORNECIMENTO E INSTALAÇÃO. AF_12/2020</t>
  </si>
  <si>
    <t>TRANSFORMADOR DE DISTRIBUIÇÃO, 1000 KVA, TRIFÁSICO, 60 HZ, CLASSE 15 KV, IMERSO EM ÓLEO MINERAL, INSTALAÇÃO EM SOLO (NÃO INCLUSO ABRIGO) - FORNECIMENTO E INSTALAÇÃO. AF_02/2022</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</si>
  <si>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</si>
  <si>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</si>
  <si>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</si>
  <si>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</si>
  <si>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</si>
  <si>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</si>
  <si>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500KVA, TRIFÁSICO, 60 HZ, CLASSE 15 KV, IMERSO EM ÓLEO MINERAL, INSTALAÇÃO EM SOLO (NÃO INCLUSO ABRIGO) - FORNECIMENTO E INSTALAÇÃO. AF_02/2022</t>
  </si>
  <si>
    <t>TRANSFORMADOR DE DISTRIBUIÇÃO, 75 KVA, TRIFÁSICO, 60 HZ, CLASSE 15 KV, IMERSO EM ÓLEO MINERAL, INSTALAÇÃO EM POSTE (NÃO INCLUSO SUPORTE) - FORNECIMENTO E INSTALAÇÃO. AF_12/2020</t>
  </si>
  <si>
    <t>TRANSFORMADOR DE DISTRIBUIÇÃO, 750 KVA, TRIFÁSICO, 60 HZ, CLASSE 15 KV, IMERSO EM ÓLEO MINERAL, INSTALAÇÃO EM SOLO (NÃO INCLUSO ABRIGO) - FORNECIMENTO E INSTALAÇÃO. AF_02/2022</t>
  </si>
  <si>
    <t>CARGA E DESCARGA COM CARRINHO PLATAFORMA, DE BANCADA DE MÁRMORE OU GRANITO PARA COZINHA/LAVATÓRIO OU MÁRMORE SINTÉTICO COM CUBA INTEGRADA, EM BALSA DE 1000 TONELADAS. AF_05/2024</t>
  </si>
  <si>
    <t>CARGA E DESCARGA COM CARRINHO PLATAFORMA, DE BANCADA DE MÁRMORE OU GRANITO PARA COZINHA/LAVATÓRIO OU MÁRMORE SINTÉTICO COM CUBA INTEGRADA, EM BALSA DE 1500 TONELADAS. AF_05/2024</t>
  </si>
  <si>
    <t>CARGA E DESCARGA COM CARRINHO PLATAFORMA, DE BANCADA DE MÁRMORE OU GRANITO PARA COZINHA/LAVATÓRIO OU MÁRMORE SINTÉTICO COM CUBA INTEGRADA, EM BALSA DE 2000 TONELADAS. AF_05/2024</t>
  </si>
  <si>
    <t>CARGA E DESCARGA COM CARRINHO PLATAFORMA, DE BANCADA DE MÁRMORE OU GRANITO PARA COZINHA/LAVATÓRIO OU MÁRMORE SINTÉTICO COM CUBA INTEGRADA, EM BALSA DE 600 TONELADAS. AF_05/2024</t>
  </si>
  <si>
    <t>CARGA E DESCARGA COM MANIPULADOR TELESCÓPICO, DE PÁLETE DE BACIA SANITÁRIA, CAIXA ACOPLADA, TANQUE OU PIA, EM BALSA DE 1000 TONELADAS. AF_05/2024</t>
  </si>
  <si>
    <t>CARGA E DESCARGA COM MANIPULADOR TELESCÓPICO, DE PÁLETE DE BACIA SANITÁRIA, CAIXA ACOPLADA, TANQUE OU PIA, EM BALSA DE 1500 TONELADAS. AF_05/2024</t>
  </si>
  <si>
    <t>CARGA E DESCARGA COM MANIPULADOR TELESCÓPICO, DE PÁLETE DE BACIA SANITÁRIA, CAIXA ACOPLADA, TANQUE OU PIA, EM BALSA DE 2000 TONELADAS. AF_05/2024</t>
  </si>
  <si>
    <t>CARGA E DESCARGA COM MANIPULADOR TELESCÓPICO, DE PÁLETE DE BACIA SANITÁRIA, CAIXA ACOPLADA, TANQUE OU PIA, EM BALSA DE 600 TONELADAS. AF_05/2024</t>
  </si>
  <si>
    <t>CARGA E DESCARGA COM MANIPULADOR TELESCÓPICO, DE PÁLETE DE BLOCOS VAZADOS DE CONCRETO OU CERÂMICO, EM BALSA DE 1000 TONELADAS. AF_05/2024</t>
  </si>
  <si>
    <t>CARGA E DESCARGA COM MANIPULADOR TELESCÓPICO, DE PÁLETE DE BLOCOS VAZADOS DE CONCRETO OU CERÂMICO, EM BALSA DE 1500 TONELADAS. AF_05/2024</t>
  </si>
  <si>
    <t>CARGA E DESCARGA COM MANIPULADOR TELESCÓPICO, DE PÁLETE DE BLOCOS VAZADOS DE CONCRETO OU CERÂMICO, EM BALSA DE 2000 TONELADAS. AF_05/2024</t>
  </si>
  <si>
    <t>CARGA E DESCARGA COM MANIPULADOR TELESCÓPICO, DE PÁLETE DE BLOCOS VAZADOS DE CONCRETO OU CERÂMICO, EM BALSA DE 600 TONELADAS. AF_05/2024</t>
  </si>
  <si>
    <t>CARGA E DESCARGA COM MANIPULADOR TELESCÓPICO, DE PÁLETE DE CAIXAS COM REVESTIMENTO CERÂMICO, EM BALSA DE 1000 TONELADAS. AF_05/2024</t>
  </si>
  <si>
    <t>CARGA E DESCARGA COM MANIPULADOR TELESCÓPICO, DE PÁLETE DE CAIXAS COM REVESTIMENTO CERÂMICO, EM BALSA DE 1500 TONELADAS. AF_05/2024</t>
  </si>
  <si>
    <t>CARGA E DESCARGA COM MANIPULADOR TELESCÓPICO, DE PÁLETE DE CAIXAS COM REVESTIMENTO CERÂMICO, EM BALSA DE 2000 TONELADAS. AF_05/2024</t>
  </si>
  <si>
    <t>CARGA E DESCARGA COM MANIPULADOR TELESCÓPICO, DE PÁLETE DE CAIXAS COM REVESTIMENTO CERÂMICO, EM BALSA DE 600 TONELADAS. AF_05/2024</t>
  </si>
  <si>
    <t>CARGA E DESCARGA COM MANIPULADOR TELESCÓPICO, DE PÁLETE DE LATAS 18 LITROS, EM BALSA DE 1000 TONELADAS. AF_05/2024</t>
  </si>
  <si>
    <t>CARGA E DESCARGA COM MANIPULADOR TELESCÓPICO, DE PÁLETE DE LATAS 18 LITROS, EM BALSA DE 1500 TONELADAS. AF_05/2024</t>
  </si>
  <si>
    <t>CARGA E DESCARGA COM MANIPULADOR TELESCÓPICO, DE PÁLETE DE LATAS 18 LITROS, EM BALSA DE 2000 TONELADAS. AF_05/2024</t>
  </si>
  <si>
    <t>CARGA E DESCARGA COM MANIPULADOR TELESCÓPICO, DE PÁLETE DE LATAS 18 LITROS, EM BALSA DE 600 TONELADAS. AF_05/2024</t>
  </si>
  <si>
    <t>CARGA E DESCARGA COM MANIPULADOR TELESCÓPICO, DE PÁLETE DE SACOS, EM BALSA DE 1000 TONELADAS. AF_05/2024</t>
  </si>
  <si>
    <t>CARGA E DESCARGA COM MANIPULADOR TELESCÓPICO, DE PÁLETE DE SACOS, EM BALSA DE 1500 TONELADAS. AF_05/2024</t>
  </si>
  <si>
    <t>CARGA E DESCARGA COM MANIPULADOR TELESCÓPICO, DE PÁLETE DE SACOS, EM BALSA DE 2000 TONELADAS. AF_05/2024</t>
  </si>
  <si>
    <t>CARGA E DESCARGA COM MANIPULADOR TELESCÓPICO, DE PÁLETE DE SACOS, EM BALSA DE 600 TONELADAS. AF_05/2024</t>
  </si>
  <si>
    <t>CARGA E DESCARGA COM MANIPULADOR TELESCÓPICO, DE PÁLETE DE TELHA DE CONCRETO OU CERÂMICA, EM BALSA DE 1000 TONELADAS. AF_05/2024</t>
  </si>
  <si>
    <t>CARGA E DESCARGA COM MANIPULADOR TELESCÓPICO, DE PÁLETE DE TELHA DE CONCRETO OU CERÂMICA, EM BALSA DE 1500 TONELADAS. AF_05/2024</t>
  </si>
  <si>
    <t>CARGA E DESCARGA COM MANIPULADOR TELESCÓPICO, DE PÁLETE DE TELHA DE CONCRETO OU CERÂMICA, EM BALSA DE 2000 TONELADAS. AF_05/2024</t>
  </si>
  <si>
    <t>CARGA E DESCARGA COM MANIPULADOR TELESCÓPICO, DE PÁLETE DE TELHA DE CONCRETO OU CERÂMICA, EM BALSA DE 600 TONELADAS. AF_05/2024</t>
  </si>
  <si>
    <t>CARGA E DESCARGA COM MANIPULADOR TELESCÓPICO, DE TELHAS TERMOACÚSTICAS, FIBROCIMENTO, AÇO ZINCADO, FIBROCIMENTO ESTRUTURAL, CANALETE 90 OU KALHETÃO, EM BALSA DE 1000 TONELADAS. AF_05/2024</t>
  </si>
  <si>
    <t>CARGA E DESCARGA COM MANIPULADOR TELESCÓPICO, DE TELHAS TERMOACÚSTICAS, FIBROCIMENTO, AÇO ZINCADO, FIBROCIMENTO ESTRUTURAL, CANALETE 90 OU KALHETÃO, EM BALSA DE 1500 TONELADAS. AF_05/2024</t>
  </si>
  <si>
    <t>CARGA E DESCARGA COM MANIPULADOR TELESCÓPICO, DE TELHAS TERMOACÚSTICAS, FIBROCIMENTO, AÇO ZINCADO, FIBROCIMENTO ESTRUTURAL, CANALETE 90 OU KALHETÃO, EM BALSA DE 2000 TONELADAS. AF_05/2024</t>
  </si>
  <si>
    <t>CARGA E DESCARGA COM MANIPULADOR TELESCÓPICO, DE TELHAS TERMOACÚSTICAS, FIBROCIMENTO, AÇO ZINCADO, FIBROCIMENTO ESTRUTURAL, CANALETE 90 OU KALHETÃO, EM BALSA DE 600 TONELADAS. AF_05/2024</t>
  </si>
  <si>
    <t>CARGA E DESCARGA DE BETONEIRA, COM CAMINHÃO CARROCERIA COM GUINDAUTO (MUNCK) 11,7 TM, EM BALSA DE 1000 TONELADAS. AF_05/2024</t>
  </si>
  <si>
    <t>CARGA E DESCARGA DE BETONEIRA, COM CAMINHÃO CARROCERIA COM GUINDAUTO (MUNCK) 11,7 TM, EM BALSA DE 1500 TONELADAS. AF_05/2024</t>
  </si>
  <si>
    <t>CARGA E DESCARGA DE BETONEIRA, COM CAMINHÃO CARROCERIA COM GUINDAUTO (MUNCK) 11,7 TM, EM BALSA DE 2000 TONELADAS. AF_05/2024</t>
  </si>
  <si>
    <t>CARGA E DESCARGA DE BETONEIRA, COM CAMINHÃO CARROCERIA COM GUINDAUTO (MUNCK) 11,7 TM, EM BALSA DE 600 TONELADAS. AF_05/2024</t>
  </si>
  <si>
    <t>CARGA E DESCARGA DE CAMINHÃO DE 10 M³, EM BALSA DE 1000 TONELADAS. AF_05/2024</t>
  </si>
  <si>
    <t>CARGA E DESCARGA DE CAMINHÃO DE 10 M³, EM BALSA DE 1500 TONELADAS. AF_05/2024</t>
  </si>
  <si>
    <t>CARGA E DESCARGA DE CAMINHÃO DE 10 M³, EM BALSA DE 2000 TONELADAS. AF_05/2024</t>
  </si>
  <si>
    <t>CARGA E DESCARGA DE CAMINHÃO DE 10 M³, EM BALSA DE 600 TONELADAS. AF_05/2024</t>
  </si>
  <si>
    <t>CARGA E DESCARGA DE CAMINHÃO DE 14 M³, EM BALSA DE 1000 TONELADAS. AF_05/2024</t>
  </si>
  <si>
    <t>CARGA E DESCARGA DE CAMINHÃO DE 14 M³, EM BALSA DE 1500 TONELADAS. AF_05/2024</t>
  </si>
  <si>
    <t>CARGA E DESCARGA DE CAMINHÃO DE 14 M³, EM BALSA DE 2000 TONELADAS. AF_05/2024</t>
  </si>
  <si>
    <t>CARGA E DESCARGA DE CAMINHÃO DE 14 M³, EM BALSA DE 600 TONELADAS. AF_05/2024</t>
  </si>
  <si>
    <t>CARGA E DESCARGA DE CAMINHÃO DE 6 M³, EM BALSA DE 1000 TONELADAS. AF_05/2024</t>
  </si>
  <si>
    <t>CARGA E DESCARGA DE CAMINHÃO DE 6 M³, EM BALSA DE 1500 TONELADAS. AF_05/2024</t>
  </si>
  <si>
    <t>CARGA E DESCARGA DE CAMINHÃO DE 6 M³, EM BALSA DE 2000 TONELADAS. AF_05/2024</t>
  </si>
  <si>
    <t>CARGA E DESCARGA DE CAMINHÃO DE 6 M³, EM BALSA DE 600 TONELADAS. AF_05/2024</t>
  </si>
  <si>
    <t>CARGA E DESCARGA DE PERFIL METÁLICO E VERGALHÕES DE AÇO E VERGALHÕES DE AÇO, COM CAMINHÃO CARROCERIA COM GUINDAUTO (MUNCK) 11,7 TM, EM BALSA DE 1500 TONELADAS. AF_05/2024</t>
  </si>
  <si>
    <t>CARGA E DESCARGA DE PERFIL METÁLICO E VERGALHÕES DE AÇO, COM CAMINHÃO CARROCERIA COM GUINDAUTO (MUNCK) 11,7 TM, EM BALSA DE 1000 TONELADAS. AF_05/2024</t>
  </si>
  <si>
    <t>CARGA E DESCARGA DE PERFIL METÁLICO E VERGALHÕES DE AÇO, COM CAMINHÃO CARROCERIA COM GUINDAUTO (MUNCK) 11,7 TM, EM BALSA DE 2000 TONELADAS. AF_05/2024</t>
  </si>
  <si>
    <t>CARGA E DESCARGA DE PERFIL METÁLICO E VERGALHÕES DE AÇO, COM CAMINHÃO CARROCERIA COM GUINDAUTO (MUNCK) 11,7 TM, EM BALSA DE 600 TONELADAS. AF_05/2024</t>
  </si>
  <si>
    <t>CARGA E DESCARGA DE POSTES DE CONCRETO, COM CAMINHÃO CARROCERIA COM GUINDAUTO (MUNCK) 11,7 TM, EM BALSA DE 1000 TONELADAS. AF_05/2024</t>
  </si>
  <si>
    <t>CARGA E DESCARGA DE POSTES DE CONCRETO, COM CAMINHÃO CARROCERIA COM GUINDAUTO (MUNCK) 11,7 TM, EM BALSA DE 1500 TONELADAS. AF_05/2024</t>
  </si>
  <si>
    <t>CARGA E DESCARGA DE POSTES DE CONCRETO, COM CAMINHÃO CARROCERIA COM GUINDAUTO (MUNCK) 11,7 TM, EM BALSA DE 2000 TONELADAS. AF_05/2024</t>
  </si>
  <si>
    <t>CARGA E DESCARGA DE POSTES DE CONCRETO, COM CAMINHÃO CARROCERIA COM GUINDAUTO (MUNCK) 11,7 TM, EM BALSA DE 600 TONELADAS. AF_05/2024</t>
  </si>
  <si>
    <t>CARGA E DESCARGA DE RETROESCAVADEIRA, EM BALSA DE 1000 TONELADAS. AF_05/2024</t>
  </si>
  <si>
    <t>CARGA E DESCARGA DE RETROESCAVADEIRA, EM BALSA DE 1500 TONELADAS. AF_05/2024</t>
  </si>
  <si>
    <t>CARGA E DESCARGA DE RETROESCAVADEIRA, EM BALSA DE 2000 TONELADAS. AF_05/2024</t>
  </si>
  <si>
    <t>CARGA E DESCARGA DE RETROESCAVADEIRA, EM BALSA DE 600 TONELADAS. AF_05/2024</t>
  </si>
  <si>
    <t>CARGA E DESCARGA DE SOLOS E MATERIAIS GRANULARES, COM CAMINHÃO DE 10 M³ E ESCAVADEIRA HIDRÁULICA, EM BALSA DE 1000 TONELADAS. AF_05/2024</t>
  </si>
  <si>
    <t>CARGA E DESCARGA DE SOLOS E MATERIAIS GRANULARES, COM CAMINHÃO DE 10 M³ E ESCAVADEIRA HIDRÁULICA, EM BALSA DE 1500 TONELADAS. AF_05/2024</t>
  </si>
  <si>
    <t>CARGA E DESCARGA DE SOLOS E MATERIAIS GRANULARES, COM CAMINHÃO DE 10 M³ E ESCAVADEIRA HIDRÁULICA, EM BALSA DE 2000 TONELADAS. AF_05/2024</t>
  </si>
  <si>
    <t>CARGA E DESCARGA DE SOLOS E MATERIAIS GRANULARES, COM CAMINHÃO DE 10 M³ E ESCAVADEIRA HIDRÁULICA, EM BALSA DE 600 TONELADAS. AF_05/2024</t>
  </si>
  <si>
    <t>CARGA E DESCARGA DE SOLOS E MATERIAIS GRANULARES, COM CAMINHÃO DE 14 M³ E ESCAVADEIRA HIDRÁULICA, EM BALSA DE 1000 TONELADAS. AF_05/2024</t>
  </si>
  <si>
    <t>CARGA E DESCARGA DE SOLOS E MATERIAIS GRANULARES, COM CAMINHÃO DE 14 M³ E ESCAVADEIRA HIDRÁULICA, EM BALSA DE 1500 TONELADAS. AF_05/2024</t>
  </si>
  <si>
    <t>CARGA E DESCARGA DE SOLOS E MATERIAIS GRANULARES, COM CAMINHÃO DE 14 M³ E ESCAVADEIRA HIDRÁULICA, EM BALSA DE 2000 TONELADAS. AF_05/2024</t>
  </si>
  <si>
    <t>CARGA E DESCARGA DE SOLOS E MATERIAIS GRANULARES, COM CAMINHÃO DE 14 M³ E ESCAVADEIRA HIDRÁULICA, EM BALSA DE 600 TONELADAS. AF_05/2024</t>
  </si>
  <si>
    <t>CARGA E DESCARGA DE SOLOS E MATERIAIS GRANULARES, COM CAMINHÃO DE 6 M³ E ESCAVADEIRA HIDRÁULICA, EM BALSA DE 1000 TONELADAS. AF_05/2024</t>
  </si>
  <si>
    <t>CARGA E DESCARGA DE SOLOS E MATERIAIS GRANULARES, COM CAMINHÃO DE 6 M³ E ESCAVADEIRA HIDRÁULICA, EM BALSA DE 1500 TONELADAS. AF_05/2024</t>
  </si>
  <si>
    <t>CARGA E DESCARGA DE SOLOS E MATERIAIS GRANULARES, COM CAMINHÃO DE 6 M³ E ESCAVADEIRA HIDRÁULICA, EM BALSA DE 2000 TONELADAS. AF_05/2024</t>
  </si>
  <si>
    <t>CARGA E DESCARGA DE SOLOS E MATERIAIS GRANULARES, COM CAMINHÃO DE 6 M³ E ESCAVADEIRA HIDRÁULICA, EM BALSA DE 600 TONELADAS. AF_05/2024</t>
  </si>
  <si>
    <t>CARGA E DESCARGA DE TELA DE AÇO, COM CAMINHÃO CARROCERIA COM GUINDAUTO (MUNCK) 11,7 TM, EM BALSA DE 1000 TONELADAS. AF_05/2024</t>
  </si>
  <si>
    <t>CARGA E DESCARGA DE TELA DE AÇO, COM CAMINHÃO CARROCERIA COM GUINDAUTO (MUNCK) 11,7 TM, EM BALSA DE 1500 TONELADAS. AF_05/2024</t>
  </si>
  <si>
    <t>CARGA E DESCARGA DE TELA DE AÇO, COM CAMINHÃO CARROCERIA COM GUINDAUTO (MUNCK) 11,7 TM, EM BALSA DE 2000 TONELADAS. AF_05/2024</t>
  </si>
  <si>
    <t>CARGA E DESCARGA DE TELA DE AÇO, COM CAMINHÃO CARROCERIA COM GUINDAUTO (MUNCK) 11,7 TM, EM BALSA DE 600 TONELADAS. AF_05/2024</t>
  </si>
  <si>
    <t>CARGA E DESCARGA DE TUBOS DE CONCRETO, COM CAMINHÃO CARROCERIA COM GUINDAUTO (MUNCK) 11,7 TM, EM BALSA DE 1000 TONELADAS. AF_05/2024</t>
  </si>
  <si>
    <t>CARGA E DESCARGA DE TUBOS DE CONCRETO, COM CAMINHÃO CARROCERIA COM GUINDAUTO (MUNCK) 11,7 TM, EM BALSA DE 1500 TONELADAS. AF_05/2024</t>
  </si>
  <si>
    <t>CARGA E DESCARGA DE TUBOS DE CONCRETO, COM CAMINHÃO CARROCERIA COM GUINDAUTO (MUNCK) 11,7 TM, EM BALSA DE 2000 TONELADAS. AF_05/2024</t>
  </si>
  <si>
    <t>CARGA E DESCARGA DE TUBOS DE CONCRETO, COM CAMINHÃO CARROCERIA COM GUINDAUTO (MUNCK) 11,7 TM, EM BALSA DE 600 TONELADAS. AF_05/2024</t>
  </si>
  <si>
    <t>CARGA E DESCARGA DE TUBOS METÁLICOS, COM CAMINHÃO CARROCERIA COM GUINDAUTO (MUNCK) 11,7 TM, EM BALSA DE 1000 TONELADAS. AF_05/2024</t>
  </si>
  <si>
    <t>CARGA E DESCARGA DE TUBOS METÁLICOS, COM CAMINHÃO CARROCERIA COM GUINDAUTO (MUNCK) 11,7 TM, EM BALSA DE 1500 TONELADAS. AF_05/2024</t>
  </si>
  <si>
    <t>CARGA E DESCARGA DE TUBOS METÁLICOS, COM CAMINHÃO CARROCERIA COM GUINDAUTO (MUNCK) 11,7 TM, EM BALSA DE 2000 TONELADAS. AF_05/2024</t>
  </si>
  <si>
    <t>CARGA E DESCARGA DE TUBOS METÁLICOS, COM CAMINHÃO CARROCERIA COM GUINDAUTO (MUNCK) 11,7 TM, EM BALSA DE 600 TONELADAS. AF_05/2024</t>
  </si>
  <si>
    <t>CARGA E DESCARGA DE TUBOS PLÁSTICOS, COM CAMINHÃO CARROCERIA COM GUINDAUTO (MUNCK) 11,7 TM, EM BALSA DE 1000 TONELADAS. AF_05/2024</t>
  </si>
  <si>
    <t>CARGA E DESCARGA DE TUBOS PLÁSTICOS, COM CAMINHÃO CARROCERIA COM GUINDAUTO (MUNCK) 11,7 TM, EM BALSA DE 1500 TONELADAS. AF_05/2024</t>
  </si>
  <si>
    <t>CARGA E DESCARGA DE TUBOS PLÁSTICOS, COM CAMINHÃO CARROCERIA COM GUINDAUTO (MUNCK) 11,7 TM, EM BALSA DE 2000 TONELADAS. AF_05/2024</t>
  </si>
  <si>
    <t>CARGA E DESCARGA DE TUBOS PLÁSTICOS, COM CAMINHÃO CARROCERIA COM GUINDAUTO (MUNCK) 11,7 TM, EM BALSA DE 600 TONELADAS. AF_05/2024</t>
  </si>
  <si>
    <t>CARGA E DESCARGA MANUAL, DE JANELA, KIT PORTA-PRONTA OU PORTA DE MADEIRA, PORTA DE AÇO E PORTA DE ALUMÍNIO, EM BALSA DE 1000 TONELADAS. AF_05/2024</t>
  </si>
  <si>
    <t>CARGA E DESCARGA MANUAL, DE JANELA, KIT PORTA-PRONTA OU PORTA DE MADEIRA, PORTA DE AÇO E PORTA DE ALUMÍNIO, EM BALSA DE 1500 TONELADAS. AF_05/2024</t>
  </si>
  <si>
    <t>CARGA E DESCARGA MANUAL, DE JANELA, KIT PORTA-PRONTA OU PORTA DE MADEIRA, PORTA DE AÇO E PORTA DE ALUMÍNIO, EM BALSA DE 2000 TONELADAS. AF_05/2024</t>
  </si>
  <si>
    <t>CARGA E DESCARGA MANUAL, DE JANELA, KIT PORTA-PRONTA OU PORTA DE MADEIRA, PORTA DE AÇO E PORTA DE ALUMÍNIO, EM BALSA DE 600 TONELADAS. AF_05/2024</t>
  </si>
  <si>
    <t>CARGA E DESCARGA MANUAL, DE PEÇAS DE MADEIRA (CAIBROS, TÁBUAS, RIPAS, VIGAS E COMPENSADOS), EM BALSA DE 1000 TONELADAS. AF_05/2024</t>
  </si>
  <si>
    <t>CARGA E DESCARGA MANUAL, DE PEÇAS DE MADEIRA (CAIBROS, TÁBUAS, RIPAS, VIGAS E COMPENSADOS), EM BALSA DE 1500 TONELADAS. AF_05/2024</t>
  </si>
  <si>
    <t>CARGA E DESCARGA MANUAL, DE PEÇAS DE MADEIRA (CAIBROS, TÁBUAS, RIPAS, VIGAS E COMPENSADOS), EM BALSA DE 2000 TONELADAS. AF_05/2024</t>
  </si>
  <si>
    <t>CARGA E DESCARGA MANUAL, DE PEÇAS DE MADEIRA (CAIBROS, TÁBUAS, RIPAS, VIGAS E COMPENSADOS), EM BALSA DE 600 TONELADAS. AF_05/2024</t>
  </si>
  <si>
    <t>CARGA E DESCARGA MANUAL, DE VIDRO, EM BALSA DE 1000 TONELADAS. AF_05/2024</t>
  </si>
  <si>
    <t>CARGA E DESCARGA MANUAL, DE VIDRO, EM BALSA DE 1500 TONELADAS. AF_05/2024</t>
  </si>
  <si>
    <t>CARGA E DESCARGA MANUAL, DE VIDRO, EM BALSA DE 2000 TONELADAS. AF_05/2024</t>
  </si>
  <si>
    <t>CARGA E DESCARGA MANUAL, DE VIDRO, EM BALSA DE 600 TONELADAS. AF_05/2024</t>
  </si>
  <si>
    <t>TRANSPORTE FLUVIAL COM CONJUNTO EMPURRADOR DE 250 HP E BALSA DE 200 A 600 TONELADAS, EM VIA NAVEGÁVEL NO SENTIDO A JUSANTE (DESCENDO O RIO). AF_05/2024</t>
  </si>
  <si>
    <t>TXKM</t>
  </si>
  <si>
    <t>TRANSPORTE FLUVIAL COM CONJUNTO EMPURRADOR DE 250 HP E BALSA DE 200 A 600 TONELADAS, EM VIA NAVEGÁVEL NO SENTIDO A MONTANTE (SUBINDO O RIO). AF_05/2024</t>
  </si>
  <si>
    <t>TRANSPORTE FLUVIAL COM CONJUNTO EMPURRADOR DE 315 HP E BALSA 600 A 1000 TONELADAS, EM VIA NAVEGÁVEL NO SENTIDO A JUSANTE (DESCENDO O RIO). AF_05/2024</t>
  </si>
  <si>
    <t>TRANSPORTE FLUVIAL COM CONJUNTO EMPURRADOR DE 315 HP E BALSA 600 A 1000 TONELADAS, EM VIA NAVEGÁVEL NO SENTIDO A MONTANTE (SUBINDO O RIO). AF_05/2024</t>
  </si>
  <si>
    <t>TRANSPORTE FLUVIAL COM CONJUNTO EMPURRADOR DE 475 HP E BALSA DE 1.000 A 1.500 TONELADAS, EM VIA NAVEGÁVEL NO SENTIDO A JUSANTE (DESCENDO O RIO). AF_05/2024</t>
  </si>
  <si>
    <t>TRANSPORTE FLUVIAL COM CONJUNTO EMPURRADOR DE 475 HP E BALSA DE 1.000 A 1.500 TONELADAS, EM VIA NAVEGÁVEL NO SENTIDO A MONTANTE (SUBINDO O RIO). AF_05/2024</t>
  </si>
  <si>
    <t>TRANSPORTE FLUVIAL COM CONJUNTO EMPURRADOR DE 600 HP E BALSA DE 1.500 A 2.000 TONELADAS, EM VIA NAVEGÁVEL NO SENTIDO A JUSANTE (DESCENDO O RIO). AF_05/2024</t>
  </si>
  <si>
    <t>TRANSPORTE FLUVIAL COM CONJUNTO EMPURRADOR DE 600 HP E BALSA DE 1.500 A 2.000 TONELADAS, EM VIA NAVEGÁVEL NO SENTIDO A MONTANTE (SUBINDO O RIO). AF_05/2024</t>
  </si>
  <si>
    <t>TRANSPORTE HORIZONTAL COM CARREGADEIRA, DE MASSA/ GRANEL (UNIDADE: M3XKM). AF_07/2019</t>
  </si>
  <si>
    <t>M3XKM</t>
  </si>
  <si>
    <t>TRANSPORTE HORIZONTAL COM CARRINHO DE MÃO, DE BLOCOS CERÂMICOS FURADOS NA HORIZONTAL DE 9X19X19CM (UNIDADE: BLOCOXKM). AF_07/2019</t>
  </si>
  <si>
    <t>UNXKM</t>
  </si>
  <si>
    <t>TRANSPORTE HORIZONTAL COM CARRINHO DE MÃO, DE BLOCOS VAZADOS DE CONCRETO OU CERÂMICO DE 19X19X39CM (UNIDADE: BLOCOXKM). AF_07/2019</t>
  </si>
  <si>
    <t>TRANSPORTE HORIZONTAL COM CARRINHO DE MÃO, DE CAIXA COM REVESTIMENTO CERÂMICO (UNIDADE: M2XKM). AF_07/2019</t>
  </si>
  <si>
    <t>M2XKM</t>
  </si>
  <si>
    <t>TRANSPORTE HORIZONTAL COM CARRINHO DE MÃO, DE SACOS DE 20 KG (UNIDADE: KGXKM). AF_07/2019</t>
  </si>
  <si>
    <t>KGXKM</t>
  </si>
  <si>
    <t>TRANSPORTE HORIZONTAL COM CARRINHO DE MÃO, DE SACOS DE 30 KG (UNIDADE: KGXKM). AF_07/2019</t>
  </si>
  <si>
    <t>TRANSPORTE HORIZONTAL COM CARRINHO DE MÃO, DE SACOS DE 50 KG (UNIDADE: KGXKM). AF_07/2019</t>
  </si>
  <si>
    <t>TRANSPORTE HORIZONTAL COM CARRINHO MINI PÁLETES, DE BLOCOS CERÂMICOS FURADOS NA HORIZONTAL DE 9X19X19CM (UNIDADE: BLOCOXKM). AF_07/2019</t>
  </si>
  <si>
    <t>TRANSPORTE HORIZONTAL COM CARRINHO MINI PÁLETES, DE BLOCOS CERÂMICOS FURADOS NA VERTICAL DE 19X19X39CM (UNIDADE: BLOCOXKM). AF_07/2019</t>
  </si>
  <si>
    <t>TRANSPORTE HORIZONTAL COM CARRINHO MINI PÁLETES, DE BLOCOS VAZADOS DE CONCRETO DE 19X19X39CM (UNIDADE: BLOCOXKM). AF_07/2019</t>
  </si>
  <si>
    <t>TRANSPORTE HORIZONTAL COM CARRINHO MINI PÁLETES, DE CAIXA COM REVESTIMENTO CERÂMICO (UNIDADE: M2XKM). AF_07/2019</t>
  </si>
  <si>
    <t>TRANSPORTE HORIZONTAL COM CARRINHO PLATAFORMA, DE BACIA SANITÁRIA, CAIXA ACOPLADA, TANQUE OU PIA (UNIDADE: UNIDXKM). AF_07/2019</t>
  </si>
  <si>
    <t>TRANSPORTE HORIZONTAL COM CARRINHO PLATAFORMA, DE BANCADA DE MÁRMORE OU GRANITO PARA COZINHA/LAVATÓRIO OU MÁRMORE SINTÉTICO COM CUBA INTEGRADA (UNIDADE: UNIDXKM). AF_07/2019</t>
  </si>
  <si>
    <t>TRANSPORTE HORIZONTAL COM CARRINHO PLATAFORMA, DE BARRAMENTO BLINDADO (UNIDADE: MXKM). AF_07/2019</t>
  </si>
  <si>
    <t>MXKM</t>
  </si>
  <si>
    <t>TRANSPORTE HORIZONTAL COM CARRINHO PLATAFORMA, DE BLOCOS CERÂMICOS FURADOS NA HORIZONTAL DE 9X19X19CM (UNIDADE: BLOCOXKM). AF_07/2019</t>
  </si>
  <si>
    <t>TRANSPORTE HORIZONTAL COM CARRINHO PLATAFORMA, DE BLOCOS VAZADOS DE CONCRETO OU CERÂMICO DE 19X19X39CM (UNIDADE: BLOCOXKM). AF_07/2019</t>
  </si>
  <si>
    <t>TRANSPORTE HORIZONTAL COM CARRINHO PLATAFORMA, DE CAIXA COM REVESTIMENTO CERÂMICO (UNIDADE: M2XKM). AF_07/2019</t>
  </si>
  <si>
    <t>TRANSPORTE HORIZONTAL COM CARRINHO PLATAFORMA, DE LATA DE 18 LITROS (UNIDADE: LXKM). AF_07/2019</t>
  </si>
  <si>
    <t>LXKM</t>
  </si>
  <si>
    <t>TRANSPORTE HORIZONTAL COM CARRINHO PLATAFORMA, DE SACOS DE 20 KG (UNIDADE: KGXKM). AF_07/2019</t>
  </si>
  <si>
    <t>TRANSPORTE HORIZONTAL COM CARRINHO PLATAFORMA, DE SACOS DE 30 KG (UNIDADE: KGXKM). AF_07/2019</t>
  </si>
  <si>
    <t>TRANSPORTE HORIZONTAL COM CARRINHO PLATAFORMA, DE SACOS DE 50 KG (UNIDADE: KGXKM). AF_07/2019</t>
  </si>
  <si>
    <t>TRANSPORTE HORIZONTAL COM CARRINHO PLATAFORMA, DE TELHA DE CONCRETO OU CERÂMICA (UNIDADE: M2XKM). AF_07/2019</t>
  </si>
  <si>
    <t>TRANSPORTE HORIZONTAL COM CARRINHO RACIONAL, DE LATA DE 18 LITROS (UNIDADE: LXKM). AF_07/2019</t>
  </si>
  <si>
    <t>TRANSPORTE HORIZONTAL COM JERICA DE 60 L, DE MASSA/ GRANEL (UNIDADE: M3XKM). AF_07/2019</t>
  </si>
  <si>
    <t>TRANSPORTE HORIZONTAL COM JERICA DE 90 L, DE MASSA/ GRANEL (UNIDADE: M3XKM). AF_07/2019</t>
  </si>
  <si>
    <t>TRANSPORTE HORIZONTAL COM MANIPULADOR TELESCÓPICO, DE BACIA SANITÁRIA, CAIXA ACOPLADA, TANQUE OU PIA (UNIDADE: UNIDXKM). AF_07/2019</t>
  </si>
  <si>
    <t>TRANSPORTE HORIZONTAL COM MANIPULADOR TELESCÓPICO, DE BLOCOS CERÂMICOS FURADOS NA HORIZONTAL DE 9X19X19CM (UNIDADE: BLOCOXKM). AF_07/2019</t>
  </si>
  <si>
    <t>TRANSPORTE HORIZONTAL COM MANIPULADOR TELESCÓPICO, DE BLOCOS CERÂMICOS FURADOS NA VERTICAL DE 19X19X39CM (UNIDADE: BLOCOXKM). AF_07/2019</t>
  </si>
  <si>
    <t>TRANSPORTE HORIZONTAL COM MANIPULADOR TELESCÓPICO, DE BLOCOS VAZADOS DE CONCRETO DE 19X19X39CM (UNIDADE: BLOCOXKM). AF_07/2019</t>
  </si>
  <si>
    <t>TRANSPORTE HORIZONTAL COM MANIPULADOR TELESCÓPICO, DE CAIXA COM REVESTIMENTO CERÂMICO (UNIDADE: M2XKM). AF_07/2019</t>
  </si>
  <si>
    <t>TRANSPORTE HORIZONTAL COM MANIPULADOR TELESCÓPICO, DE LATA DE 18 LITROS (UNIDADE: LXKM). AF_07/2019</t>
  </si>
  <si>
    <t>TRANSPORTE HORIZONTAL COM MANIPULADOR TELESCÓPICO, DE PÁLETE DE SACOS (UNIDADE: KGXKM). AF_07/2019</t>
  </si>
  <si>
    <t>TRANSPORTE HORIZONTAL COM MANIPULADOR TELESCÓPICO, DE TELHA DE CONCRETO OU CERÂMICA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</si>
  <si>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</si>
  <si>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</si>
  <si>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HORIZONTAL MANUAL, DE BANCADA DE MÁRMORE OU GRANITO PARA COZINHA/LAVATÓRIO OU MÁRMORE SINTÉTICO COM CUBA INTEGRADA (UNIDADE: UNIDXKM). AF_07/2019</t>
  </si>
  <si>
    <t>TRANSPORTE HORIZONTAL MANUAL, DE BARRAMENTO BLINDADO (UNIDADE: MXKM). AF_07/2019</t>
  </si>
  <si>
    <t>TRANSPORTE HORIZONTAL MANUAL, DE BLOCOS CERÂMICOS FURADOS NA HORIZONTAL DE 9X19X19CM (UNIDADE: BLOCOXKM). AF_07/2019</t>
  </si>
  <si>
    <t>TRANSPORTE HORIZONTAL MANUAL, DE BLOCOS VAZADOS DE CONCRETO OU CERÂMICO DE 19X19X39CM (UNIDADE: BLOCOXKM). AF_07/2019</t>
  </si>
  <si>
    <t>TRANSPORTE HORIZONTAL MANUAL, DE CAIBROS DE MADEIRA COM SEÇÃO TRANSVERSAL DE 7,5 X 6 CM E 6 X 8 CM (UNIDADE: MXKM). AF_07/2019</t>
  </si>
  <si>
    <t>TRANSPORTE HORIZONTAL MANUAL, DE CAIXA COM REVESTIMENTO CERÂMICO (UNIDADE: M2XKM). AF_07/2019</t>
  </si>
  <si>
    <t>TRANSPORTE HORIZONTAL MANUAL, DE CALHA QUADRADA NÚMERO 24 - CORTE 33 (UNIDADE: MXKM). AF_07/2019</t>
  </si>
  <si>
    <t>TRANSPORTE HORIZONTAL MANUAL, DE COMPENSADO DE MADEIRA (UNIDADE: M2XKM). AF_07/2019</t>
  </si>
  <si>
    <t>TRANSPORTE HORIZONTAL MANUAL, DE JANELA (UNIDADE: M2XKM). AF_07/2019</t>
  </si>
  <si>
    <t>TRANSPORTE HORIZONTAL MANUAL, DE LATA DE 18 LITROS (UNIDADE: LXKM). AF_07/2019</t>
  </si>
  <si>
    <t>TRANSPORTE HORIZONTAL MANUAL, DE PORTA (UNIDADE: UNIDXKM). AF_07/2019</t>
  </si>
  <si>
    <t>TRANSPORTE HORIZONTAL MANUAL, DE RIPAS DE MADEIRA COM SEÇÃO TRANSVERSAL DE 1 X 5 CM E 2 X 5 CM (UNIDADE: MXKM). AF_07/2019</t>
  </si>
  <si>
    <t>TRANSPORTE HORIZONTAL MANUAL, DE SACOS DE 20 KG (UNIDADE: KGXKM). AF_07/2019</t>
  </si>
  <si>
    <t>TRANSPORTE HORIZONTAL MANUAL, DE SACOS DE 30 KG (UNIDADE: KGXKM). AF_07/2019</t>
  </si>
  <si>
    <t>TRANSPORTE HORIZONTAL MANUAL, DE SACOS DE 50 KG (UNIDADE: KGXKM). AF_07/2019</t>
  </si>
  <si>
    <t>TRANSPORTE HORIZONTAL MANUAL, DE TELA DE AÇO (UNIDADE: KGXKM). AF_07/2019</t>
  </si>
  <si>
    <t>TRANSPORTE HORIZONTAL MANUAL, DE TELHA DE CONCRETO OU CERÂMICA (UNIDADE: M2XKM). AF_07/2019</t>
  </si>
  <si>
    <t>TRANSPORTE HORIZONTAL MANUAL, DE TELHA DE FIBROCIMENTO OU TELHA ESTRUTURAL DE FIBROCIMENTO, CANALETE 90 OU KALHETÃO (UNIDADE: M2XKM). AF_07/2019</t>
  </si>
  <si>
    <t>TRANSPORTE HORIZONTAL MANUAL, DE TELHA TERMOACÚSTICA OU TELHA DE AÇO ZINCADO (UNIDADE: M2XKM). AF_07/2019</t>
  </si>
  <si>
    <t>TRANSPORTE HORIZONTAL MANUAL, DE TUBO DE AÇO CARBONO LEVE OU MÉDIO, PRETO OU GALVANIZADO, COM DIÂMETRO MAIOR QUE 125 MM E MENOR OU IGUAL A 150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</si>
  <si>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</si>
  <si>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</si>
  <si>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</si>
  <si>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</si>
  <si>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MENOR OU IGUAL A 20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</si>
  <si>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</si>
  <si>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</si>
  <si>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COBRE - CLASSE E - COM DIÂMETRO MENOR OU IGUAL A 54 MM (UNIDADE: MXKM). AF_07/2019</t>
  </si>
  <si>
    <t>TRANSPORTE HORIZONTAL MANUAL, DE TUBO DE CPVC COM DIÂMETRO MAIOR QUE 73 MM E MENOR OU IGUAL A 89 MM (UNIDADE: MXKM). AF_07/2019</t>
  </si>
  <si>
    <t>TRANSPORTE HORIZONTAL MANUAL, DE TUBO DE CPVC COM DIÂMETRO MENOR OU IGUAL A 73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</si>
  <si>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</si>
  <si>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</si>
  <si>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PPR - PN12 OU PN25 - COM DIÂMETRO MENOR OU IGUAL A 50 MM (UNIDADE: MXKM). AF_07/2019</t>
  </si>
  <si>
    <t>TRANSPORTE HORIZONTAL MANUAL, DE TUBO DE PVC SOLDÁVEL COM DIÂMETRO MAIOR QUE 60 MM E MENOR OU IGUAL A 85 MM (UNIDADE: MXKM). AF_07/2019</t>
  </si>
  <si>
    <t>TRANSPORTE HORIZONTAL MANUAL, DE TUBO DE PVC SOLDÁVEL COM DIÂMETRO MENOR OU IGUAL A 60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</si>
  <si>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</si>
  <si>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</si>
  <si>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MENOR OU IGUAL A 75 MM (UNIDADE: MXKM). AF_07/2019</t>
  </si>
  <si>
    <t>TRANSPORTE HORIZONTAL MANUAL, DE TÁBUAS DE MADEIRA COM SEÇÃO TRANSVERSAL DE 2,5 X 25 CM E 2,5 X 30 CM (UNIDADE: MXKM). AF_07/2019</t>
  </si>
  <si>
    <t>TRANSPORTE HORIZONTAL MANUAL, DE VERGALHÕES DE AÇO COM DIÂMETRO DE 10 MM; 12,5 MM; 16 MM; 20 MM; 25 MM OU 32 MM (UNIDADE: KGXKM).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</si>
  <si>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</si>
  <si>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</si>
  <si>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</si>
  <si>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VIDRO (UNIDADE: M2XKM). AF_07/2019</t>
  </si>
  <si>
    <t>TRANSPORTE HORIZONTAL MANUAL, DE VIGAS DE MADEIRA COM SEÇÃO TRANSVERSAL DE 5 X 12 CM (UNIDADE: MXKM). AF_07/2019</t>
  </si>
  <si>
    <t>TRANSPORTE HORIZONTAL MANUAL, DE VIGAS DE MADEIRA COM SEÇÃO TRANSVERSAL DE 6 X 16 CM (UNIDADE: MXKM). AF_07/2019</t>
  </si>
  <si>
    <t>TRANSPORTE VERTICAL MANUAL, 1 PAVIMENTO, DE BACIA SANITÁRIA, CAIXA ACOPLADA, TANQUE OU PIA (UNIDADE: UNID). AF_07/2019</t>
  </si>
  <si>
    <t>TRANSPORTE VERTICAL MANUAL, 1 PAVIMENTO, DE BLOCOS CERÂMICOS FURADOS NA HORIZONTAL DE 9X19X19CM (UNIDADE: BLOCO). AF_07/2019</t>
  </si>
  <si>
    <t>TRANSPORTE VERTICAL MANUAL, 1 PAVIMENTO, DE BLOCOS VAZADOS DE CONCRETO OU CERÂMICO DE 19X19X39CM (UNIDADE: BLOCO). AF_07/2019</t>
  </si>
  <si>
    <t>TRANSPORTE VERTICAL MANUAL, 1 PAVIMENTO, DE CAIXA COM REVESTIMENTO CERÂMICO (UNIDADE: M2). AF_07/2019</t>
  </si>
  <si>
    <t>TRANSPORTE VERTICAL MANUAL, 1 PAVIMENTO, DE JANELA (UNIDADE: M2). AF_07/2019</t>
  </si>
  <si>
    <t>TRANSPORTE VERTICAL MANUAL, 1 PAVIMENTO, DE LATA DE 18 LITROS (UNIDADE: L). AF_07/2019</t>
  </si>
  <si>
    <t>TRANSPORTE VERTICAL MANUAL, 1 PAVIMENTO, DE PORTA (UNIDADE: UNID). AF_07/2019</t>
  </si>
  <si>
    <t>TRANSPORTE VERTICAL MANUAL, 1 PAVIMENTO, DE SACOS DE 20 KG (UNIDADE: KG). AF_07/2019</t>
  </si>
  <si>
    <t>TRANSPORTE VERTICAL MANUAL, 1 PAVIMENTO, DE SACOS DE 30 KG (UNIDADE: KG). AF_07/2019</t>
  </si>
  <si>
    <t>TRANSPORTE VERTICAL MANUAL, 1 PAVIMENTO, DE SACOS DE 50 KG (UNIDADE: KG). AF_07/2019</t>
  </si>
  <si>
    <t>TRANSPORTE VERTICAL MANUAL, 1 PAVIMENTO, DE VIDRO (UNIDADE: M2). AF_07/2019</t>
  </si>
  <si>
    <t>TRANSPORTE VERTICAL, BANCADA DE MÁRMORE OU GRANITO PARA COZINHA/LAVATÓRIO OU MÁRMORE SINTÉTICO COM CUBA INTEGRADA, MANUAL, 1 PAVIMENTO, (UNIDADE: UNID). AF_07/2019</t>
  </si>
  <si>
    <t>CARGA DE MISTURA ASFÁLTICA EM CAMINHÃO BASCULANTE 10 M³ (UNIDADE: M3). AF_07/2020</t>
  </si>
  <si>
    <t>CARGA DE MISTURA ASFÁLTICA EM CAMINHÃO BASCULANTE 10 M³ (UNIDADE: T). AF_07/2020</t>
  </si>
  <si>
    <t>CARGA DE MISTURA ASFÁLTICA EM CAMINHÃO BASCULANTE 14 M³ (UNIDADE: M3). AF_07/2020</t>
  </si>
  <si>
    <t>CARGA DE MISTURA ASFÁLTICA EM CAMINHÃO BASCULANTE 14 M³ (UNIDADE: T). AF_07/2020</t>
  </si>
  <si>
    <t>CARGA DE MISTURA ASFÁLTICA EM CAMINHÃO BASCULANTE 18 M³ (UNIDADE: M3). AF_07/2020</t>
  </si>
  <si>
    <t>CARGA DE MISTURA ASFÁLTICA EM CAMINHÃO BASCULANTE 18 M³ (UNIDADE: T). AF_07/2020</t>
  </si>
  <si>
    <t>CARGA DE MISTURA ASFÁLTICA EM CAMINHÃO BASCULANTE 6 M³ (UNIDADE: M3). AF_07/2020</t>
  </si>
  <si>
    <t>CARGA DE MISTURA ASFÁLTICA EM CAMINHÃO BASCULANTE 6 M³ (UNIDADE: T). AF_07/2020</t>
  </si>
  <si>
    <t>CARGA DE ÁGUA EM CAMINHÃO PIPA 10 M³. AF_07/2020</t>
  </si>
  <si>
    <t>CARGA DE ÁGUA EM CAMINHÃO PIPA 6 M³. AF_07/2020</t>
  </si>
  <si>
    <t>CARGA, MANOBRA E DESCARGA DE ENTULHO EM CAMINHÃO BASCULANTE 10 M³ - CARGA COM ESCAVADEIRA HIDRÁULICA (CAÇAMBA DE 0,80 M³ / 111 HP) E DESCARGA LIVRE (UNIDADE: M3).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</si>
  <si>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</si>
  <si>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M3).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</si>
  <si>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</si>
  <si>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M3). AF_07/2020</t>
  </si>
  <si>
    <t>CARGA, MANOBRA E DESCARGA DE ENTULHO EM CAMINHÃO BASCULANTE 18 M³ - CARGA COM ESCAVADEIRA HIDRÁULICA (CAÇAMBA DE 0,80 M³ / 111 HP) E DESCARGA LIVRE (UNIDADE: T). AF_07/2020</t>
  </si>
  <si>
    <t>CARGA, MANOBRA E DESCARGA DE ENTULHO EM CAMINHÃO BASCULANTE 6 M³ - CARGA COM ESCAVADEIRA HIDRÁULICA (CAÇAMBA DE 0,80 M³ / 111 HP) E DESCARGA LIVRE (UNIDADE: M3). AF_07/2020</t>
  </si>
  <si>
    <t>CARGA, MANOBRA E DESCARGA DE ENTULHO EM CAMINHÃO BASCULANTE 6 M³ - CARGA COM ESCAVADEIRA HIDRÁULICA (CAÇAMBA DE 0,80 M³ / 111 HP) E DESCARGA LIVRE (UNIDADE: T). AF_07/2020</t>
  </si>
  <si>
    <t>CARGA, MANOBRA E DESCARGA DE PERFIL METÁLICO EM CAMINHÃO CARROCERIA COM GUINDAUTO (MUNCK) 11,7 TM. AF_07/2020</t>
  </si>
  <si>
    <t>CARGA, MANOBRA E DESCARGA DE POSTE DE CONCRETO EM CAMINHÃO CARROCERIA COM GUINDAUTO (MUNCK) 11,7 TM.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</si>
  <si>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</si>
  <si>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</si>
  <si>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</si>
  <si>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</si>
  <si>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</si>
  <si>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</si>
  <si>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14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</si>
  <si>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</si>
  <si>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</si>
  <si>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T). AF_07/2020</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</si>
  <si>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</si>
  <si>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</si>
  <si>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</si>
  <si>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</si>
  <si>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</si>
  <si>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6 M³ - CARGA COM PÁ CARREGADEIRA (CAÇAMBA DE 1,7 A 2,8 M³ / 128 HP) E DESCARGA LIVRE (UNIDADE: T).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</si>
  <si>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</si>
  <si>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</si>
  <si>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</si>
  <si>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</si>
  <si>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</si>
  <si>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</si>
  <si>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</si>
  <si>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</si>
  <si>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MENOR OU IGUAL A 300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</si>
  <si>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</si>
  <si>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</si>
  <si>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</si>
  <si>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</si>
  <si>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</si>
  <si>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</si>
  <si>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</si>
  <si>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</si>
  <si>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</si>
  <si>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</si>
  <si>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</si>
  <si>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</si>
  <si>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MENOR OU IGUAL A 150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</si>
  <si>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</si>
  <si>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</si>
  <si>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</si>
  <si>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</si>
  <si>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</si>
  <si>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</si>
  <si>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</si>
  <si>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</si>
  <si>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</si>
  <si>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ÁGUA EM CAMINHÃO PIPA 10 M³. AF_07/2020</t>
  </si>
  <si>
    <t>CARGA, MANOBRA E DESCARGA DE ÁGUA EM CAMINHÃO PIPA 6 M³. AF_07/2020</t>
  </si>
  <si>
    <t>CARGA, MANOBRA E DESCARGA MANUAL DE TUBOS PLÁSTICOS, DN 150 MM, EM CAMINHÃO CARROCERIA 9T. AF_06/2021</t>
  </si>
  <si>
    <t>CARGA, MANOBRA E DESCARGA MANUAL DE TUBOS PLÁSTICOS, DN 200 MM, EM CAMINHÃO CARROCERIA 9T. AF_07/2020</t>
  </si>
  <si>
    <t>CARGA, MANOBRA E DESCARGA MANUAL DE TUBOS PLÁSTICOS, DN MENOR OU IGUAL A 100 MM, EM CAMINHÃO CARROCERIA 9T. AF_07/2020</t>
  </si>
  <si>
    <t>TRANSPORTE COM CAMINHÃO BASCULANTE DE 10 M³, EM VIA INTERNA (DENTRO DO CANTEIRO - UNIDADE: M3XKM). AF_07/2020</t>
  </si>
  <si>
    <t>TRANSPORTE COM CAMINHÃO BASCULANTE DE 10 M³, EM VIA INTERNA A OBRA (UNIDADE: TXKM). AF_07/2020</t>
  </si>
  <si>
    <t>TRANSPORTE COM CAMINHÃO BASCULANTE DE 10 M³, EM VIA URBANA EM LEITO NATURAL (UNIDADE: M3XKM). AF_07/2020</t>
  </si>
  <si>
    <t>TRANSPORTE COM CAMINHÃO BASCULANTE DE 10 M³, EM VIA URBANA EM LEITO NATURAL (UNIDADE: TXKM). AF_07/2020</t>
  </si>
  <si>
    <t>TRANSPORTE COM CAMINHÃO BASCULANTE DE 10 M³, EM VIA URBANA EM REVESTIMENTO PRIMÁRIO (UNIDADE: M3XKM). AF_07/2020</t>
  </si>
  <si>
    <t>TRANSPORTE COM CAMINHÃO BASCULANTE DE 10 M³, EM VIA URBANA EM REVESTIMENTO PRIMÁRIO (UNIDADE: TXKM). AF_07/2020</t>
  </si>
  <si>
    <t>TRANSPORTE COM CAMINHÃO BASCULANTE DE 10 M³, EM VIA URBANA PAVIMENTADA, ADICIONAL PARA DMT EXCEDENTE A 30 KM (UNIDADE: M3XKM). AF_07/2020</t>
  </si>
  <si>
    <t>TRANSPORTE COM CAMINHÃO BASCULANTE DE 10 M³, EM VIA URBANA PAVIMENTADA, ADICIONAL PARA DMT EXCEDENTE A 30 KM (UNIDADE: TXKM). AF_07/2020</t>
  </si>
  <si>
    <t>TRANSPORTE COM CAMINHÃO BASCULANTE DE 10 M³, EM VIA URBANA PAVIMENTADA, DMT ATÉ 30 KM (UNIDADE: M3XKM). AF_07/2020</t>
  </si>
  <si>
    <t>TRANSPORTE COM CAMINHÃO BASCULANTE DE 10 M³, EM VIA URBANA PAVIMENTADA, DMT ATÉ 30 KM (UNIDADE: TXKM). AF_07/2020</t>
  </si>
  <si>
    <t>TRANSPORTE COM CAMINHÃO BASCULANTE DE 14 M³, EM VIA INTERNA (DENTRO DO CANTEIRO - UNIDADE: TXKM). AF_07/2020</t>
  </si>
  <si>
    <t>TRANSPORTE COM CAMINHÃO BASCULANTE DE 14 M³, EM VIA INTERNA (DENTRO DO CANTEIRO - UNIDADE:M3XKM). AF_07/2020</t>
  </si>
  <si>
    <t>TRANSPORTE COM CAMINHÃO BASCULANTE DE 14 M³, EM VIA URBANA EM LEITO NATURAL (UNIDADE: M3XKM). AF_07/2020</t>
  </si>
  <si>
    <t>TRANSPORTE COM CAMINHÃO BASCULANTE DE 14 M³, EM VIA URBANA EM LEITO NATURAL (UNIDADE: TXKM). AF_07/2020</t>
  </si>
  <si>
    <t>TRANSPORTE COM CAMINHÃO BASCULANTE DE 14 M³, EM VIA URBANA EM REVESTIMENTO PRIMÁRIO (UNIDADE: M3XKM). AF_07/2020</t>
  </si>
  <si>
    <t>TRANSPORTE COM CAMINHÃO BASCULANTE DE 14 M³, EM VIA URBANA EM REVESTIMENTO PRIMÁRIO (UNIDADE: TXKM). AF_07/2020</t>
  </si>
  <si>
    <t>TRANSPORTE COM CAMINHÃO BASCULANTE DE 14 M³, EM VIA URBANA PAVIMENTADA, ADICIONAL PARA DMT EXCEDENTE A 30 KM (UNIDADE: M3XKM). AF_07/2020</t>
  </si>
  <si>
    <t>TRANSPORTE COM CAMINHÃO BASCULANTE DE 14 M³, EM VIA URBANA PAVIMENTADA, ADICIONAL PARA DMT EXCEDENTE A 30 KM (UNIDADE: TXKM). AF_07/2020</t>
  </si>
  <si>
    <t>TRANSPORTE COM CAMINHÃO BASCULANTE DE 14 M³, EM VIA URBANA PAVIMENTADA, DMT ATÉ 30 KM (UNIDADE: M3XKM). AF_07/2020</t>
  </si>
  <si>
    <t>TRANSPORTE COM CAMINHÃO BASCULANTE DE 18 M³, EM VIA INTERNA (DENTRO DO CANTEIRO - UNIDADE: M3XKM). AF_07/2020</t>
  </si>
  <si>
    <t>TRANSPORTE COM CAMINHÃO BASCULANTE DE 18 M³, EM VIA INTERNA (DENTRO DO CANTEIRO - UNIDADE: TXKM). AF_07/2020</t>
  </si>
  <si>
    <t>TRANSPORTE COM CAMINHÃO BASCULANTE DE 18 M³, EM VIA URBANA EM LEITO NATURAL (UNIDADE: M3XKM). AF_07/2020</t>
  </si>
  <si>
    <t>TRANSPORTE COM CAMINHÃO BASCULANTE DE 18 M³, EM VIA URBANA EM LEITO NATURAL (UNIDADE: TXKM). AF_07/2020</t>
  </si>
  <si>
    <t>TRANSPORTE COM CAMINHÃO BASCULANTE DE 18 M³, EM VIA URBANA EM REVESTIMENTO PRIMÁRIO (UNIDADE: M3XKM). AF_07/2020</t>
  </si>
  <si>
    <t>TRANSPORTE COM CAMINHÃO BASCULANTE DE 18 M³, EM VIA URBANA EM REVESTIMENTO PRIMÁRIO (UNIDADE: TXKM). AF_07/2020</t>
  </si>
  <si>
    <t>TRANSPORTE COM CAMINHÃO BASCULANTE DE 18 M³, EM VIA URBANA PAVIMENTADA, ADICIONAL PARA DMT EXCEDENTE A 30 KM (UNIDADE: M3XKM). AF_07/2020</t>
  </si>
  <si>
    <t>TRANSPORTE COM CAMINHÃO BASCULANTE DE 18 M³, EM VIA URBANA PAVIMENTADA, ADICIONAL PARA DMT EXCEDENTE A 30 KM (UNIDADE: TXKM). AF_07/2020</t>
  </si>
  <si>
    <t>TRANSPORTE COM CAMINHÃO BASCULANTE DE 18 M³, EM VIA URBANA PAVIMENTADA, DMT ATÉ 30 KM (UNIDADE: M3XKM). AF_07/2020</t>
  </si>
  <si>
    <t>TRANSPORTE COM CAMINHÃO BASCULANTE DE 18 M³, EM VIA URBANA PAVIMENTADA, DMT ATÉ 30 KM (UNIDADE: TXKM). AF_07/2020</t>
  </si>
  <si>
    <t>TRANSPORTE COM CAMINHÃO BASCULANTE DE 6 M³, EM VIA INTERNA (DENTRO DO CANTEIRO - UNIDADE: M3XKM). AF_07/2020</t>
  </si>
  <si>
    <t>TRANSPORTE COM CAMINHÃO BASCULANTE DE 6 M³, EM VIA INTERNA (DENTRO DO CANTEIRO - UNIDADE: TXKM). AF_07/2020</t>
  </si>
  <si>
    <t>TRANSPORTE COM CAMINHÃO BASCULANTE DE 6 M³, EM VIA URBANA EM LEITO NATURAL (UNIDADE: M3XKM). AF_07/2020</t>
  </si>
  <si>
    <t>TRANSPORTE COM CAMINHÃO BASCULANTE DE 6 M³, EM VIA URBANA EM LEITO NATURAL (UNIDADE: TXKM). AF_07/2020</t>
  </si>
  <si>
    <t>TRANSPORTE COM CAMINHÃO BASCULANTE DE 6 M³, EM VIA URBANA EM REVESTIMENTO PRIMÁRIO (UNIDADE: M3XKM). AF_07/2020</t>
  </si>
  <si>
    <t>TRANSPORTE COM CAMINHÃO BASCULANTE DE 6 M³, EM VIA URBANA EM REVESTIMENTO PRIMÁRIO (UNIDADE: TXKM). AF_07/2020</t>
  </si>
  <si>
    <t>TRANSPORTE COM CAMINHÃO BASCULANTE DE 6 M³, EM VIA URBANA PAVIMENTADA, ADICIONAL PARA DMT EXCEDENTE A 30 KM (UNIDADE: M3XKM). AF_07/2020</t>
  </si>
  <si>
    <t>TRANSPORTE COM CAMINHÃO BASCULANTE DE 6 M³, EM VIA URBANA PAVIMENTADA, ADICIONAL PARA DMT EXCEDENTE A 30 KM (UNIDADE: TXKM). AF_07/2020</t>
  </si>
  <si>
    <t>TRANSPORTE COM CAMINHÃO BASCULANTE DE 6 M³, EM VIA URBANA PAVIMENTADA, DMT ATÉ 30 KM (UNIDADE: M3XKM). AF_07/2020</t>
  </si>
  <si>
    <t>TRANSPORTE COM CAMINHÃO BASCULANTE DE 6 M³, EM VIA URBANA PAVIMENTADA, DMT ATÉ 30 KM (UNIDADE: TXKM). AF_07/2020</t>
  </si>
  <si>
    <t>TRANSPORTE COM CAMINHÃO CARROCERIA 9T,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</si>
  <si>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</si>
  <si>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</si>
  <si>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ADICIONAL PARA DMT EXCEDENTE A 30 KM (UNIDADE: TXKM). AF_07/2020</t>
  </si>
  <si>
    <t>TRANSPORTE COM CAMINHÃO CARROCERIA 9T, EM VIA URBANA PAVIMENTADA, DMT ATÉ 30KM (UNIDADE: TXKM). AF_07/2020</t>
  </si>
  <si>
    <t>TRANSPORTE COM CAMINHÃO CARROCERIA COM GUINDAUTO (MUNCK), MOMENTO MÁXIMO DE CARGA 11,7 TM,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</si>
  <si>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</si>
  <si>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</si>
  <si>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</si>
  <si>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URBANA PAVIMENTADA, DMT ATÉ 30KM (UNIDADE: TXKM). AF_07/2020</t>
  </si>
  <si>
    <t>TRANSPORTE COM CAMINHÃO PIPA DE 10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</si>
  <si>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</si>
  <si>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</si>
  <si>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ADICIONAL PARA DMT EXCEDENTE A 30 KM (UNIDADE: M3XKM). AF_07/2020</t>
  </si>
  <si>
    <t>TRANSPORTE COM CAMINHÃO PIPA DE 10 M³, EM VIA URBANA PAVIMENTADA, DMT ATÉ 30KM (UNIDADE: M3XKM). AF_07/2020</t>
  </si>
  <si>
    <t>TRANSPORTE COM CAMINHÃO PIPA DE 6 M³, EM VIA INTERNA (DENTRO DO CANTEIRO - UNIDADE: M3XKM).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</si>
  <si>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</si>
  <si>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</si>
  <si>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ADICIONAL PARA DMT EXCEDENTE A 30 KM (UNIDADE: M3XKM). AF_07/2020</t>
  </si>
  <si>
    <t>TRANSPORTE COM CAMINHÃO PIPA DE 6 M³, EM VIA URBANA PAVIMENTADA, DMT ATÉ 30KM (UNIDADE: M3XKM).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</si>
  <si>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</si>
  <si>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</si>
  <si>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20000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</si>
  <si>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</si>
  <si>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</si>
  <si>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</si>
  <si>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30000 L, EM VIA URBANA PAVIMENTADA, ADICIONAL PARA DMT EXCEDENTE A 30 KM (UNIDADE: TXKM). AF_07/2020</t>
  </si>
  <si>
    <t>TRANSPORTE COM CAMINHÃO TANQUE DE TRANSPORTE DE MATERIAL ASFÁLTICO DE 30000 L, EM VIA URBANA PAVIMENTADA, DMT ATÉ 30KM (UNIDADE: TXKM). AF_07/2020</t>
  </si>
  <si>
    <t>PAVIMENTO COM TRATAMENTO SUPERFICIAL DUPLO, COM CAP 150/200. AF_01/2020</t>
  </si>
  <si>
    <t>PAVIMENTO COM TRATAMENTO SUPERFICIAL DUPLO, COM EMULSÃO ASFÁLTICA RR-2C, COM BANHO DILUÍDO. AF_01/2020</t>
  </si>
  <si>
    <t>PAVIMENTO COM TRATAMENTO SUPERFICIAL DUPLO, COM EMULSÃO ASFÁLTICA RR-2C, COM CAPA SELANTE. AF_01/2020</t>
  </si>
  <si>
    <t>PAVIMENTO COM TRATAMENTO SUPERFICIAL DUPLO, COM EMULSÃO ASFÁLTICA RR-2C. AF_01/2020</t>
  </si>
  <si>
    <t>PAVIMENTO COM TRATAMENTO SUPERFICIAL SIMPLES, COM CAP 150/200. AF_01/2020</t>
  </si>
  <si>
    <t>PAVIMENTO COM TRATAMENTO SUPERFICIAL SIMPLES, COM EMULSÃO ASFÁLTICA RR-2C, COM BANHO DILUÍDO. AF_01/2020</t>
  </si>
  <si>
    <t>PAVIMENTO COM TRATAMENTO SUPERFICIAL SIMPLES, COM EMULSÃO ASFÁLTICA RR-2C. AF_01/2020</t>
  </si>
  <si>
    <t>PAVIMENTO COM TRATAMENTO SUPERFICIAL TRIPLO, COM CAP 150/200. AF_01/2020</t>
  </si>
  <si>
    <t>PAVIMENTO COM TRATAMENTO SUPERFICIAL TRIPLO, COM EMULSÃO ASFÁLTICA RR-2C, COM BANHO DILUÍDO. AF_01/2020</t>
  </si>
  <si>
    <t>PAVIMENTO COM TRATAMENTO SUPERFICIAL TRIPLO, COM EMULSÃO ASFÁLTICA RR-2C, COM CAPA SELANTE. AF_01/2020</t>
  </si>
  <si>
    <t>PAVIMENTO COM TRATAMENTO SUPERFICIAL TRIPLO, COM EMULSÃO ASFÁLTICA RR-2C. AF_01/2020</t>
  </si>
  <si>
    <t>ASSENTAMENTO DE CONEXÃO COM 1 ACESSO, FERRO FUNDIDO PARA REDE DE ÁGUA, DN 100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</si>
  <si>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</si>
  <si>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</si>
  <si>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</si>
  <si>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</si>
  <si>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</si>
  <si>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</si>
  <si>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</si>
  <si>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</si>
  <si>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</si>
  <si>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</si>
  <si>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</si>
  <si>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</si>
  <si>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</si>
  <si>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</si>
  <si>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</si>
  <si>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</si>
  <si>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</si>
  <si>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</si>
  <si>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</si>
  <si>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</si>
  <si>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</si>
  <si>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</si>
  <si>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</si>
  <si>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</si>
  <si>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</si>
  <si>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</si>
  <si>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</si>
  <si>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</si>
  <si>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</si>
  <si>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</si>
  <si>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</si>
  <si>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</si>
  <si>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</si>
  <si>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</si>
  <si>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</si>
  <si>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</si>
  <si>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</si>
  <si>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</si>
  <si>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</si>
  <si>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</si>
  <si>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</si>
  <si>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</si>
  <si>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</si>
  <si>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</si>
  <si>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</si>
  <si>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</si>
  <si>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</si>
  <si>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TUBO DE FERRO FUNDIDO PARA REDE DE ÁGUA, DN 100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</si>
  <si>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</si>
  <si>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</si>
  <si>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</si>
  <si>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</si>
  <si>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</si>
  <si>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</si>
  <si>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</si>
  <si>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</si>
  <si>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</si>
  <si>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</si>
  <si>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</si>
  <si>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</si>
  <si>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</si>
  <si>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</si>
  <si>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</si>
  <si>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</si>
  <si>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</si>
  <si>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TUBULÃO A CÉU ABERTO, DIÂMETRO DO FUSTE DE 100CM, ESCAVAÇÃO MANUAL, SEM ALARGAMENTO DE BASE, CONCRETO FEITO EM OBRA E LANÇADO COM JERICA. AF_05/2020</t>
  </si>
  <si>
    <t>TUBULÃO A CÉU ABERTO, DIÂMETRO DO FUSTE DE 100CM, ESCAVAÇÃO MANUAL, SEM ALARGAMENTO DE BASE, CONCRETO USINADO E LANÇADO COM BOMBA OU DIRETAMENTE DO CAMINHÃO (EXCLUSIVE BOMBEAMENTO). AF_05/2020</t>
  </si>
  <si>
    <t>TUBULÃO A CÉU ABERTO, DIÂMETRO DO FUSTE DE 100CM, ESCAVAÇÃO MECÂNICA, SEM ALARGAMENTO DE BASE, CONCRETO FEITO EM OBRA E LANÇADO COM JERICA (EXCLUSIVE MOBILIZAÇÃO E DESMOBILIZAÇÃO). AF_05/2020</t>
  </si>
  <si>
    <t>TUBULÃO A CÉU ABERTO, DIÂMETRO DO FUSTE DE 100CM, ESCAVAÇÃO MECÂNICA, SEM ALARGAMENTO DE BASE, CONCRETO USINADO E LANÇADO COM BOMBA OU DIRETAMENTE DO CAMINHÃO (EXCLUSIVE BOMBEAMENTO, MOBILIZAÇÃO E DESMOBILIZAÇÃO). AF_05/2020</t>
  </si>
  <si>
    <t>TUBULÃO A CÉU ABERTO, DIÂMETRO DO FUSTE DE 120CM, ESCAVAÇÃO MANUAL, SEM ALARGAMENTO DE BASE, CONCRETO FEITO EM OBRA E LANÇADO COM JERICA. AF_05/2020</t>
  </si>
  <si>
    <t>TUBULÃO A CÉU ABERTO, DIÂMETRO DO FUSTE DE 120CM, ESCAVAÇÃO MANUAL, SEM ALARGAMENTO DE BASE, CONCRETO USINADO E LANÇADO COM BOMBA OU DIRETAMENTE DO CAMINHÃO (EXCLUSIVE BOMBEAMENTO). AF_05/2020</t>
  </si>
  <si>
    <t>TUBULÃO A CÉU ABERTO, DIÂMETRO DO FUSTE DE 120CM, ESCAVAÇÃO MECÂNICA, SEM ALARGAMENTO DE BASE, CONCRETO FEITO EM OBRA E LANÇADO COM JERICA (EXCLUSIVE MOBILIZAÇÃO E DESMOBILIZAÇÃO). AF_05/2020</t>
  </si>
  <si>
    <t>TUBULÃO A CÉU ABERTO, DIÂMETRO DO FUSTE DE 120CM, ESCAVAÇÃO MECÂNICA, SEM ALARGAMENTO DE BASE, CONCRETO USINADO E LANÇADO COM BOMBA OU DIRETAMENTE DO CAMINHÃO (EXCLUSIVE BOMBEAMENTO, MOBILIZAÇÃO E DESMOBILIZAÇÃO). AF_05/2020</t>
  </si>
  <si>
    <t>TUBULÃO A CÉU ABERTO, DIÂMETRO DO FUSTE DE 70CM, ESCAVAÇÃO MANUAL, SEM ALARGAMENTO DE BASE, CONCRETO FEITO EM OBRA E LANÇADO COM JERICA. AF_05/2020</t>
  </si>
  <si>
    <t>TUBULÃO A CÉU ABERTO, DIÂMETRO DO FUSTE DE 70CM, ESCAVAÇÃO MANUAL, SEM ALARGAMENTO DE BASE, CONCRETO USINADO E LANÇADO COM BOMBA OU DIRETAMENTE DO CAMINHÃO (EXCLUSIVE BOMBEAMENTO). AF_05/2020</t>
  </si>
  <si>
    <t>TUBULÃO A CÉU ABERTO, DIÂMETRO DO FUSTE DE 70CM, ESCAVAÇÃO MECÂNICA, SEM ALARGAMENTO DE BASE, CONCRETO FEITO EM OBRA E LANÇADO COM JERICA. AF_05/2020</t>
  </si>
  <si>
    <t>TUBULÃO A CÉU ABERTO, DIÂMETRO DO FUSTE DE 70CM, ESCAVAÇÃO MECÂNICA, SEM ALARGAMENTO DE BASE, CONCRETO USINADO E LANÇADO COM BOMBA OU DIRETAMENTE DO CAMINHÃO (EXCLUSIVE BOMBEAMENTO, MOBILIZAÇÃO E DESMOBILIZAÇÃO). AF_05/2020</t>
  </si>
  <si>
    <t>TUBULÃO A CÉU ABERTO, DIÂMETRO DO FUSTE DE 80CM, ESCAVAÇÃO MANUAL, SEM ALARGAMENTO DE BASE, CONCRETO FEITO EM OBRA E LANÇADO COM JERICA. AF_05/2020</t>
  </si>
  <si>
    <t>TUBULÃO A CÉU ABERTO, DIÂMETRO DO FUSTE DE 80CM, ESCAVAÇÃO MANUAL, SEM ALARGAMENTO DE BASE, CONCRETO USINADO E LANÇADO COM BOMBA OU DIRETAMENTE DO CAMINHÃO (EXCLUSIVE BOMBEAMENTO). AF_05/2020</t>
  </si>
  <si>
    <t>TUBULÃO A CÉU ABERTO, DIÂMETRO DO FUSTE DE 80CM, ESCAVAÇÃO MECÂNICA, SEM ALARGAMENTO DE BASE, CONCRETO FEITO EM OBRA E LANÇADO COM JERICA (EXCLUSIVE MOBILIZAÇÃO E DESMOBILIZAÇÃO). AF_05/2020</t>
  </si>
  <si>
    <t>TUBULÃO A CÉU ABERTO, DIÂMETRO DO FUSTE DE 80CM, ESCAVAÇÃO MECÂNICA, SEM ALARGAMENTO DE BASE, CONCRETO USINADO E LANÇADO COM BOMBA OU DIRETAMENTE DO CAMINHÃO (EXCLUSIVE BOMBEAMENTO, MOBILIZAÇÃO E DESMOBILIZAÇÃO). AF_05/2020</t>
  </si>
  <si>
    <t>USINAGEM DE BRITA GRADUADA SIMPLES. AF_03/2020</t>
  </si>
  <si>
    <t>USINAGEM DE BRITA GRADUADA TRATADA COM CIMENTO. AF_03/2020</t>
  </si>
  <si>
    <t>USINAGEM DE CONCRETO ASFÁLTICO COM CAP 50/70 PARA CAMADA DE ROLAMENTO, PADRÃO DNIT FAIXA C, EM USINA DE ASFALTO GRAVIMÉTRICA DE 150 TON/H. AF_03/2020</t>
  </si>
  <si>
    <t>USINAGEM DE CONCRETO ASFÁLTICO COM CAP 50/70, PARA CAMADA DE BINDER, PADRÃO DNIT FAIXA B, EM USINA DE ASFALTO CONTÍNUA DE 140 TON/H. AF_03/2020</t>
  </si>
  <si>
    <t>USINAGEM DE CONCRETO ASFÁLTICO COM CAP 50/70, PARA CAMADA DE BINDER, PADRÃO DNIT FAIXA B, EM USINA DE ASFALTO CONTÍNUA DE 80 TON/H. AF_03/2020</t>
  </si>
  <si>
    <t>USINAGEM DE CONCRETO ASFÁLTICO COM CAP 50/70, PARA CAMADA DE BINDER, PADRÃO DNIT FAIXA B, EM USINA DE ASFALTO GRAVIMÉTRICA DE 150 TON/H. AF_03/2020</t>
  </si>
  <si>
    <t>USINAGEM DE CONCRETO ASFÁLTICO COM CAP 50/70, PARA CAMADA DE ROLAMENTO, PADRÃO DNIT FAIXA C, EM USINA DE ASFALTO CONTÍNUA DE 140 TON/H. AF_03/2020</t>
  </si>
  <si>
    <t>USINAGEM DE CONCRETO ASFÁLTICO COM CAP 50/70, PARA CAMADA DE ROLAMENTO, PADRÃO DNIT FAIXA C, EM USINA DE ASFALTO CONTÍNUA DE 80 TON/H. AF_03/2020</t>
  </si>
  <si>
    <t>USINAGEM DE CONCRETO PARA COMPACTAÇÃO COM ROLO. AF_03/2020</t>
  </si>
  <si>
    <t>USINAGEM DE PRÉ MISTURADO A FRIO, PARA CAMADA DE BINDER, PADRÃO DNIT FAIXA B. AF_03/2020</t>
  </si>
  <si>
    <t>USINAGEM DE PRÉ MISTURADO A FRIO, PARA CAMADA DE ROLAMENTO, PADRÃO DNIT FAIXA C. AF_03/2020</t>
  </si>
  <si>
    <t>CINTA DE AMARRAÇÃO DE ALVENARIA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</si>
  <si>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</si>
  <si>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*20* CM. AF_03/2024</t>
  </si>
  <si>
    <t>CONTRAVERGA MOLDADA IN LOCO COM UTILIZAÇÃO DE BLOCOS CANALETA, ESPESSURA DE *10* CM. AF_03/2024</t>
  </si>
  <si>
    <t>CONTRAVERGA MOLDADA IN LOCO COM UTILIZAÇÃO DE BLOCOS CANALETA, ESPESSURA DE *15* CM. AF_03/2024</t>
  </si>
  <si>
    <t>CONTRAVERGA MOLDADA IN LOCO COM UTILIZAÇÃO DE BLOCOS CANALETA, ESPESSURA DE *20* CM. AF_03/2024</t>
  </si>
  <si>
    <t>CONTRAVERGA MOLDADA IN LOCO EM CONCRETO, ESPESSURA DE *10* CM. AF_03/2024</t>
  </si>
  <si>
    <t>CONTRAVERGA MOLDADA IN LOCO EM CONCRETO, ESPESSURA DE *15* CM. AF_03/2024</t>
  </si>
  <si>
    <t>CONTRAVERGA MOLDADA IN LOCO EM CONCRETO, ESPESSURA DE *20* CM. AF_03/2024</t>
  </si>
  <si>
    <t>CONTRAVERGA PRÉ-FABRICADA, ESPESSURA DE *10* CM. AF_03/2024</t>
  </si>
  <si>
    <t>CONTRAVERGA PRÉ-FABRICADA, ESPESSURA DE *15* CM. AF_03/2024</t>
  </si>
  <si>
    <t>CONTRAVERGA PRÉ-FABRICADA, ESPESSURA DE *20* CM. AF_03/2024</t>
  </si>
  <si>
    <t>CONTRAVERGA PRÉ-MOLDADA, ESPESSURA DE *10* CM. AF_03/2024</t>
  </si>
  <si>
    <t>CONTRAVERGA PRÉ-MOLDADA, ESPESSURA DE *15* CM. AF_03/2024</t>
  </si>
  <si>
    <t>CONTRAVERGA PRÉ-MOLDADA, ESPESSURA DE *20* CM. AF_03/2024</t>
  </si>
  <si>
    <t>FIXAÇÃO (ENCUNHAMENTO) DE ALVENARIA DE VEDAÇÃO COM ARGAMASSA APLICADA COM BISNAGA. AF_03/2024</t>
  </si>
  <si>
    <t>FIXAÇÃO (ENCUNHAMENTO) DE ALVENARIA DE VEDAÇÃO COM ESPUMA DE POLIURETANO EXPANSIVA. AF_03/2024</t>
  </si>
  <si>
    <t>FIXAÇÃO (ENCUNHAMENTO) DE ALVENARIA DE VEDAÇÃO COM TIJOLO MACIÇO. AF_03/2024</t>
  </si>
  <si>
    <t>VERGA MOLDADA IN LOCO COM UTILIZAÇÃO DE BLOCOS CANALETA, ESPESSURA DE *10* CM. AF_03/2024</t>
  </si>
  <si>
    <t>VERGA MOLDADA IN LOCO COM UTILIZAÇÃO DE BLOCOS CANALETA, ESPESSURA DE *15* CM. AF_03/2024</t>
  </si>
  <si>
    <t>VERGA MOLDADA IN LOCO COM UTILIZAÇÃO DE BLOCOS CANALETA, ESPESSURA DE *20* CM. AF_03/2024</t>
  </si>
  <si>
    <t>VERGA MOLDADA IN LOCO EM CONCRETO, ESPESSURA DE *10* CM. AF_03/2024</t>
  </si>
  <si>
    <t>VERGA MOLDADA IN LOCO EM CONCRETO, ESPESSURA DE *15* CM. AF_03/2024</t>
  </si>
  <si>
    <t>VERGA PRÉ-FABRICADA COM ATÉ 1,5 M DE VÃO, ESPESSURA DE *10* CM. AF_03/2024</t>
  </si>
  <si>
    <t>VERGA PRÉ-FABRICADA COM ATÉ 1,5 M DE VÃO, ESPESSURA DE *15* CM. AF_03/2024</t>
  </si>
  <si>
    <t>VERGA PRÉ-FABRICADA COM ATÉ 1,5 M DE VÃO, ESPESSURA DE *20* CM. AF_03/2024</t>
  </si>
  <si>
    <t>VERGA PRÉ-MOLDADA COM ATÉ 1,5 M DE VÃO, ESPESSURA DE *10* CM. AF_03/2024</t>
  </si>
  <si>
    <t>VERGA PRÉ-MOLDADA COM ATÉ 1,5 M DE VÃO, ESPESSURA DE *15* CM. AF_03/2024</t>
  </si>
  <si>
    <t>VERGA PRÉ-MOLDADA COM ATÉ 1,5 M DE VÃO, ESPESSURA DE *20* CM. AF_03/2024</t>
  </si>
  <si>
    <t>ESPELHO CRISTAL, ESPESSURA 4 MM, ADERIDO COM ADESIVO FIXA-ESPELHO E FITA DUPLA-FACE, COM MOLDURA DE MADEIRA APARAFUSADA NA PAREDE, COM ÁREA MAIOR QUE 1,0 M2. AF_01/2021</t>
  </si>
  <si>
    <t>ESPELHO CRISTAL, ESPESSURA 4 MM, ADERIDO COM ADESIVO FIXA-ESPELHO, COM MOLDURA DE MADEIRA APARAFUSADA NA PAREDE, COM ÁREA MAIOR QUE 1,0 M2. AF_01/2021</t>
  </si>
  <si>
    <t>ESPELHO CRISTAL, ESPESSURA 4 MM, ADERIDO COM ADESIVO FIXA-ESPELHO, COM MOLDURA DE MADEIRA APARAFUSADA NA PAREDE, COM ÁREA MENOR OU IGUAL A 1,0 M2. AF_01/2021</t>
  </si>
  <si>
    <t>ESPELHO CRISTAL, ESPESSURA 4 MM, SEM MOLDURA, ADERIDO COM ADESIVO FIXA-ESPELHO E FITA DUPLA-FACE. AF_01/2021</t>
  </si>
  <si>
    <t>ESPELHO CRISTAL, ESPESSURA 4 MM, SEM MOLDURA, ADERIDO COM ADESIVO FIXA-ESPELHO. AF_01/2021</t>
  </si>
  <si>
    <t>ESPELHO CRISTAL, ESPESSURA 4 MM, SEM MOLDURA, APARAFUSADO COM BOTÃO DE ROSCA INTERNA, COM ÁREA MAIOR QUE 1,0 M2. AF_01/2021</t>
  </si>
  <si>
    <t>ESPELHO CRISTAL, ESPESSURA 4 MM, SEM MOLDURA, APARAFUSADO COM BOTÃO DE ROSCA INTERNA, COM ÁREA MENOR OU IGUAL A 1,0 M2. AF_01/2021</t>
  </si>
  <si>
    <t>ESPELHO CRISTAL, ESPESSURA 4MM, ADERIDO COM ADESIVO FIXA ESPELHO FITA DUPLA-FACE, COM MOLDURA DE MADEIRA APARAFUSADA NA PAREDE, COM ÁREA MENOR OU IGUAL A 1,0 M2. AF_01/2021</t>
  </si>
  <si>
    <t>INSTALAÇÃO DE VIDRO ARAMADO, E = 6 MM, EM ESQUADRIA DE ALUMÍNIO OU PVC, FIXADO COM BAGUETE. AF_01/2021_PS</t>
  </si>
  <si>
    <t>INSTALAÇÃO DE VIDRO ARAMADO, E = 7 MM, EM ESQUADRIA DE ALUMÍNIO OU PVC, FIXADO COM BAGUETE. AF_01/2021_PS</t>
  </si>
  <si>
    <t>INSTALAÇÃO DE VIDRO IMPRESSO, E = 4 MM, EM ESQUADRIA DE ALUMÍNIO OU PVC, FIXADO COM BAGUETE. AF_01/2021_PS</t>
  </si>
  <si>
    <t>INSTALAÇÃO DE VIDRO IMPRESSO, E = 4 MM, EM ESQUADRIA DE MADEIRA, FIXADO COM BAGUETE. AF_01/2021</t>
  </si>
  <si>
    <t>INSTALAÇÃO DE VIDRO LAMINADO, E = 12 MM (4+4+4), ENCAIXADO EM PERFIL U. AF_01/2021_PS</t>
  </si>
  <si>
    <t>INSTALAÇÃO DE VIDRO LAMINADO, E = 12 MM (4+4+4), FIXADO COM SILICONE ESTRUTURAL. AF_01/2021</t>
  </si>
  <si>
    <t>INSTALAÇÃO DE VIDRO LAMINADO, E = 15 MM (5+5+5), ENCAIXADO EM PERFIL U. AF_01/2021_PS</t>
  </si>
  <si>
    <t>INSTALAÇÃO DE VIDRO LAMINADO, E = 15 MM (5+5+5), FIXADO COM SILICONE ESTRUTURAL. AF_01/2021</t>
  </si>
  <si>
    <t>INSTALAÇÃO DE VIDRO LAMINADO, E = 8 MM (4+4), ENCAIXADO EM PERFIL U. AF_01/2021_PS</t>
  </si>
  <si>
    <t>INSTALAÇÃO DE VIDRO LAMINADO, E = 8 MM (4+4), FIXADO COM SILICONE ESTRUTURAL. AF_01/2021</t>
  </si>
  <si>
    <t>INSTALAÇÃO DE VIDRO LISO FUME, E = 4 MM, EM ESQUADRIA DE ALUMÍNIO OU PVC, FIXADO COM BAGUETE. AF_01/2021_PS</t>
  </si>
  <si>
    <t>INSTALAÇÃO DE VIDRO LISO FUME, E = 4 MM, EM ESQUADRIA DE MADEIRA, FIXADO COM BAGUETE. AF_01/2021</t>
  </si>
  <si>
    <t>INSTALAÇÃO DE VIDRO LISO FUME, E = 5 MM, EM ESQUADRIA DE ALUMÍNIO OU PVC, FIXADO COM BAGUETE. AF_01/2021_PS</t>
  </si>
  <si>
    <t>INSTALAÇÃO DE VIDRO LISO FUME, E = 5 MM, EM ESQUADRIA DE MADEIRA, FIXADO COM BAGUETE. AF_01/2021</t>
  </si>
  <si>
    <t>INSTALAÇÃO DE VIDRO LISO FUME, E = 6 MM, EM ESQUADRIA DE ALUMÍNIO OU PVC, FIXADO COM BAGUETE. AF_01/2021_PS</t>
  </si>
  <si>
    <t>INSTALAÇÃO DE VIDRO LISO FUME, E = 6 MM, EM ESQUADRIA DE MADEIRA, FIXADO COM BAGUETE. AF_01/2021</t>
  </si>
  <si>
    <t>INSTALAÇÃO DE VIDRO LISO INCOLOR, E = 10 MM, EM ESQUADRIA DE ALUMÍNIO OU PVC, FIXADO COM BAGUETE. AF_01/2021_PS</t>
  </si>
  <si>
    <t>INSTALAÇÃO DE VIDRO LISO INCOLOR, E = 10 MM, EM ESQUADRIA DE MADEIRA, FIXADO COM BAGUETE. AF_01/2021</t>
  </si>
  <si>
    <t>INSTALAÇÃO DE VIDRO LISO INCOLOR, E = 3 MM, EM ESQUADRIA DE ALUMÍNIO OU PVC, FIXADO COM BAGUETE. AF_01/2021_PS</t>
  </si>
  <si>
    <t>INSTALAÇÃO DE VIDRO LISO INCOLOR, E = 3 MM, EM ESQUADRIA DE MADEIRA, FIXADO COM BAGUETE. AF_01/2021</t>
  </si>
  <si>
    <t>INSTALAÇÃO DE VIDRO LISO INCOLOR, E = 4 MM, EM ESQUADRIA DE ALUMÍNIO OU PVC, FIXADO COM BAGUETE. AF_01/2021_PS</t>
  </si>
  <si>
    <t>INSTALAÇÃO DE VIDRO LISO INCOLOR, E = 5 MM, EM ESQUADRIA DE ALUMÍNIO OU PVC, FIXADO COM BAGUETE. AF_01/2021_PS</t>
  </si>
  <si>
    <t>INSTALAÇÃO DE VIDRO LISO INCOLOR, E = 5 MM, EM ESQUADRIA DE MADEIRA, FIXADO COM BAGUETE. AF_01/2021</t>
  </si>
  <si>
    <t>INSTALAÇÃO DE VIDRO LISO INCOLOR, E = 6 MM, EM ESQUADRIA DE ALUMÍNIO OU PVC, FIXADO COM BAGUETE. AF_01/2021_PS</t>
  </si>
  <si>
    <t>INSTALAÇÃO DE VIDRO LISO INCOLOR, E = 6 MM, EM ESQUADRIA DE MADEIRA, FIXADO COM BAGUETE. AF_01/2021</t>
  </si>
  <si>
    <t>INSTALAÇÃO DE VIDRO LISO INCOLOR, E = 8 MM, EM ESQUADRIA DE ALUMÍNIO OU PVC, FIXADO COM BAGUETE. AF_01/2021_PS</t>
  </si>
  <si>
    <t>INSTALAÇÃO DE VIDRO LISO INCOLOR, E = 8 MM, EM ESQUADRIA DE MADEIRA, FIXADO COM BAGUETE. AF_01/2021</t>
  </si>
  <si>
    <t>INSTALAÇÃO DE VIDRO LISO, E = 4 MM, EM ESQUADRIA DE MADEIRA, FIXADO COM BAGUETE. AF_01/2021</t>
  </si>
  <si>
    <t>INSTALAÇÃO DE VIDRO TEMPERADO, E = 10 MM, ENCAIXADO EM PERFIL U. AF_01/2021_PS</t>
  </si>
  <si>
    <t>INSTALAÇÃO DE VIDRO TEMPERADO, E = 6 MM, ENCAIXADO EM PERFIL U. AF_01/2021_PS</t>
  </si>
  <si>
    <t>INSTALAÇÃO DE VIDRO TEMPERADO, E = 8 MM, ENCAIXADO EM PERFIL U. AF_01/2021_PS</t>
  </si>
  <si>
    <t>JOGO DE FERRAGENS CROMADAS PARA PORTA DE VIDRO TEMPERADO, UMA FOLHA COMPOSTO DE DOBRADICAS SUPERIOR E INFERIOR, TRINCO, FECHADURA, CONTRA FECHADURA COM CAPUCHINHO SEM MOLA E PUXADOR. AF_01/2021</t>
  </si>
  <si>
    <t>MOLA HIDRAULICA DE PISO PARA PORTA DE VIDRO TEMPERADO. AF_01/2021</t>
  </si>
  <si>
    <t>PORTA DE ABRIR COM MOLA HIDRÁULICA, EM VIDRO TEMPERADO, 2 FOLHAS DE 90X210 CM, ESPESSURA DD 10MM, INCLUSIVE ACESSÓRIOS. AF_01/2021</t>
  </si>
  <si>
    <t>PORTA DE ABRIR COM MOLA HIDRÁULICA, EM VIDRO TEMPERADO, 90X210 CM, ESPESSURA 10 MM, INCLUSIVE ACESSÓRIOS. AF_01/2021</t>
  </si>
  <si>
    <t>PORTA DE CORRER EM VIDRO TEMPERADO, 2 FOLHAS DE 90X210 CM, ESPESSURA 10 MM, INCLUSIVE ACESSÓRIOS. AF_01/2021</t>
  </si>
  <si>
    <t>PORTA DE CORRER EM VIDRO TEMPERADO, 90X210 CM, ESPESSURA 10MM, INCLUSIVE ACESSÓRIOS. AF_01/2021</t>
  </si>
  <si>
    <t>PORTA PIVOTANTE DE VIDRO TEMPERADO, 2 FOLHAS DE 90X210 CM, ESPESSURA DE 10MM, INCLUSIVE ACESSÓRIOS. AF_01/2021</t>
  </si>
  <si>
    <t>PORTA PIVOTANTE DE VIDRO TEMPERADO, 90X210 CM, ESPESSURA 10 MM, INCLUSIVE ACESSÓRIOS. AF_01/2021</t>
  </si>
  <si>
    <t>REMOÇÃO DE VIDRO LISO COMUM DE ESQUADRIA COM BAGUETE DE ALUMÍNIO OU PVC. AF_01/2021</t>
  </si>
  <si>
    <t>REMOÇÃO DE VIDRO LISO COMUM DE ESQUADRIA COM BAGUETE DE MADEIRA. AF_01/2021</t>
  </si>
  <si>
    <t>REMOÇÃO DE VIDRO TEMPERADO FIXADO EM PERFIL U. AF_01/2021</t>
  </si>
  <si>
    <t>MISTURADOR MONOCOMANDO PARA CHUVEIRO, BASE BRUTA E ACABAMENTO CROMADO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</si>
  <si>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</si>
  <si>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</si>
  <si>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</si>
  <si>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</si>
  <si>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ESFERA, PVC, ROSCÁVEL, COM VOLANTE, 1 1/2" - FORNECIMENTO E INSTALAÇÃO. AF_08/2021</t>
  </si>
  <si>
    <t>REGISTRO DE ESFERA, PVC, ROSCÁVEL, COM VOLANTE, 1 1/4" - FORNECIMENTO E INSTALAÇÃO. AF_08/2021</t>
  </si>
  <si>
    <t>REGISTRO DE ESFERA, PVC, ROSCÁVEL, COM VOLANTE, 1" - FORNECIMENTO E INSTALAÇÃO. AF_08/2021</t>
  </si>
  <si>
    <t>REGISTRO DE ESFERA, PVC, ROSCÁVEL, COM VOLANTE, 1/2" - FORNECIMENTO E INSTALAÇÃO. AF_08/2021</t>
  </si>
  <si>
    <t>REGISTRO DE ESFERA, PVC, ROSCÁVEL, COM VOLANTE, 2" - FORNECIMENTO E INSTALAÇÃO. AF_08/2021</t>
  </si>
  <si>
    <t>REGISTRO DE ESFERA, PVC, ROSCÁVEL, COM VOLANTE, 3/4" - FORNECIMENTO E INSTALAÇÃO. AF_08/2021</t>
  </si>
  <si>
    <t>REGISTRO DE ESFERA, PVC, SOLDÁVEL, COM VOLANTE, DN 20 MM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</si>
  <si>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</si>
  <si>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</si>
  <si>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</si>
  <si>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</si>
  <si>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</si>
  <si>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1/2" - FORNECIMENTO E INSTALAÇÃO. AF_08/2021</t>
  </si>
  <si>
    <t>REGISTRO DE GAVETA BRUTO, LATÃO, ROSCÁVEL, 1 1/2", COM ACABAMENTO E CANOPLA CROMADOS - FORNECIMENTO E INSTALAÇÃO. AF_08/2021</t>
  </si>
  <si>
    <t>REGISTRO DE GAVETA BRUTO, LATÃO, ROSCÁVEL, 1 1/4" - FORNECIMENTO E INSTALAÇÃO. AF_08/2021</t>
  </si>
  <si>
    <t>REGISTRO DE GAVETA BRUTO, LATÃO, ROSCÁVEL, 1 1/4", COM ACABAMENTO E CANOPLA CROMADOS - FORNECIMENTO E INSTALAÇÃO. AF_08/2021</t>
  </si>
  <si>
    <t>REGISTRO DE GAVETA BRUTO, LATÃO, ROSCÁVEL, 1" - FORNECIMENTO E INSTALAÇÃO. AF_08/2021</t>
  </si>
  <si>
    <t>REGISTRO DE GAVETA BRUTO, LATÃO, ROSCÁVEL, 1", COM ACABAMENTO E CANOPLA CROMADOS - FORNECIMENTO E INSTALAÇÃO. AF_08/2021</t>
  </si>
  <si>
    <t>REGISTRO DE GAVETA BRUTO, LATÃO, ROSCÁVEL, 1/2" - FORNECIMENTO E INSTALAÇÃO. AF_08/2021</t>
  </si>
  <si>
    <t>REGISTRO DE GAVETA BRUTO, LATÃO, ROSCÁVEL, 1/2", COM ACABAMENTO E CANOPLA CROMADOS - FORNECIMENTO E INSTALAÇÃO. AF_08/2021</t>
  </si>
  <si>
    <t>REGISTRO DE GAVETA BRUTO, LATÃO, ROSCÁVEL, 2 1/2" - FORNECIMENTO E INSTALAÇÃO. AF_08/2021</t>
  </si>
  <si>
    <t>REGISTRO DE GAVETA BRUTO, LATÃO, ROSCÁVEL, 2" - FORNECIMENTO E INSTALAÇÃO. AF_08/2021</t>
  </si>
  <si>
    <t>REGISTRO DE GAVETA BRUTO, LATÃO, ROSCÁVEL, 3" - FORNECIMENTO E INSTALAÇÃO. AF_08/2021</t>
  </si>
  <si>
    <t>REGISTRO DE GAVETA BRUTO, LATÃO, ROSCÁVEL, 3/4" - FORNECIMENTO E INSTALAÇÃO. AF_08/2021</t>
  </si>
  <si>
    <t>REGISTRO DE GAVETA BRUTO, LATÃO, ROSCÁVEL, 4" - FORNECIMENTO E INSTALAÇÃO. AF_08/2021</t>
  </si>
  <si>
    <t>REGISTRO DE PRESSÃO BRUTO, LATÃO, ROSCÁVEL, 1/2" - FORNECIMENTO E INSTALAÇÃO. AF_08/2021</t>
  </si>
  <si>
    <t>REGISTRO DE PRESSÃO BRUTO, LATÃO, ROSCÁVEL, 1/2", COM ACABAMENTO E CANOPLA CROMADOS - FORNECIMENTO E INSTALAÇÃO. AF_08/2021</t>
  </si>
  <si>
    <t>REGISTRO DE PRESSÃO BRUTO, LATÃO, ROSCÁVEL, 3/4'' - FORNECIMENTO E INSTALAÇÃO. AF_08/2021</t>
  </si>
  <si>
    <t>REGISTRO DE PRESSÃO, PVC, ROSCÁVEL, VOLANTE SIMPLES, 1/2" - FORNECIMENTO E INSTALAÇÃO. AF_08/2021</t>
  </si>
  <si>
    <t>REGISTRO DE PRESSÃO, PVC, ROSCÁVEL, VOLANTE SIMPLES, 3/4" - FORNECIMENTO E INSTALAÇÃO. AF_08/2021</t>
  </si>
  <si>
    <t>REGISTRO DE PRESSÃO, PVC, SOLDÁVEL, VOLANTE SIMPLES, DN 20 MM - FORNECIMENTO E INSTALAÇÃO. AF_08/2021</t>
  </si>
  <si>
    <t>REGISTRO DE PRESSÃO, PVC, SOLDÁVEL, VOLANTE SIMPLES, DN 25 MM - FORNECIMENTO E INSTALAÇÃO. AF_08/2021</t>
  </si>
  <si>
    <t>REGISTRO OU REGULADOR DE GÁS DE COZINHA - FORNECIMENTO E INSTALAÇÃO. AF_08/2021</t>
  </si>
  <si>
    <t>REGISTRO OU VÁLVULA GLOBO ANGULAR EM LATÃO, PARA HIDRANTES EM INSTALAÇÃO PREDIAL DE INCÊNDIO, 45 GRAUS, 2 1/2" - FORNECIMENTO E INSTALAÇÃO. AF_08/2021</t>
  </si>
  <si>
    <t>SUBSTITUIÇÃO DE REGISTRO OU VÁLVULA, ROSCÁVEL, DN 20 MM. AF_08/2021</t>
  </si>
  <si>
    <t>SUBSTITUIÇÃO DE REGISTRO OU VÁLVULA, ROSCÁVEL, DN 25 MM. AF_08/2021</t>
  </si>
  <si>
    <t>SUBSTITUIÇÃO DE REGISTRO OU VÁLVULA, ROSCÁVEL, DN 32 MM. AF_08/2021</t>
  </si>
  <si>
    <t>TORNEIRA DE BOIA PARA CAIXA D'ÁGUA, ROSCÁVEL, 1 1/2" - FORNECIMENTO E INSTALAÇÃO. AF_08/2021</t>
  </si>
  <si>
    <t>TORNEIRA DE BOIA PARA CAIXA D'ÁGUA, ROSCÁVEL, 1 1/4" - FORNECIMENTO E INSTALAÇÃO. AF_08/2021</t>
  </si>
  <si>
    <t>TORNEIRA DE BOIA PARA CAIXA D'ÁGUA, ROSCÁVEL, 1" - FORNECIMENTO E INSTALAÇÃO. AF_08/2021</t>
  </si>
  <si>
    <t>TORNEIRA DE BOIA PARA CAIXA D'ÁGUA, ROSCÁVEL, 1/2" - FORNECIMENTO E INSTALAÇÃO. AF_08/2021</t>
  </si>
  <si>
    <t>TORNEIRA DE BOIA PARA CAIXA D'ÁGUA, ROSCÁVEL, 2" - FORNECIMENTO E INSTALAÇÃO. AF_08/2021</t>
  </si>
  <si>
    <t>VÁLVULA DE DESCARGA METÁLICA, BASE 1 1/2", ACABAMENTO METALICO CROMADO - FORNECIMENTO E INSTALAÇÃO. AF_08/2021</t>
  </si>
  <si>
    <t>VÁLVULA DE DESCARGA METÁLICA, BASE 1 1/4", ACABAMENTO METALICO CROMADO - FORNECIMENTO E INSTALAÇÃO. AF_08/2021</t>
  </si>
  <si>
    <t>VÁLVULA DE ESFERA BRUTA, BRONZE, ROSCÁVEL, 1 1/2'' - FORNECIMENTO E INSTALAÇÃO. AF_08/2021</t>
  </si>
  <si>
    <t>VÁLVULA DE ESFERA BRUTA, BRONZE, ROSCÁVEL, 1 1/4'' - FORNECIMENTO E INSTALAÇÃO. AF_08/2021</t>
  </si>
  <si>
    <t>VÁLVULA DE ESFERA BRUTA, BRONZE, ROSCÁVEL, 1'' - FORNECIMENTO E INSTALAÇÃO. AF_08/2021</t>
  </si>
  <si>
    <t>VÁLVULA DE ESFERA BRUTA, BRONZE, ROSCÁVEL, 1/2" - FORNECIMENTO E INSTALAÇÃO. AF_08/2021</t>
  </si>
  <si>
    <t>VÁLVULA DE ESFERA BRUTA, BRONZE, ROSCÁVEL, 2'' - FORNECIMENTO E INSTALAÇÃO. AF_08/2021</t>
  </si>
  <si>
    <t>VÁLVULA DE ESFERA BRUTA, BRONZE, ROSCÁVEL, 3/4'' - FORNECIMENTO E INSTALAÇÃO. AF_08/2021</t>
  </si>
  <si>
    <t>VÁLVULA DE RETENÇÃO HORIZONTAL, DE BRONZE, ROSCÁVEL, 1 1/2" - FORNECIMENTO E INSTALAÇÃO. AF_08/2021</t>
  </si>
  <si>
    <t>VÁLVULA DE RETENÇÃO HORIZONTAL, DE BRONZE, ROSCÁVEL, 1 1/4" - FORNECIMENTO E INSTALAÇÃO. AF_08/2021</t>
  </si>
  <si>
    <t>VÁLVULA DE RETENÇÃO HORIZONTAL, DE BRONZE, ROSCÁVEL, 1" - FORNECIMENTO E INSTALAÇÃO. AF_08/2021</t>
  </si>
  <si>
    <t>VÁLVULA DE RETENÇÃO HORIZONTAL, DE BRONZE, ROSCÁVEL, 1/2" - FORNECIMENTO E INSTALAÇÃO. AF_08/2021</t>
  </si>
  <si>
    <t>VÁLVULA DE RETENÇÃO HORIZONTAL, DE BRONZE, ROSCÁVEL, 2 1/2" - FORNECIMENTO E INSTALAÇÃO. AF_08/2021</t>
  </si>
  <si>
    <t>VÁLVULA DE RETENÇÃO HORIZONTAL, DE BRONZE, ROSCÁVEL, 2" - FORNECIMENTO E INSTALAÇÃO. AF_08/2021</t>
  </si>
  <si>
    <t>VÁLVULA DE RETENÇÃO HORIZONTAL, DE BRONZE, ROSCÁVEL, 3" - FORNECIMENTO E INSTALAÇÃO. AF_08/2021</t>
  </si>
  <si>
    <t>VÁLVULA DE RETENÇÃO HORIZONTAL, DE BRONZE, ROSCÁVEL, 3/4" - FORNECIMENTO E INSTALAÇÃO. AF_08/2021</t>
  </si>
  <si>
    <t>VÁLVULA DE RETENÇÃO HORIZONTAL, DE BRONZE, ROSCÁVEL, 4" - FORNECIMENTO E INSTALAÇÃO. AF_08/2021</t>
  </si>
  <si>
    <t>VÁLVULA DE RETENÇÃO VERTICAL, DE BRONZE, ROSCÁVEL, 1 1/2" - FORNECIMENTO E INSTALAÇÃO. AF_08/2021</t>
  </si>
  <si>
    <t>VÁLVULA DE RETENÇÃO VERTICAL, DE BRONZE, ROSCÁVEL, 1 1/4" - FORNECIMENTO E INSTALAÇÃO. AF_08/2021</t>
  </si>
  <si>
    <t>VÁLVULA DE RETENÇÃO VERTICAL, DE BRONZE, ROSCÁVEL, 1" - FORNECIMENTO E INSTALAÇÃO. AF_08/2021</t>
  </si>
  <si>
    <t>VÁLVULA DE RETENÇÃO VERTICAL, DE BRONZE, ROSCÁVEL, 1/2" - FORNECIMENTO E INSTALAÇÃO. AF_08/2021</t>
  </si>
  <si>
    <t>VÁLVULA DE RETENÇÃO VERTICAL, DE BRONZE, ROSCÁVEL, 2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</si>
  <si>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</si>
  <si>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</si>
  <si>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3/4" - FORNECIMENTO E INSTALAÇÃO. AF_08/2021</t>
  </si>
  <si>
    <t>VÁLVULA DE RETENÇÃO VERTICAL, DE BRONZE, ROSCÁVEL, 4" - FORNECIMENTO E INSTALAÇÃO. AF_08/2021</t>
  </si>
  <si>
    <t>VÁLVULA DE RETENÇÃO, DE BRONZE, PÉ COM CRIVOS, ROSCÁVEL, 1 1/2" - FORNECIMENTO E INSTALAÇÃO. AF_08/2021</t>
  </si>
  <si>
    <t>VÁLVULA DE RETENÇÃO, DE BRONZE, PÉ COM CRIVOS, ROSCÁVEL, 1 1/4" - FORNECIMENTO E INSTALAÇÃO. AF_08/2021</t>
  </si>
  <si>
    <t>VÁLVULA DE RETENÇÃO, DE BRONZE, PÉ COM CRIVOS, ROSCÁVEL, 1" - FORNECIMENTO E INSTALAÇÃO. AF_08/2021</t>
  </si>
  <si>
    <t>VÁLVULA DE RETENÇÃO, DE BRONZE, PÉ COM CRIVOS, ROSCÁVEL, 2 1/2" - FORNECIMENTO E INSTALAÇÃO. AF_08/2021</t>
  </si>
  <si>
    <t>VÁLVULA DE RETENÇÃO, DE BRONZE, PÉ COM CRIVOS, ROSCÁVEL, 2" - FORNECIMENTO E INSTALAÇÃO. AF_08/2021</t>
  </si>
  <si>
    <t>VÁLVULA DE RETENÇÃO, DE BRONZE, PÉ COM CRIVOS, ROSCÁVEL, 3" - FORNECIMENTO E INSTALAÇÃO. AF_08/2021</t>
  </si>
  <si>
    <t>VÁLVULA DE RETENÇÃO, DE BRONZE, PÉ COM CRIVOS, ROSCÁVEL, 3/4" - FORNECIMENTO E INSTALAÇÃO. AF_08/2021</t>
  </si>
  <si>
    <t>VÁLVULA DE RETENÇÃO, DE BRONZE, PÉ COM CRIVOS, ROSCÁVEL, 4" - FORNECIMENTO E INSTALAÇÃO. AF_08/2021</t>
  </si>
  <si>
    <t>VÁLVULA DE SEGURANÇA À TEMPERATURA, 1/2" - FORNECIMENTO E INSTALAÇÃO. AF_08/2021</t>
  </si>
  <si>
    <t>VÁLVULA ESFERA PARA GÁS, 1" - FORNECIMENTO E INSTALAÇÃO. AF_08/2021</t>
  </si>
  <si>
    <t>VÁLVULA ESFERA PARA GÁS, 1/2" - FORNECIMENTO E INSTALAÇÃO. AF_08/2021</t>
  </si>
  <si>
    <t>VÁLVULA ESFERA PARA GÁS, 3/4" - FORNECIMENTO E INSTALAÇÃO. AF_08/2021</t>
  </si>
  <si>
    <t>VÁLVULA ESTABILIZADORA DE VAZÃO/ AUTOFLOW, 1" - FORNECIMENTO E INSTALAÇÃO. AF_08/2021</t>
  </si>
  <si>
    <t>VÁLVULA ESTABILIZADORA DE VAZÃO/ AUTOFLOW, 3/4" - FORNECIMENTO E INSTALAÇÃO. AF_08/2021</t>
  </si>
  <si>
    <t>VÁLVULA REDUTORA DE PRESSÃO PARA SISTEMAS PREDIAIS, 1 1/2" - FORNECIMENTO E INSTALAÇÃO. AF_08/2021</t>
  </si>
  <si>
    <t>VÁLVULA REDUTORA DE PRESSÃO PARA SISTEMAS PREDIAIS, 1 1/4" - FORNECIMENTO E INSTALAÇÃO. AF_08/2021</t>
  </si>
  <si>
    <t>VÁLVULA REDUTORA DE PRESSÃO PARA SISTEMAS PREDIAIS, 1" - FORNECIMENTO E INSTALAÇÃO. AF_08/2021</t>
  </si>
  <si>
    <t>VÁLVULA REDUTORA DE PRESSÃO PARA SISTEMAS PREDIAIS, 1/2" - FORNECIMENTO E INSTALAÇÃO. AF_08/2021</t>
  </si>
  <si>
    <t>VÁLVULA REDUTORA DE PRESSÃO PARA SISTEMAS PREDIAIS, 2 1/2" - FORNECIMENTO E INSTALAÇÃO. AF_08/2021</t>
  </si>
  <si>
    <t>VÁLVULA REDUTORA DE PRESSÃO PARA SISTEMAS PREDIAIS, 2" - FORNECIMENTO E INSTALAÇÃO. AF_08/2021</t>
  </si>
  <si>
    <t>VÁLVULA REDUTORA DE PRESSÃO PARA SISTEMAS PREDIAIS, 3/4" - FORNECIMENTO E INSTALAÇÃO. AF_08/2021</t>
  </si>
  <si>
    <t>VÁLVULA VENTOSA ELIMINADORA DE AR, PARA SISTEMAS PREDIAIS, 1/2" - FORNECIMENTO E INSTALAÇÃO. AF_08/2021</t>
  </si>
  <si>
    <t>VÁLVULA VENTOSA ELIMINADORA DE AR, PARA SISTEMAS PREDIAIS, 3/4" - FORNECIMENTO E INSTALAÇÃO. AF_08/2021</t>
  </si>
  <si>
    <t>JUNTA DE DESMONTAGEM TRAVADA AXIALMENTE DE FERRO FUNDIDO PARA REDE DE ÁGUA OU ESGOTO, DN 100 MM. AF_12/2021</t>
  </si>
  <si>
    <t>JUNTA DE DESMONTAGEM TRAVADA AXIALMENTE DE FERRO FUNDIDO PARA REDE DE ÁGUA OU ESGOTO, DN 150 MM. AF_12/2021</t>
  </si>
  <si>
    <t>JUNTA DE DESMONTAGEM TRAVADA AXIALMENTE DE FERRO FUNDIDO PARA REDE DE ÁGUA OU ESGOTO, DN 200 MM. AF_12/2021</t>
  </si>
  <si>
    <t>JUNTA DE DESMONTAGEM TRAVADA AXIALMENTE DE FERRO FUNDIDO PARA REDE DE ÁGUA OU ESGOTO, DN 250 MM. AF_12/2021</t>
  </si>
  <si>
    <t>JUNTA DE DESMONTAGEM TRAVADA AXIALMENTE DE FERRO FUNDIDO PARA REDE DE ÁGUA OU ESGOTO, DN 300 MM. AF_12/2021</t>
  </si>
  <si>
    <t>JUNTA DE DESMONTAGEM TRAVADA AXIALMENTE DE FERRO FUNDIDO PARA REDE DE ÁGUA OU ESGOTO, DN 350 MM. AF_12/2021</t>
  </si>
  <si>
    <t>JUNTA DE DESMONTAGEM TRAVADA AXIALMENTE DE FERRO FUNDIDO PARA REDE DE ÁGUA OU ESGOTO, DN 400 MM. AF_12/2021</t>
  </si>
  <si>
    <t>JUNTA DE DESMONTAGEM TRAVADA AXIALMENTE DE FERRO FUNDIDO PARA REDE DE ÁGUA OU ESGOTO, DN 500 MM. AF_12/2021</t>
  </si>
  <si>
    <t>JUNTA DE DESMONTAGEM TRAVADA AXIALMENTE DE FERRO FUNDIDO PARA REDE DE ÁGUA OU ESGOTO, DN 600 MM. AF_12/2021</t>
  </si>
  <si>
    <t>JUNTA DE DESMONTAGEM TRAVADA AXIALMENTE DE FERRO FUNDIDO PARA REDE DE ÁGUA OU ESGOTO, DN 80 MM. AF_12/2021</t>
  </si>
  <si>
    <t>JUNTA MECÂNICA (LUVA DE CORRER COM BOLSA JUNTA MECÂNICA) DE FERRO FUNDIDO PARA REDE DE ÁGUA OU ESGOTO, DN 100 MM. AF_12/2021</t>
  </si>
  <si>
    <t>JUNTA MECÂNICA (LUVA DE CORRER COM BOLSA JUNTA MECÂNICA) DE FERRO FUNDIDO PARA REDE DE ÁGUA OU ESGOTO, DN 1000 MM. AF_12/2021</t>
  </si>
  <si>
    <t>JUNTA MECÂNICA (LUVA DE CORRER COM BOLSA JUNTA MECÂNICA) DE FERRO FUNDIDO PARA REDE DE ÁGUA OU ESGOTO, DN 1200 MM. AF_12/2021</t>
  </si>
  <si>
    <t>JUNTA MECÂNICA (LUVA DE CORRER COM BOLSA JUNTA MECÂNICA) DE FERRO FUNDIDO PARA REDE DE ÁGUA OU ESGOTO, DN 150 MM. AF_12/2021</t>
  </si>
  <si>
    <t>JUNTA MECÂNICA (LUVA DE CORRER COM BOLSA JUNTA MECÂNICA) DE FERRO FUNDIDO PARA REDE DE ÁGUA OU ESGOTO, DN 200 MM. AF_12/2021</t>
  </si>
  <si>
    <t>JUNTA MECÂNICA (LUVA DE CORRER COM BOLSA JUNTA MECÂNICA) DE FERRO FUNDIDO PARA REDE DE ÁGUA OU ESGOTO, DN 250 MM. AF_12/2021</t>
  </si>
  <si>
    <t>JUNTA MECÂNICA (LUVA DE CORRER COM BOLSA JUNTA MECÂNICA) DE FERRO FUNDIDO PARA REDE DE ÁGUA OU ESGOTO, DN 300 MM. AF_12/2021</t>
  </si>
  <si>
    <t>JUNTA MECÂNICA (LUVA DE CORRER COM BOLSA JUNTA MECÂNICA) DE FERRO FUNDIDO PARA REDE DE ÁGUA OU ESGOTO, DN 350 MM. AF_12/2021</t>
  </si>
  <si>
    <t>JUNTA MECÂNICA (LUVA DE CORRER COM BOLSA JUNTA MECÂNICA) DE FERRO FUNDIDO PARA REDE DE ÁGUA OU ESGOTO, DN 400 MM. AF_12/2021</t>
  </si>
  <si>
    <t>JUNTA MECÂNICA (LUVA DE CORRER COM BOLSA JUNTA MECÂNICA) DE FERRO FUNDIDO PARA REDE DE ÁGUA OU ESGOTO, DN 500 MM. AF_12/2021</t>
  </si>
  <si>
    <t>JUNTA MECÂNICA (LUVA DE CORRER COM BOLSA JUNTA MECÂNICA) DE FERRO FUNDIDO PARA REDE DE ÁGUA OU ESGOTO, DN 600 MM. AF_12/2021</t>
  </si>
  <si>
    <t>JUNTA MECÂNICA (LUVA DE CORRER COM BOLSA JUNTA MECÂNICA) DE FERRO FUNDIDO PARA REDE DE ÁGUA OU ESGOTO, DN 700 MM. AF_12/2021</t>
  </si>
  <si>
    <t>JUNTA MECÂNICA (LUVA DE CORRER COM BOLSA JUNTA MECÂNICA) DE FERRO FUNDIDO PARA REDE DE ÁGUA OU ESGOTO, DN 80 MM. AF_12/2021</t>
  </si>
  <si>
    <t>JUNTA MECÂNICA (LUVA DE CORRER COM BOLSA JUNTA MECÂNICA) DE FERRO FUNDIDO PARA REDE DE ÁGUA OU ESGOTO, DN 800 MM. AF_12/2021</t>
  </si>
  <si>
    <t>JUNTA MECÂNICA (LUVA DE CORRER COM BOLSA JUNTA MECÂNICA) DE FERRO FUNDIDO PARA REDE DE ÁGUA OU ESGOTO, DN 900 MM. AF_12/2021</t>
  </si>
  <si>
    <t>MEDIDOR DE VAZÃO ELETROMAGNÉTICO DE AÇO CARBONO PARA REDE DE ÁGUA OU ESGOTO, DN 100 MM, JUNTA FLANGEADA. AF_12/2021</t>
  </si>
  <si>
    <t>MEDIDOR DE VAZÃO ELETROMAGNÉTICO DE AÇO CARBONO PARA REDE DE ÁGUA OU ESGOTO, DN 200 MM, JUNTA FLANGEADA. AF_12/2021</t>
  </si>
  <si>
    <t>MEDIDOR DE VAZÃO ELETROMAGNÉTICO DE AÇO CARBONO PARA REDE DE ÁGUA OU ESGOTO, DN 300 MM, JUNTA FLANGEADA. AF_12/2021</t>
  </si>
  <si>
    <t>MEDIDOR DE VAZÃO ELETROMAGNÉTICO DE AÇO CARBONO PARA REDE DE ÁGUA OU ESGOTO, DN 400 MM, JUNTA FLANGEADA. AF_12/2021</t>
  </si>
  <si>
    <t>MEDIDOR DE VAZÃO ELETROMAGNÉTICO DE AÇO CARBONO PARA REDE DE ÁGUA OU ESGOTO, DN 500 MM, JUNTA FLANGEADA. AF_12/2021</t>
  </si>
  <si>
    <t>REGISTRO DE GAVETA DE FERRO FUNDIDO PARA REDE DE ÁGUA OU ESGOTO, DN 100 MM, JUNTA FLANGEADA. AF_12/2021</t>
  </si>
  <si>
    <t>REGISTRO DE GAVETA DE FERRO FUNDIDO PARA REDE DE ÁGUA OU ESGOTO, DN 150 MM, JUNTA FLANGEADA. AF_01/2021</t>
  </si>
  <si>
    <t>REGISTRO DE GAVETA DE FERRO FUNDIDO PARA REDE DE ÁGUA OU ESGOTO, DN 200 MM, JUNTA FLANGEADA. AF_12/2021</t>
  </si>
  <si>
    <t>REGISTRO DE GAVETA DE FERRO FUNDIDO PARA REDE DE ÁGUA OU ESGOTO, DN 250 MM, JUNTA FLANGEADA. AF_12/2021</t>
  </si>
  <si>
    <t>REGISTRO DE GAVETA DE FERRO FUNDIDO PARA REDE DE ÁGUA OU ESGOTO, DN 300 MM, JUNTA FLANGEADA. AF_12/2021</t>
  </si>
  <si>
    <t>REGISTRO DE GAVETA DE FERRO FUNDIDO PARA REDE DE ÁGUA OU ESGOTO, DN 350 MM, JUNTA FLANGEADA. AF_12/2021</t>
  </si>
  <si>
    <t>REGISTRO DE GAVETA DE FERRO FUNDIDO PARA REDE DE ÁGUA OU ESGOTO, DN 400 MM, JUNTA FLANGEADA. AF_12/2021</t>
  </si>
  <si>
    <t>REGISTRO DE GAVETA DE FERRO FUNDIDO PARA REDE DE ÁGUA OU ESGOTO, DN 50 MM, JUNTA FLANGEADA. AF_12/2021</t>
  </si>
  <si>
    <t>REGISTRO DE GAVETA DE FERRO FUNDIDO PARA REDE DE ÁGUA OU ESGOTO, DN 500 MM, JUNTA FLANGEADA. AF_12/2021</t>
  </si>
  <si>
    <t>REGISTRO DE GAVETA DE FERRO FUNDIDO PARA REDE DE ÁGUA OU ESGOTO, DN 80 MM, JUNTA FLANGEADA. AF_12/2021</t>
  </si>
  <si>
    <t>VÁLVULA DE RETENÇÃO DE FERRO FUNDIDO PARA REDE DE ÁGUA OU ESGOTO, COM FLANGES, DN 200 MM, JUNTA FLANGEADA. AF_12/2021</t>
  </si>
  <si>
    <t>VÁLVULA DE RETENÇÃO DE FERRO FUNDIDO PARA REDE DE ÁGUA OU ESGOTO, DN 100 MM, JUNTA FLANGEADA. AF_12/2021</t>
  </si>
  <si>
    <t>VÁLVULA DE RETENÇÃO DE FERRO FUNDIDO PARA REDE DE ÁGUA OU ESGOTO, DN 150 MM, JUNTA FLANGEADA. AF_12/2021</t>
  </si>
  <si>
    <t>VÁLVULA DE RETENÇÃO DE FERRO FUNDIDO PARA REDE DE ÁGUA OU ESGOTO, DN 250 MM, JUNTA FLANGEADA. AF_12/2021</t>
  </si>
  <si>
    <t>VÁLVULA DE RETENÇÃO DE FERRO FUNDIDO PARA REDE DE ÁGUA OU ESGOTO, DN 300 MM, JUNTA FLANGEADA. AF_12/2021</t>
  </si>
  <si>
    <t>VÁLVULA DE RETENÇÃO DE FERRO FUNDIDO PARA REDE DE ÁGUA OU ESGOTO, DN 350 MM, JUNTA FLANGEADA. AF_12/2021</t>
  </si>
  <si>
    <t>VÁLVULA DE RETENÇÃO DE FERRO FUNDIDO PARA REDE DE ÁGUA OU ESGOTO, DN 400 MM, JUNTA FLANGEADA. AF_12/2021</t>
  </si>
  <si>
    <t>VÁLVULA DE RETENÇÃO DE FERRO FUNDIDO PARA REDE DE ÁGUA OU ESGOTO, DN 50 MM, JUNTA FLANGEADA. AF_12/2021</t>
  </si>
  <si>
    <t>VÁLVULA DE RETENÇÃO DE FERRO FUNDIDO PARA REDE DE ÁGUA OU ESGOTO, DN 500 MM, JUNTA FLANGEADA. AF_12/2021</t>
  </si>
  <si>
    <t>VÁLVULA DE RETENÇÃO DE FERRO FUNDIDO PARA REDE DE ÁGUA OU ESGOTO, DN 80 MM, JUNTA FLANGEADA. AF_12/2021</t>
  </si>
  <si>
    <t>VÁLVULA REDUTORA DE PRESSÃO DE FERRO FUNDIDO PARA REDE DE ÁGUA, DN 100 MM, JUNTA FLANGEADA. AF_12/2021</t>
  </si>
  <si>
    <t>VÁLVULA REDUTORA DE PRESSÃO DE FERRO FUNDIDO PARA REDE DE ÁGUA, DN 150 MM, JUNTA FLANGEADA. AF_12/2021</t>
  </si>
  <si>
    <t>VÁLVULA REDUTORA DE PRESSÃO DE FERRO FUNDIDO PARA REDE DE ÁGUA, DN 200 MM, JUNTA FLANGEADA. AF_12/2021</t>
  </si>
  <si>
    <t>VÁLVULA REDUTORA DE PRESSÃO DE FERRO FUNDIDO PARA REDE DE ÁGUA, DN 250 MM, JUNTA FLANGEADA. AF_12/2021</t>
  </si>
  <si>
    <t>VÁLVULA REDUTORA DE PRESSÃO DE FERRO FUNDIDO PARA REDE DE ÁGUA, DN 300 MM, JUNTA FLANGEADA. AF_12/2021</t>
  </si>
  <si>
    <t>VÁLVULA REDUTORA DE PRESSÃO DE FERRO FUNDIDO PARA REDE DE ÁGUA, DN 350 MM, JUNTA FLANGEADA. AF_12/2021</t>
  </si>
  <si>
    <t>VÁLVULA REDUTORA DE PRESSÃO DE FERRO FUNDIDO PARA REDE DE ÁGUA, DN 400 MM, JUNTA FLANGEADA. AF_12/2021</t>
  </si>
  <si>
    <t>VÁLVULA REDUTORA DE PRESSÃO DE FERRO FUNDIDO PARA REDE DE ÁGUA, DN 50 MM, JUNTA FLANGEADA. AF_12/2021</t>
  </si>
  <si>
    <t>VÁLVULA REDUTORA DE PRESSÃO DE FERRO FUNDIDO PARA REDE DE ÁGUA, DN 500 MM, JUNTA FLANGEADA. AF_12/2021</t>
  </si>
  <si>
    <t>VÁLVULA REDUTORA DE PRESSÃO DE FERRO FUNDIDO PARA REDE DE ÁGUA, DN 80 MM, JUNTA FLANGEADA. AF_12/2021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</si>
</sst>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quot;R$&quot;\ #,##0.00"/>
    <numFmt numFmtId="165" formatCode="#,##0.000000"/>
    <numFmt numFmtId="166" formatCode="#,##0.0000"/>
    <numFmt numFmtId="167" formatCode="#,##0.000"/>
    <numFmt numFmtId="168" formatCode="0.0000000000%"/>
    <numFmt numFmtId="169" formatCode="#,##0.0000000"/>
    <numFmt numFmtId="170" formatCode="#,##0.00;\-\ #,##0.00;\-"/>
  </numFmts>
  <fonts count="24" x14ac:knownFonts="1">
    <font>
      <sz val="11"/>
      <color theme="1"/>
      <name val="Arial"/>
    </font>
    <font>
      <sz val="11"/>
      <color theme="1"/>
      <name val="calibri"/>
      <family val="2"/>
      <scheme val="minor"/>
    </font>
    <font>
      <sz val="11"/>
      <name val="Arial"/>
      <family val="2"/>
    </font>
    <font>
      <sz val="11"/>
      <color theme="1"/>
      <name val="Calibri"/>
      <family val="2"/>
    </font>
    <font>
      <b/>
      <sz val="11"/>
      <color theme="1"/>
      <name val="Arial"/>
      <family val="2"/>
    </font>
    <font>
      <b/>
      <sz val="11"/>
      <color theme="1"/>
      <name val="Calibri"/>
      <family val="2"/>
    </font>
    <font>
      <sz val="12"/>
      <color theme="1"/>
      <name val="Times New Roman"/>
      <family val="1"/>
    </font>
    <font>
      <sz val="11"/>
      <color theme="1"/>
      <name val="Times New Roman"/>
      <family val="1"/>
    </font>
    <font>
      <b/>
      <sz val="11"/>
      <color rgb="FF000000"/>
      <name val="Arial"/>
      <family val="2"/>
    </font>
    <font>
      <sz val="11"/>
      <color rgb="FF000000"/>
      <name val="Arial"/>
      <family val="2"/>
    </font>
    <font>
      <sz val="12"/>
      <color theme="1"/>
      <name val="Arial"/>
      <family val="2"/>
    </font>
    <font>
      <sz val="11"/>
      <color theme="1"/>
      <name val="Arial"/>
      <family val="2"/>
    </font>
    <font>
      <sz val="10"/>
      <name val="Arial"/>
      <family val="2"/>
    </font>
    <font>
      <sz val="9"/>
      <color theme="1"/>
      <name val="Arial"/>
      <family val="2"/>
    </font>
    <font>
      <b/>
      <sz val="11"/>
      <name val="Arial"/>
      <family val="2"/>
    </font>
    <font>
      <sz val="8"/>
      <name val="Arial"/>
      <family val="2"/>
    </font>
    <font>
      <b/>
      <sz val="10"/>
      <color theme="1"/>
      <name val="Arial"/>
      <family val="2"/>
    </font>
    <font>
      <sz val="10"/>
      <color theme="1"/>
      <name val="Arial"/>
      <family val="2"/>
    </font>
    <font>
      <sz val="11"/>
      <color theme="1"/>
      <name val="Arial"/>
      <family val="2"/>
    </font>
    <font>
      <b/>
      <sz val="9"/>
      <color theme="1"/>
      <name val="Arial"/>
      <family val="2"/>
    </font>
    <font>
      <sz val="11"/>
      <name val="Arial"/>
      <family val="1"/>
    </font>
    <font>
      <sz val="11"/>
      <color theme="1"/>
      <name val="Arial"/>
      <family val="2"/>
    </font>
    <font>
      <u/>
      <sz val="11"/>
      <color theme="10"/>
      <name val="Arial"/>
      <family val="2"/>
    </font>
    <font>
      <b/>
      <i/>
      <sz val="11"/>
      <color rgb="FF000000"/>
      <name val="Arial"/>
      <family val="2"/>
    </font>
  </fonts>
  <fills count="14">
    <fill>
      <patternFill patternType="none"/>
    </fill>
    <fill>
      <patternFill patternType="gray125"/>
    </fill>
    <fill>
      <patternFill patternType="solid">
        <fgColor theme="0"/>
        <bgColor theme="0"/>
      </patternFill>
    </fill>
    <fill>
      <patternFill patternType="solid">
        <fgColor rgb="FFE4DA56"/>
        <bgColor rgb="FFE4DA56"/>
      </patternFill>
    </fill>
    <fill>
      <patternFill patternType="solid">
        <fgColor rgb="FFC4BD97"/>
        <bgColor rgb="FFC4BD97"/>
      </patternFill>
    </fill>
    <fill>
      <patternFill patternType="solid">
        <fgColor rgb="FFF1F197"/>
        <bgColor rgb="FFF1F197"/>
      </patternFill>
    </fill>
    <fill>
      <patternFill patternType="solid">
        <fgColor rgb="FFFFFF00"/>
        <bgColor indexed="64"/>
      </patternFill>
    </fill>
    <fill>
      <patternFill patternType="solid">
        <fgColor theme="0"/>
        <bgColor rgb="FFC4BD97"/>
      </patternFill>
    </fill>
    <fill>
      <patternFill patternType="solid">
        <fgColor theme="0"/>
        <bgColor rgb="FFE4DA56"/>
      </patternFill>
    </fill>
    <fill>
      <patternFill patternType="solid">
        <fgColor rgb="FFE4DA56"/>
        <bgColor rgb="FFC4BD97"/>
      </patternFill>
    </fill>
    <fill>
      <patternFill patternType="solid">
        <fgColor rgb="FFE4DA56"/>
        <bgColor indexed="64"/>
      </patternFill>
    </fill>
    <fill>
      <patternFill patternType="solid">
        <fgColor theme="0"/>
        <bgColor indexed="64"/>
      </patternFill>
    </fill>
    <fill>
      <patternFill patternType="solid">
        <fgColor theme="2" tint="-4.9989318521683403E-2"/>
        <bgColor rgb="FFF1F197"/>
      </patternFill>
    </fill>
    <fill>
      <patternFill patternType="solid">
        <fgColor rgb="FFE4DA56"/>
        <bgColor theme="0"/>
      </patternFill>
    </fill>
  </fills>
  <borders count="179">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medium">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thin">
        <color rgb="FF000000"/>
      </right>
      <top/>
      <bottom style="medium">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style="thin">
        <color rgb="FF000000"/>
      </top>
      <bottom/>
      <diagonal/>
    </border>
    <border>
      <left/>
      <right style="medium">
        <color indexed="64"/>
      </right>
      <top/>
      <bottom/>
      <diagonal/>
    </border>
    <border>
      <left style="medium">
        <color rgb="FF000000"/>
      </left>
      <right/>
      <top style="medium">
        <color rgb="FF000000"/>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rgb="FF000000"/>
      </top>
      <bottom/>
      <diagonal/>
    </border>
    <border>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style="thin">
        <color rgb="FF000000"/>
      </right>
      <top style="medium">
        <color rgb="FF000000"/>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right style="thin">
        <color rgb="FF000000"/>
      </right>
      <top/>
      <bottom style="medium">
        <color indexed="64"/>
      </bottom>
      <diagonal/>
    </border>
    <border>
      <left/>
      <right/>
      <top style="medium">
        <color rgb="FF000000"/>
      </top>
      <bottom style="medium">
        <color indexed="64"/>
      </bottom>
      <diagonal/>
    </border>
    <border>
      <left/>
      <right style="thin">
        <color rgb="FF000000"/>
      </right>
      <top style="medium">
        <color rgb="FF000000"/>
      </top>
      <bottom style="medium">
        <color indexed="64"/>
      </bottom>
      <diagonal/>
    </border>
    <border>
      <left style="medium">
        <color rgb="FF000000"/>
      </left>
      <right/>
      <top style="medium">
        <color rgb="FF000000"/>
      </top>
      <bottom style="medium">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top style="medium">
        <color rgb="FF000000"/>
      </top>
      <bottom style="medium">
        <color indexed="64"/>
      </bottom>
      <diagonal/>
    </border>
    <border>
      <left style="thin">
        <color rgb="FF000000"/>
      </left>
      <right style="medium">
        <color indexed="64"/>
      </right>
      <top style="medium">
        <color rgb="FF000000"/>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medium">
        <color indexed="64"/>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right style="medium">
        <color indexed="64"/>
      </right>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style="thin">
        <color rgb="FF000000"/>
      </left>
      <right style="medium">
        <color indexed="64"/>
      </right>
      <top style="medium">
        <color rgb="FF000000"/>
      </top>
      <bottom style="medium">
        <color rgb="FF000000"/>
      </bottom>
      <diagonal/>
    </border>
    <border>
      <left style="thin">
        <color indexed="8"/>
      </left>
      <right style="medium">
        <color indexed="64"/>
      </right>
      <top/>
      <bottom/>
      <diagonal/>
    </border>
    <border>
      <left style="thin">
        <color rgb="FF000000"/>
      </left>
      <right style="medium">
        <color indexed="64"/>
      </right>
      <top style="medium">
        <color indexed="64"/>
      </top>
      <bottom/>
      <diagonal/>
    </border>
    <border>
      <left style="medium">
        <color rgb="FF000000"/>
      </left>
      <right style="medium">
        <color indexed="64"/>
      </right>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top style="medium">
        <color rgb="FF000000"/>
      </top>
      <bottom style="thin">
        <color rgb="FF000000"/>
      </bottom>
      <diagonal/>
    </border>
    <border>
      <left/>
      <right style="medium">
        <color indexed="64"/>
      </right>
      <top style="medium">
        <color rgb="FF000000"/>
      </top>
      <bottom style="thin">
        <color rgb="FF000000"/>
      </bottom>
      <diagonal/>
    </border>
    <border>
      <left style="medium">
        <color indexed="64"/>
      </left>
      <right style="thin">
        <color rgb="FF000000"/>
      </right>
      <top/>
      <bottom style="medium">
        <color rgb="FF000000"/>
      </bottom>
      <diagonal/>
    </border>
    <border>
      <left style="thin">
        <color rgb="FF000000"/>
      </left>
      <right style="medium">
        <color indexed="64"/>
      </right>
      <top style="thin">
        <color rgb="FF000000"/>
      </top>
      <bottom style="medium">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rgb="FF000000"/>
      </bottom>
      <diagonal/>
    </border>
    <border>
      <left style="thin">
        <color indexed="64"/>
      </left>
      <right style="thin">
        <color indexed="64"/>
      </right>
      <top style="thin">
        <color indexed="64"/>
      </top>
      <bottom/>
      <diagonal/>
    </border>
    <border>
      <left style="medium">
        <color rgb="FF000000"/>
      </left>
      <right/>
      <top style="medium">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diagonal/>
    </border>
    <border>
      <left style="medium">
        <color indexed="64"/>
      </left>
      <right/>
      <top style="medium">
        <color rgb="FF000000"/>
      </top>
      <bottom/>
      <diagonal/>
    </border>
    <border>
      <left style="thin">
        <color indexed="64"/>
      </left>
      <right/>
      <top/>
      <bottom style="thin">
        <color indexed="64"/>
      </bottom>
      <diagonal/>
    </border>
    <border>
      <left style="thin">
        <color rgb="FF000000"/>
      </left>
      <right/>
      <top style="medium">
        <color rgb="FF000000"/>
      </top>
      <bottom/>
      <diagonal/>
    </border>
    <border>
      <left style="medium">
        <color indexed="64"/>
      </left>
      <right style="medium">
        <color indexed="64"/>
      </right>
      <top style="medium">
        <color indexed="64"/>
      </top>
      <bottom/>
      <diagonal/>
    </border>
    <border>
      <left style="medium">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rgb="FF000000"/>
      </right>
      <top style="medium">
        <color indexed="64"/>
      </top>
      <bottom/>
      <diagonal/>
    </border>
    <border>
      <left/>
      <right style="thin">
        <color indexed="8"/>
      </right>
      <top/>
      <bottom/>
      <diagonal/>
    </border>
    <border>
      <left style="medium">
        <color indexed="64"/>
      </left>
      <right/>
      <top/>
      <bottom style="medium">
        <color rgb="FF000000"/>
      </bottom>
      <diagonal/>
    </border>
    <border>
      <left/>
      <right style="medium">
        <color indexed="64"/>
      </right>
      <top/>
      <bottom style="medium">
        <color rgb="FF000000"/>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rgb="FF000000"/>
      </left>
      <right style="medium">
        <color rgb="FF000000"/>
      </right>
      <top style="thin">
        <color rgb="FF000000"/>
      </top>
      <bottom/>
      <diagonal/>
    </border>
    <border>
      <left/>
      <right style="medium">
        <color indexed="64"/>
      </right>
      <top style="medium">
        <color rgb="FF000000"/>
      </top>
      <bottom/>
      <diagonal/>
    </border>
  </borders>
  <cellStyleXfs count="12">
    <xf numFmtId="0" fontId="0" fillId="0" borderId="0"/>
    <xf numFmtId="0" fontId="12" fillId="0" borderId="18"/>
    <xf numFmtId="0" fontId="18" fillId="0" borderId="18"/>
    <xf numFmtId="0" fontId="11" fillId="0" borderId="18"/>
    <xf numFmtId="0" fontId="12" fillId="0" borderId="18"/>
    <xf numFmtId="0" fontId="12" fillId="0" borderId="18"/>
    <xf numFmtId="0" fontId="1" fillId="0" borderId="18"/>
    <xf numFmtId="0" fontId="20" fillId="0" borderId="18"/>
    <xf numFmtId="9" fontId="1" fillId="0" borderId="18" applyFont="0" applyFill="0" applyBorder="0" applyAlignment="0" applyProtection="0"/>
    <xf numFmtId="9" fontId="21" fillId="0" borderId="0" applyFont="0" applyFill="0" applyBorder="0" applyAlignment="0" applyProtection="0"/>
    <xf numFmtId="0" fontId="11" fillId="0" borderId="18"/>
    <xf numFmtId="0" fontId="22" fillId="0" borderId="0" applyNumberFormat="0" applyFill="0" applyBorder="0" applyAlignment="0" applyProtection="0"/>
  </cellStyleXfs>
  <cellXfs count="705">
    <xf numFmtId="0" fontId="0" fillId="0" borderId="0" xfId="0"/>
    <xf numFmtId="0" fontId="0" fillId="0" borderId="1" xfId="0" applyBorder="1"/>
    <xf numFmtId="0" fontId="0" fillId="0" borderId="5" xfId="0" applyBorder="1"/>
    <xf numFmtId="0" fontId="0" fillId="2" borderId="9" xfId="0" applyFill="1" applyBorder="1"/>
    <xf numFmtId="14" fontId="3" fillId="2" borderId="13" xfId="0" applyNumberFormat="1" applyFont="1" applyFill="1" applyBorder="1"/>
    <xf numFmtId="0" fontId="4" fillId="4" borderId="20" xfId="0" applyFont="1" applyFill="1" applyBorder="1" applyAlignment="1">
      <alignment horizontal="center" vertical="center"/>
    </xf>
    <xf numFmtId="0" fontId="4" fillId="4" borderId="23" xfId="0" applyFont="1" applyFill="1" applyBorder="1" applyAlignment="1">
      <alignment horizontal="center" vertical="center"/>
    </xf>
    <xf numFmtId="0" fontId="0" fillId="0" borderId="24" xfId="0" applyBorder="1" applyAlignment="1">
      <alignment horizontal="center" vertical="center"/>
    </xf>
    <xf numFmtId="164" fontId="0" fillId="0" borderId="28" xfId="0" applyNumberFormat="1" applyBorder="1" applyAlignment="1">
      <alignment horizontal="center" vertical="center"/>
    </xf>
    <xf numFmtId="0" fontId="0" fillId="0" borderId="5" xfId="0" applyBorder="1" applyAlignment="1">
      <alignment horizontal="center" vertical="center"/>
    </xf>
    <xf numFmtId="4" fontId="0" fillId="0" borderId="6" xfId="0" applyNumberFormat="1" applyBorder="1" applyAlignment="1">
      <alignment horizontal="center" vertical="center"/>
    </xf>
    <xf numFmtId="164" fontId="0" fillId="0" borderId="30" xfId="0" applyNumberFormat="1" applyBorder="1" applyAlignment="1">
      <alignment horizontal="center" vertical="center"/>
    </xf>
    <xf numFmtId="0" fontId="0" fillId="0" borderId="0" xfId="0" applyAlignment="1">
      <alignment horizontal="center"/>
    </xf>
    <xf numFmtId="0" fontId="4" fillId="0" borderId="31" xfId="0" applyFont="1" applyBorder="1"/>
    <xf numFmtId="0" fontId="4" fillId="2" borderId="32" xfId="0" applyFont="1" applyFill="1" applyBorder="1"/>
    <xf numFmtId="0" fontId="4" fillId="4" borderId="35" xfId="0" applyFont="1" applyFill="1" applyBorder="1" applyAlignment="1">
      <alignment horizontal="center" vertical="center"/>
    </xf>
    <xf numFmtId="0" fontId="4" fillId="4" borderId="36" xfId="0" applyFont="1" applyFill="1" applyBorder="1" applyAlignment="1">
      <alignment horizontal="center" vertical="center"/>
    </xf>
    <xf numFmtId="0" fontId="4" fillId="4" borderId="36" xfId="0" applyFont="1" applyFill="1" applyBorder="1" applyAlignment="1">
      <alignment horizontal="center" vertical="center" wrapText="1"/>
    </xf>
    <xf numFmtId="0" fontId="4" fillId="4" borderId="37" xfId="0" applyFont="1" applyFill="1" applyBorder="1" applyAlignment="1">
      <alignment horizontal="center" vertical="center"/>
    </xf>
    <xf numFmtId="0" fontId="3" fillId="0" borderId="0" xfId="0" applyFont="1" applyAlignment="1">
      <alignment horizontal="left"/>
    </xf>
    <xf numFmtId="0" fontId="4" fillId="3" borderId="38" xfId="0" applyFont="1" applyFill="1" applyBorder="1" applyAlignment="1">
      <alignment horizontal="center" vertical="center"/>
    </xf>
    <xf numFmtId="0" fontId="4" fillId="3" borderId="38" xfId="0" applyFont="1" applyFill="1" applyBorder="1" applyAlignment="1">
      <alignment horizontal="left" vertical="center"/>
    </xf>
    <xf numFmtId="4" fontId="4" fillId="3" borderId="38" xfId="0" applyNumberFormat="1" applyFont="1" applyFill="1" applyBorder="1" applyAlignment="1">
      <alignment horizontal="center" vertical="center"/>
    </xf>
    <xf numFmtId="4" fontId="4" fillId="3" borderId="39" xfId="0" applyNumberFormat="1" applyFont="1" applyFill="1" applyBorder="1" applyAlignment="1">
      <alignment horizontal="center" vertical="center"/>
    </xf>
    <xf numFmtId="0" fontId="0" fillId="0" borderId="31" xfId="0" applyBorder="1" applyAlignment="1">
      <alignment horizontal="center" vertical="center" wrapText="1"/>
    </xf>
    <xf numFmtId="0" fontId="0" fillId="0" borderId="31" xfId="0" applyBorder="1" applyAlignment="1">
      <alignment horizontal="left" vertical="center" wrapText="1"/>
    </xf>
    <xf numFmtId="4" fontId="0" fillId="0" borderId="31" xfId="0" applyNumberFormat="1" applyBorder="1" applyAlignment="1">
      <alignment horizontal="center" vertical="center" wrapText="1"/>
    </xf>
    <xf numFmtId="0" fontId="4" fillId="3" borderId="31" xfId="0" applyFont="1" applyFill="1" applyBorder="1" applyAlignment="1">
      <alignment horizontal="center" vertical="center"/>
    </xf>
    <xf numFmtId="0" fontId="4" fillId="3" borderId="31" xfId="0" applyFont="1" applyFill="1" applyBorder="1" applyAlignment="1">
      <alignment horizontal="center" vertical="center" wrapText="1"/>
    </xf>
    <xf numFmtId="0" fontId="4" fillId="3" borderId="31" xfId="0" applyFont="1" applyFill="1" applyBorder="1" applyAlignment="1">
      <alignment horizontal="left" vertical="center" wrapText="1"/>
    </xf>
    <xf numFmtId="4" fontId="4" fillId="3" borderId="31" xfId="0" applyNumberFormat="1" applyFont="1" applyFill="1" applyBorder="1" applyAlignment="1">
      <alignment horizontal="center" vertical="center" wrapText="1"/>
    </xf>
    <xf numFmtId="4" fontId="4" fillId="3" borderId="40" xfId="0" applyNumberFormat="1" applyFont="1" applyFill="1" applyBorder="1" applyAlignment="1">
      <alignment horizontal="center" vertical="center"/>
    </xf>
    <xf numFmtId="0" fontId="3" fillId="0" borderId="0" xfId="0" applyFont="1"/>
    <xf numFmtId="0" fontId="4" fillId="5" borderId="31" xfId="0" applyFont="1" applyFill="1" applyBorder="1" applyAlignment="1">
      <alignment horizontal="center" vertical="center" wrapText="1"/>
    </xf>
    <xf numFmtId="0" fontId="4" fillId="5" borderId="31" xfId="0" applyFont="1" applyFill="1" applyBorder="1" applyAlignment="1">
      <alignment horizontal="left" vertical="center" wrapText="1"/>
    </xf>
    <xf numFmtId="4" fontId="4" fillId="5" borderId="31" xfId="0" applyNumberFormat="1" applyFont="1" applyFill="1" applyBorder="1" applyAlignment="1">
      <alignment horizontal="center" vertical="center" wrapText="1"/>
    </xf>
    <xf numFmtId="4" fontId="4" fillId="5" borderId="40" xfId="0" applyNumberFormat="1" applyFont="1" applyFill="1" applyBorder="1" applyAlignment="1">
      <alignment horizontal="center" vertical="center"/>
    </xf>
    <xf numFmtId="0" fontId="5" fillId="0" borderId="0" xfId="0" applyFont="1"/>
    <xf numFmtId="0" fontId="3" fillId="2" borderId="13" xfId="0" applyFont="1" applyFill="1" applyBorder="1"/>
    <xf numFmtId="0" fontId="6" fillId="0" borderId="0" xfId="0" applyFont="1"/>
    <xf numFmtId="0" fontId="7" fillId="0" borderId="0" xfId="0" applyFont="1"/>
    <xf numFmtId="0" fontId="0" fillId="2" borderId="31" xfId="0" applyFill="1" applyBorder="1"/>
    <xf numFmtId="0" fontId="0" fillId="2" borderId="13" xfId="0" applyFill="1" applyBorder="1"/>
    <xf numFmtId="14" fontId="0" fillId="2" borderId="13" xfId="0" applyNumberFormat="1" applyFill="1" applyBorder="1" applyAlignment="1">
      <alignment horizontal="left" vertical="center"/>
    </xf>
    <xf numFmtId="0" fontId="8" fillId="2" borderId="44" xfId="0" applyFont="1" applyFill="1" applyBorder="1" applyAlignment="1">
      <alignment horizontal="center" vertical="center" wrapText="1"/>
    </xf>
    <xf numFmtId="0" fontId="8" fillId="2" borderId="36" xfId="0" applyFont="1" applyFill="1" applyBorder="1" applyAlignment="1">
      <alignment horizontal="center" vertical="center" wrapText="1"/>
    </xf>
    <xf numFmtId="4" fontId="8" fillId="2" borderId="44" xfId="0" applyNumberFormat="1" applyFont="1" applyFill="1" applyBorder="1" applyAlignment="1">
      <alignment horizontal="center" vertical="center" wrapText="1"/>
    </xf>
    <xf numFmtId="0" fontId="4" fillId="2" borderId="44" xfId="0" applyFont="1" applyFill="1" applyBorder="1" applyAlignment="1">
      <alignment horizontal="center" vertical="center" wrapText="1"/>
    </xf>
    <xf numFmtId="4" fontId="9" fillId="2" borderId="31" xfId="0" applyNumberFormat="1"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31" xfId="0" applyFont="1" applyFill="1" applyBorder="1" applyAlignment="1">
      <alignment horizontal="left" vertical="center" wrapText="1"/>
    </xf>
    <xf numFmtId="0" fontId="9" fillId="2" borderId="36" xfId="0" applyFont="1" applyFill="1" applyBorder="1" applyAlignment="1">
      <alignment horizontal="center" vertical="center" wrapText="1"/>
    </xf>
    <xf numFmtId="0" fontId="9" fillId="2" borderId="36" xfId="0" applyFont="1" applyFill="1" applyBorder="1" applyAlignment="1">
      <alignment horizontal="left" vertical="center" wrapText="1"/>
    </xf>
    <xf numFmtId="4" fontId="9" fillId="2" borderId="36" xfId="0" applyNumberFormat="1" applyFont="1" applyFill="1" applyBorder="1" applyAlignment="1">
      <alignment horizontal="center" vertical="center" wrapText="1"/>
    </xf>
    <xf numFmtId="4" fontId="3" fillId="0" borderId="0" xfId="0" applyNumberFormat="1" applyFont="1"/>
    <xf numFmtId="0" fontId="0" fillId="2" borderId="13" xfId="0" applyFill="1" applyBorder="1" applyAlignment="1">
      <alignment horizontal="center"/>
    </xf>
    <xf numFmtId="0" fontId="0" fillId="0" borderId="31" xfId="0" applyBorder="1"/>
    <xf numFmtId="0" fontId="0" fillId="2" borderId="32" xfId="0" applyFill="1" applyBorder="1"/>
    <xf numFmtId="0" fontId="4" fillId="0" borderId="31" xfId="0" applyFont="1" applyBorder="1" applyAlignment="1">
      <alignment horizontal="center" vertical="center"/>
    </xf>
    <xf numFmtId="0" fontId="0" fillId="0" borderId="31" xfId="0" applyBorder="1" applyAlignment="1">
      <alignment horizontal="center" vertical="center"/>
    </xf>
    <xf numFmtId="4" fontId="0" fillId="0" borderId="31" xfId="0" applyNumberFormat="1" applyBorder="1" applyAlignment="1">
      <alignment horizontal="center" vertical="center"/>
    </xf>
    <xf numFmtId="2" fontId="0" fillId="0" borderId="31" xfId="0" applyNumberFormat="1" applyBorder="1" applyAlignment="1">
      <alignment horizontal="center" vertical="center"/>
    </xf>
    <xf numFmtId="4" fontId="4" fillId="0" borderId="31" xfId="0" applyNumberFormat="1" applyFont="1" applyBorder="1" applyAlignment="1">
      <alignment horizontal="center" vertical="center"/>
    </xf>
    <xf numFmtId="0" fontId="4" fillId="0" borderId="52" xfId="0" applyFont="1" applyBorder="1" applyAlignment="1">
      <alignment horizontal="center" vertical="center"/>
    </xf>
    <xf numFmtId="4" fontId="4" fillId="0" borderId="52" xfId="0" applyNumberFormat="1" applyFont="1" applyBorder="1" applyAlignment="1">
      <alignment horizontal="center" vertical="center"/>
    </xf>
    <xf numFmtId="2" fontId="0" fillId="0" borderId="52" xfId="0" applyNumberFormat="1" applyBorder="1" applyAlignment="1">
      <alignment horizontal="center" vertical="center"/>
    </xf>
    <xf numFmtId="4" fontId="0" fillId="0" borderId="52" xfId="0" applyNumberFormat="1" applyBorder="1"/>
    <xf numFmtId="4" fontId="0" fillId="0" borderId="52" xfId="0" applyNumberFormat="1" applyBorder="1" applyAlignment="1">
      <alignment horizontal="center" vertical="center"/>
    </xf>
    <xf numFmtId="0" fontId="4" fillId="3" borderId="52" xfId="0" applyFont="1" applyFill="1" applyBorder="1" applyAlignment="1">
      <alignment horizontal="center" vertical="center"/>
    </xf>
    <xf numFmtId="4" fontId="4" fillId="3" borderId="52" xfId="0" applyNumberFormat="1" applyFont="1" applyFill="1" applyBorder="1" applyAlignment="1">
      <alignment horizontal="center" vertical="center"/>
    </xf>
    <xf numFmtId="2" fontId="4" fillId="3" borderId="52" xfId="0" applyNumberFormat="1" applyFont="1" applyFill="1" applyBorder="1" applyAlignment="1">
      <alignment horizontal="center" vertical="center"/>
    </xf>
    <xf numFmtId="4" fontId="4" fillId="3" borderId="52" xfId="0" applyNumberFormat="1" applyFont="1" applyFill="1" applyBorder="1"/>
    <xf numFmtId="4" fontId="4" fillId="3" borderId="53" xfId="0" applyNumberFormat="1" applyFont="1" applyFill="1" applyBorder="1" applyAlignment="1">
      <alignment horizontal="center" vertical="center"/>
    </xf>
    <xf numFmtId="4" fontId="4" fillId="3" borderId="52" xfId="0" applyNumberFormat="1" applyFont="1" applyFill="1" applyBorder="1" applyAlignment="1">
      <alignment horizontal="center"/>
    </xf>
    <xf numFmtId="0" fontId="10" fillId="0" borderId="0" xfId="0" applyFont="1" applyAlignment="1">
      <alignment horizontal="center"/>
    </xf>
    <xf numFmtId="0" fontId="4" fillId="0" borderId="31" xfId="0" applyFont="1" applyBorder="1" applyAlignment="1">
      <alignment horizontal="center" vertical="center" wrapText="1"/>
    </xf>
    <xf numFmtId="0" fontId="4" fillId="0" borderId="31" xfId="0" applyFont="1" applyBorder="1" applyAlignment="1">
      <alignment horizontal="left" vertical="center" wrapText="1"/>
    </xf>
    <xf numFmtId="4" fontId="4" fillId="0" borderId="31" xfId="0" applyNumberFormat="1" applyFont="1" applyBorder="1" applyAlignment="1">
      <alignment horizontal="center" vertical="center" wrapText="1"/>
    </xf>
    <xf numFmtId="4" fontId="4" fillId="0" borderId="40" xfId="0" applyNumberFormat="1" applyFont="1" applyBorder="1" applyAlignment="1">
      <alignment horizontal="center" vertical="center"/>
    </xf>
    <xf numFmtId="0" fontId="11" fillId="0" borderId="31" xfId="0" applyFont="1" applyBorder="1" applyAlignment="1">
      <alignment horizontal="left" vertical="center" wrapText="1"/>
    </xf>
    <xf numFmtId="0" fontId="11" fillId="0" borderId="31" xfId="0" applyFont="1" applyBorder="1" applyAlignment="1">
      <alignment horizontal="center" vertical="center" wrapText="1"/>
    </xf>
    <xf numFmtId="165" fontId="9" fillId="2" borderId="31" xfId="0" applyNumberFormat="1" applyFont="1" applyFill="1" applyBorder="1" applyAlignment="1">
      <alignment horizontal="center" vertical="center" wrapText="1"/>
    </xf>
    <xf numFmtId="165" fontId="9" fillId="2" borderId="36" xfId="0" applyNumberFormat="1" applyFont="1" applyFill="1" applyBorder="1" applyAlignment="1">
      <alignment horizontal="center" vertical="center" wrapText="1"/>
    </xf>
    <xf numFmtId="0" fontId="4" fillId="3" borderId="33" xfId="0" applyFont="1" applyFill="1" applyBorder="1"/>
    <xf numFmtId="4" fontId="4" fillId="3" borderId="32" xfId="0" applyNumberFormat="1" applyFont="1" applyFill="1" applyBorder="1" applyAlignment="1">
      <alignment horizontal="center"/>
    </xf>
    <xf numFmtId="0" fontId="4" fillId="0" borderId="82" xfId="0" applyFont="1" applyBorder="1" applyAlignment="1">
      <alignment horizontal="center"/>
    </xf>
    <xf numFmtId="10" fontId="4" fillId="2" borderId="83" xfId="0" applyNumberFormat="1" applyFont="1" applyFill="1" applyBorder="1" applyAlignment="1">
      <alignment horizontal="center"/>
    </xf>
    <xf numFmtId="0" fontId="0" fillId="0" borderId="18" xfId="0" applyBorder="1"/>
    <xf numFmtId="0" fontId="11" fillId="0" borderId="18" xfId="0" applyFont="1" applyBorder="1" applyAlignment="1">
      <alignment horizontal="center" vertical="center"/>
    </xf>
    <xf numFmtId="0" fontId="0" fillId="0" borderId="99" xfId="0" applyBorder="1" applyAlignment="1">
      <alignment horizontal="center"/>
    </xf>
    <xf numFmtId="0" fontId="11" fillId="0" borderId="100" xfId="0" applyFont="1" applyBorder="1" applyAlignment="1">
      <alignment horizontal="center" vertical="center"/>
    </xf>
    <xf numFmtId="0" fontId="11" fillId="0" borderId="98" xfId="0" applyFont="1" applyBorder="1" applyAlignment="1">
      <alignment horizontal="center" vertical="center"/>
    </xf>
    <xf numFmtId="0" fontId="0" fillId="0" borderId="99" xfId="0" applyBorder="1"/>
    <xf numFmtId="0" fontId="4" fillId="0" borderId="69" xfId="0" applyFont="1" applyBorder="1" applyAlignment="1">
      <alignment horizontal="center" vertical="center"/>
    </xf>
    <xf numFmtId="0" fontId="4" fillId="0" borderId="67" xfId="0" applyFont="1" applyBorder="1" applyAlignment="1">
      <alignment vertical="center"/>
    </xf>
    <xf numFmtId="0" fontId="0" fillId="3" borderId="74" xfId="0" applyFill="1" applyBorder="1"/>
    <xf numFmtId="0" fontId="13" fillId="0" borderId="65" xfId="0" applyFont="1" applyBorder="1" applyAlignment="1">
      <alignment horizontal="center"/>
    </xf>
    <xf numFmtId="164" fontId="4" fillId="3" borderId="110" xfId="0" applyNumberFormat="1" applyFont="1" applyFill="1" applyBorder="1" applyAlignment="1">
      <alignment horizontal="center"/>
    </xf>
    <xf numFmtId="0" fontId="13" fillId="0" borderId="68" xfId="0" applyFont="1" applyBorder="1" applyAlignment="1">
      <alignment horizontal="center" vertical="center"/>
    </xf>
    <xf numFmtId="4" fontId="4" fillId="3" borderId="111" xfId="0" applyNumberFormat="1" applyFont="1" applyFill="1" applyBorder="1" applyAlignment="1">
      <alignment horizontal="center"/>
    </xf>
    <xf numFmtId="0" fontId="11" fillId="0" borderId="18" xfId="0" applyFont="1" applyBorder="1"/>
    <xf numFmtId="0" fontId="11" fillId="0" borderId="51" xfId="0" applyFont="1" applyBorder="1" applyAlignment="1">
      <alignment horizontal="center" vertical="center"/>
    </xf>
    <xf numFmtId="4" fontId="11" fillId="0" borderId="51" xfId="0" applyNumberFormat="1" applyFont="1" applyBorder="1" applyAlignment="1">
      <alignment horizontal="center" vertical="center"/>
    </xf>
    <xf numFmtId="4" fontId="11" fillId="0" borderId="18" xfId="0" applyNumberFormat="1" applyFont="1" applyBorder="1" applyAlignment="1">
      <alignment horizontal="center" vertical="center"/>
    </xf>
    <xf numFmtId="0" fontId="11" fillId="0" borderId="119" xfId="0" applyFont="1" applyBorder="1" applyAlignment="1">
      <alignment horizontal="center" vertical="center"/>
    </xf>
    <xf numFmtId="4" fontId="11" fillId="0" borderId="120" xfId="0" applyNumberFormat="1" applyFont="1" applyBorder="1" applyAlignment="1">
      <alignment horizontal="center" vertical="center"/>
    </xf>
    <xf numFmtId="4" fontId="4" fillId="3" borderId="122" xfId="0" applyNumberFormat="1" applyFont="1" applyFill="1" applyBorder="1" applyAlignment="1">
      <alignment horizontal="center"/>
    </xf>
    <xf numFmtId="4" fontId="4" fillId="6" borderId="51" xfId="0" applyNumberFormat="1" applyFont="1" applyFill="1" applyBorder="1" applyAlignment="1">
      <alignment horizontal="center" vertical="center"/>
    </xf>
    <xf numFmtId="0" fontId="4" fillId="7" borderId="18" xfId="0" applyFont="1" applyFill="1" applyBorder="1" applyAlignment="1">
      <alignment horizontal="center" vertical="center"/>
    </xf>
    <xf numFmtId="0" fontId="4" fillId="7" borderId="18" xfId="0" applyFont="1" applyFill="1" applyBorder="1" applyAlignment="1">
      <alignment vertical="center"/>
    </xf>
    <xf numFmtId="4" fontId="11" fillId="0" borderId="65" xfId="0" applyNumberFormat="1" applyFont="1" applyBorder="1" applyAlignment="1">
      <alignment horizontal="center" vertical="center"/>
    </xf>
    <xf numFmtId="4" fontId="11" fillId="0" borderId="66" xfId="0" applyNumberFormat="1" applyFont="1" applyBorder="1" applyAlignment="1">
      <alignment horizontal="center" vertical="center"/>
    </xf>
    <xf numFmtId="0" fontId="11" fillId="0" borderId="67" xfId="0" applyFont="1" applyBorder="1" applyAlignment="1">
      <alignment horizontal="center" vertical="center"/>
    </xf>
    <xf numFmtId="0" fontId="11" fillId="0" borderId="68" xfId="0" applyFont="1" applyBorder="1" applyAlignment="1">
      <alignment horizontal="center" vertical="center"/>
    </xf>
    <xf numFmtId="4" fontId="11" fillId="0" borderId="68" xfId="0" applyNumberFormat="1" applyFont="1" applyBorder="1" applyAlignment="1">
      <alignment horizontal="center" vertical="center"/>
    </xf>
    <xf numFmtId="4" fontId="11" fillId="0" borderId="69" xfId="0" applyNumberFormat="1" applyFont="1" applyBorder="1" applyAlignment="1">
      <alignment horizontal="center" vertical="center"/>
    </xf>
    <xf numFmtId="4" fontId="11" fillId="0" borderId="67" xfId="0" applyNumberFormat="1" applyFont="1" applyBorder="1" applyAlignment="1">
      <alignment horizontal="center" vertical="center"/>
    </xf>
    <xf numFmtId="0" fontId="16" fillId="0" borderId="64" xfId="0" applyFont="1" applyBorder="1" applyAlignment="1">
      <alignment horizontal="center" vertical="center"/>
    </xf>
    <xf numFmtId="0" fontId="16" fillId="0" borderId="66" xfId="0" applyFont="1" applyBorder="1" applyAlignment="1">
      <alignment horizontal="center" vertical="center"/>
    </xf>
    <xf numFmtId="0" fontId="17" fillId="0" borderId="64" xfId="0" applyFont="1" applyBorder="1" applyAlignment="1">
      <alignment horizontal="center" vertical="center"/>
    </xf>
    <xf numFmtId="0" fontId="17" fillId="0" borderId="66" xfId="0" applyFont="1" applyBorder="1" applyAlignment="1">
      <alignment horizontal="center" vertical="center"/>
    </xf>
    <xf numFmtId="0" fontId="17" fillId="0" borderId="67" xfId="0" applyFont="1" applyBorder="1" applyAlignment="1">
      <alignment horizontal="center" vertical="center"/>
    </xf>
    <xf numFmtId="0" fontId="17" fillId="0" borderId="69" xfId="0" applyFont="1" applyBorder="1" applyAlignment="1">
      <alignment horizontal="center" vertical="center"/>
    </xf>
    <xf numFmtId="0" fontId="0" fillId="0" borderId="127" xfId="0" applyBorder="1"/>
    <xf numFmtId="0" fontId="0" fillId="0" borderId="131" xfId="0" applyBorder="1"/>
    <xf numFmtId="0" fontId="0" fillId="2" borderId="133" xfId="0" applyFill="1" applyBorder="1"/>
    <xf numFmtId="0" fontId="4" fillId="0" borderId="137" xfId="0" applyFont="1" applyBorder="1" applyAlignment="1">
      <alignment horizontal="center" vertical="center"/>
    </xf>
    <xf numFmtId="0" fontId="0" fillId="0" borderId="137" xfId="0" applyBorder="1" applyAlignment="1">
      <alignment horizontal="center" vertical="center"/>
    </xf>
    <xf numFmtId="0" fontId="4" fillId="0" borderId="131" xfId="0" applyFont="1" applyBorder="1" applyAlignment="1">
      <alignment horizontal="center" vertical="center"/>
    </xf>
    <xf numFmtId="0" fontId="0" fillId="0" borderId="138" xfId="0" applyBorder="1"/>
    <xf numFmtId="4" fontId="0" fillId="0" borderId="53" xfId="0" applyNumberFormat="1" applyBorder="1" applyAlignment="1">
      <alignment horizontal="center" vertical="center"/>
    </xf>
    <xf numFmtId="4" fontId="0" fillId="0" borderId="139" xfId="0" applyNumberFormat="1" applyBorder="1" applyAlignment="1">
      <alignment horizontal="center" vertical="center"/>
    </xf>
    <xf numFmtId="0" fontId="4" fillId="3" borderId="138" xfId="0" applyFont="1" applyFill="1" applyBorder="1"/>
    <xf numFmtId="0" fontId="4" fillId="3" borderId="139" xfId="0" applyFont="1" applyFill="1" applyBorder="1"/>
    <xf numFmtId="0" fontId="0" fillId="0" borderId="77" xfId="0" applyBorder="1"/>
    <xf numFmtId="0" fontId="0" fillId="0" borderId="73" xfId="0" applyBorder="1"/>
    <xf numFmtId="0" fontId="0" fillId="2" borderId="18" xfId="0" applyFill="1" applyBorder="1"/>
    <xf numFmtId="4" fontId="4" fillId="2" borderId="18" xfId="0" applyNumberFormat="1" applyFont="1" applyFill="1" applyBorder="1" applyAlignment="1">
      <alignment horizontal="center" vertical="center"/>
    </xf>
    <xf numFmtId="4" fontId="4" fillId="2" borderId="78" xfId="0" applyNumberFormat="1" applyFont="1" applyFill="1" applyBorder="1" applyAlignment="1">
      <alignment horizontal="center" vertical="center"/>
    </xf>
    <xf numFmtId="164" fontId="4" fillId="2" borderId="142" xfId="0" applyNumberFormat="1" applyFont="1" applyFill="1" applyBorder="1" applyAlignment="1">
      <alignment horizontal="center" vertical="center"/>
    </xf>
    <xf numFmtId="0" fontId="8" fillId="2" borderId="148" xfId="0" applyFont="1" applyFill="1" applyBorder="1" applyAlignment="1">
      <alignment horizontal="center" vertical="center" wrapText="1"/>
    </xf>
    <xf numFmtId="0" fontId="4" fillId="2" borderId="149" xfId="0" applyFont="1" applyFill="1" applyBorder="1" applyAlignment="1">
      <alignment horizontal="center" vertical="center" wrapText="1"/>
    </xf>
    <xf numFmtId="0" fontId="9" fillId="2" borderId="119"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9" fillId="2" borderId="51" xfId="0" applyFont="1" applyFill="1" applyBorder="1" applyAlignment="1">
      <alignment horizontal="left" vertical="center" wrapText="1"/>
    </xf>
    <xf numFmtId="4" fontId="9" fillId="2" borderId="51" xfId="0" applyNumberFormat="1" applyFont="1" applyFill="1" applyBorder="1" applyAlignment="1">
      <alignment horizontal="center" vertical="center" wrapText="1"/>
    </xf>
    <xf numFmtId="4" fontId="9" fillId="2" borderId="120" xfId="0" applyNumberFormat="1" applyFont="1" applyFill="1" applyBorder="1" applyAlignment="1">
      <alignment horizontal="center" vertical="center" wrapText="1"/>
    </xf>
    <xf numFmtId="0" fontId="9" fillId="2" borderId="131" xfId="0" applyFont="1" applyFill="1" applyBorder="1" applyAlignment="1">
      <alignment horizontal="center" vertical="center" wrapText="1"/>
    </xf>
    <xf numFmtId="4" fontId="9" fillId="2" borderId="137" xfId="0" applyNumberFormat="1" applyFont="1" applyFill="1" applyBorder="1" applyAlignment="1">
      <alignment horizontal="center" vertical="center" wrapText="1"/>
    </xf>
    <xf numFmtId="0" fontId="9" fillId="2" borderId="150" xfId="0" applyFont="1" applyFill="1" applyBorder="1" applyAlignment="1">
      <alignment horizontal="center" vertical="center" wrapText="1"/>
    </xf>
    <xf numFmtId="0" fontId="9" fillId="2" borderId="151" xfId="0" applyFont="1" applyFill="1" applyBorder="1" applyAlignment="1">
      <alignment horizontal="center" vertical="center" wrapText="1"/>
    </xf>
    <xf numFmtId="0" fontId="9" fillId="2" borderId="151" xfId="0" applyFont="1" applyFill="1" applyBorder="1" applyAlignment="1">
      <alignment horizontal="left" vertical="center" wrapText="1"/>
    </xf>
    <xf numFmtId="4" fontId="9" fillId="2" borderId="151" xfId="0" applyNumberFormat="1" applyFont="1" applyFill="1" applyBorder="1" applyAlignment="1">
      <alignment horizontal="center" vertical="center" wrapText="1"/>
    </xf>
    <xf numFmtId="4" fontId="9" fillId="2" borderId="152" xfId="0" applyNumberFormat="1" applyFont="1" applyFill="1" applyBorder="1" applyAlignment="1">
      <alignment horizontal="center" vertical="center" wrapText="1"/>
    </xf>
    <xf numFmtId="0" fontId="9" fillId="2" borderId="153" xfId="0" applyFont="1" applyFill="1" applyBorder="1" applyAlignment="1">
      <alignment horizontal="center" vertical="center" wrapText="1"/>
    </xf>
    <xf numFmtId="4" fontId="9" fillId="2" borderId="149" xfId="0" applyNumberFormat="1" applyFont="1" applyFill="1" applyBorder="1" applyAlignment="1">
      <alignment horizontal="center" vertical="center" wrapText="1"/>
    </xf>
    <xf numFmtId="165" fontId="9" fillId="2" borderId="151" xfId="0" applyNumberFormat="1" applyFont="1" applyFill="1" applyBorder="1" applyAlignment="1">
      <alignment horizontal="center" vertical="center" wrapText="1"/>
    </xf>
    <xf numFmtId="4" fontId="4" fillId="2" borderId="142" xfId="0" applyNumberFormat="1" applyFont="1" applyFill="1" applyBorder="1" applyAlignment="1">
      <alignment horizontal="center" vertical="center"/>
    </xf>
    <xf numFmtId="0" fontId="11" fillId="0" borderId="64" xfId="0" applyFont="1" applyBorder="1" applyAlignment="1">
      <alignment horizontal="center" vertical="center"/>
    </xf>
    <xf numFmtId="4" fontId="0" fillId="0" borderId="0" xfId="0" applyNumberFormat="1"/>
    <xf numFmtId="0" fontId="11" fillId="0" borderId="77" xfId="0" applyFont="1" applyBorder="1" applyAlignment="1">
      <alignment horizontal="center" vertical="center"/>
    </xf>
    <xf numFmtId="166" fontId="11" fillId="0" borderId="51" xfId="0" applyNumberFormat="1" applyFont="1" applyBorder="1" applyAlignment="1">
      <alignment horizontal="center" vertical="center"/>
    </xf>
    <xf numFmtId="167" fontId="11" fillId="0" borderId="51" xfId="0" applyNumberFormat="1" applyFont="1" applyBorder="1" applyAlignment="1">
      <alignment horizontal="center" vertical="center"/>
    </xf>
    <xf numFmtId="166" fontId="11" fillId="0" borderId="120" xfId="0" applyNumberFormat="1" applyFont="1" applyBorder="1" applyAlignment="1">
      <alignment horizontal="center" vertical="center"/>
    </xf>
    <xf numFmtId="167" fontId="11" fillId="0" borderId="65" xfId="0" applyNumberFormat="1" applyFont="1" applyBorder="1" applyAlignment="1">
      <alignment horizontal="center" vertical="center"/>
    </xf>
    <xf numFmtId="4" fontId="11" fillId="0" borderId="65" xfId="0" applyNumberFormat="1" applyFont="1" applyBorder="1" applyAlignment="1">
      <alignment horizontal="center" vertical="center" wrapText="1"/>
    </xf>
    <xf numFmtId="0" fontId="11" fillId="0" borderId="113" xfId="0" applyFont="1" applyBorder="1" applyAlignment="1">
      <alignment horizontal="center" vertical="center"/>
    </xf>
    <xf numFmtId="4" fontId="11" fillId="0" borderId="114" xfId="0" applyNumberFormat="1" applyFont="1" applyBorder="1" applyAlignment="1">
      <alignment horizontal="center" vertical="center"/>
    </xf>
    <xf numFmtId="166" fontId="11" fillId="0" borderId="114" xfId="0" applyNumberFormat="1" applyFont="1" applyBorder="1" applyAlignment="1">
      <alignment horizontal="center" vertical="center"/>
    </xf>
    <xf numFmtId="167" fontId="11" fillId="0" borderId="114" xfId="0" applyNumberFormat="1" applyFont="1" applyBorder="1" applyAlignment="1">
      <alignment horizontal="center" vertical="center"/>
    </xf>
    <xf numFmtId="4" fontId="11" fillId="0" borderId="126" xfId="0" applyNumberFormat="1" applyFont="1" applyBorder="1" applyAlignment="1">
      <alignment horizontal="center" vertical="center"/>
    </xf>
    <xf numFmtId="166" fontId="11" fillId="0" borderId="126" xfId="0" applyNumberFormat="1" applyFont="1" applyBorder="1" applyAlignment="1">
      <alignment horizontal="center" vertical="center"/>
    </xf>
    <xf numFmtId="4" fontId="11" fillId="0" borderId="154" xfId="0" applyNumberFormat="1" applyFont="1" applyBorder="1" applyAlignment="1">
      <alignment horizontal="center" vertical="center" wrapText="1"/>
    </xf>
    <xf numFmtId="4" fontId="11" fillId="0" borderId="154" xfId="0" applyNumberFormat="1" applyFont="1" applyBorder="1" applyAlignment="1">
      <alignment horizontal="center" vertical="center"/>
    </xf>
    <xf numFmtId="4" fontId="11" fillId="0" borderId="73" xfId="0" applyNumberFormat="1" applyFont="1" applyBorder="1" applyAlignment="1">
      <alignment horizontal="center" vertical="center"/>
    </xf>
    <xf numFmtId="0" fontId="0" fillId="0" borderId="65" xfId="0" applyBorder="1"/>
    <xf numFmtId="0" fontId="0" fillId="2" borderId="65" xfId="0" applyFill="1" applyBorder="1"/>
    <xf numFmtId="0" fontId="4" fillId="0" borderId="65" xfId="0" applyFont="1" applyBorder="1"/>
    <xf numFmtId="0" fontId="0" fillId="2" borderId="154" xfId="0" applyFill="1" applyBorder="1"/>
    <xf numFmtId="4" fontId="0" fillId="0" borderId="40" xfId="0" applyNumberFormat="1" applyBorder="1" applyAlignment="1">
      <alignment horizontal="center" vertical="center"/>
    </xf>
    <xf numFmtId="0" fontId="3" fillId="2" borderId="18" xfId="0" applyFont="1" applyFill="1" applyBorder="1"/>
    <xf numFmtId="0" fontId="0" fillId="2" borderId="31" xfId="0" applyFill="1" applyBorder="1" applyAlignment="1">
      <alignment horizontal="center" vertical="center" wrapText="1"/>
    </xf>
    <xf numFmtId="0" fontId="0" fillId="0" borderId="155" xfId="0" applyBorder="1"/>
    <xf numFmtId="0" fontId="0" fillId="0" borderId="156" xfId="0" applyBorder="1"/>
    <xf numFmtId="0" fontId="0" fillId="2" borderId="157" xfId="0" applyFill="1" applyBorder="1"/>
    <xf numFmtId="164" fontId="4" fillId="3" borderId="160" xfId="0" applyNumberFormat="1" applyFont="1" applyFill="1" applyBorder="1" applyAlignment="1">
      <alignment horizontal="center"/>
    </xf>
    <xf numFmtId="10" fontId="4" fillId="3" borderId="161" xfId="0" applyNumberFormat="1" applyFont="1" applyFill="1" applyBorder="1" applyAlignment="1">
      <alignment horizontal="center"/>
    </xf>
    <xf numFmtId="0" fontId="4" fillId="4" borderId="138" xfId="0" applyFont="1" applyFill="1" applyBorder="1" applyAlignment="1">
      <alignment horizontal="center" vertical="center"/>
    </xf>
    <xf numFmtId="0" fontId="4" fillId="4" borderId="139" xfId="0" applyFont="1" applyFill="1" applyBorder="1" applyAlignment="1">
      <alignment horizontal="center" vertical="center"/>
    </xf>
    <xf numFmtId="0" fontId="0" fillId="0" borderId="119" xfId="0" applyBorder="1" applyAlignment="1">
      <alignment horizontal="center" vertical="center"/>
    </xf>
    <xf numFmtId="10" fontId="0" fillId="0" borderId="120" xfId="0" applyNumberFormat="1" applyBorder="1" applyAlignment="1">
      <alignment horizontal="center" vertical="center"/>
    </xf>
    <xf numFmtId="0" fontId="11" fillId="0" borderId="131" xfId="0" applyFont="1" applyBorder="1" applyAlignment="1">
      <alignment horizontal="center" vertical="center"/>
    </xf>
    <xf numFmtId="0" fontId="0" fillId="3" borderId="158" xfId="0" applyFill="1" applyBorder="1"/>
    <xf numFmtId="0" fontId="11" fillId="2" borderId="31" xfId="3" applyFill="1" applyBorder="1"/>
    <xf numFmtId="0" fontId="11" fillId="0" borderId="18" xfId="3"/>
    <xf numFmtId="0" fontId="7" fillId="0" borderId="18" xfId="3" applyFont="1"/>
    <xf numFmtId="0" fontId="11" fillId="2" borderId="32" xfId="3" applyFill="1" applyBorder="1"/>
    <xf numFmtId="0" fontId="2" fillId="0" borderId="65" xfId="4" applyFont="1" applyBorder="1" applyAlignment="1">
      <alignment horizontal="center" vertical="center" wrapText="1"/>
    </xf>
    <xf numFmtId="0" fontId="2" fillId="0" borderId="65" xfId="4" applyFont="1" applyBorder="1" applyAlignment="1">
      <alignment horizontal="left" wrapText="1"/>
    </xf>
    <xf numFmtId="0" fontId="4" fillId="2" borderId="154" xfId="0" applyFont="1" applyFill="1" applyBorder="1"/>
    <xf numFmtId="10" fontId="4" fillId="2" borderId="98" xfId="0" applyNumberFormat="1" applyFont="1" applyFill="1" applyBorder="1" applyAlignment="1">
      <alignment horizontal="center"/>
    </xf>
    <xf numFmtId="0" fontId="4" fillId="4" borderId="162" xfId="0" applyFont="1" applyFill="1" applyBorder="1" applyAlignment="1">
      <alignment horizontal="center" vertical="center"/>
    </xf>
    <xf numFmtId="0" fontId="4" fillId="4" borderId="44" xfId="0" applyFont="1" applyFill="1" applyBorder="1" applyAlignment="1">
      <alignment horizontal="center" vertical="center"/>
    </xf>
    <xf numFmtId="0" fontId="4" fillId="4" borderId="44" xfId="0" applyFont="1" applyFill="1" applyBorder="1" applyAlignment="1">
      <alignment horizontal="center" vertical="center" wrapText="1"/>
    </xf>
    <xf numFmtId="0" fontId="4" fillId="4" borderId="163" xfId="0" applyFont="1" applyFill="1" applyBorder="1" applyAlignment="1">
      <alignment horizontal="center" vertical="center"/>
    </xf>
    <xf numFmtId="0" fontId="4" fillId="2" borderId="65" xfId="3" applyFont="1" applyFill="1" applyBorder="1" applyAlignment="1">
      <alignment horizontal="center" vertical="center" wrapText="1"/>
    </xf>
    <xf numFmtId="0" fontId="8" fillId="2" borderId="65" xfId="3" applyFont="1" applyFill="1" applyBorder="1" applyAlignment="1">
      <alignment horizontal="center" vertical="center" wrapText="1"/>
    </xf>
    <xf numFmtId="4" fontId="8" fillId="2" borderId="65" xfId="3" applyNumberFormat="1" applyFont="1" applyFill="1" applyBorder="1" applyAlignment="1">
      <alignment horizontal="center" vertical="center" wrapText="1"/>
    </xf>
    <xf numFmtId="0" fontId="4" fillId="3" borderId="141" xfId="0" applyFont="1" applyFill="1" applyBorder="1" applyAlignment="1">
      <alignment horizontal="center" vertical="center"/>
    </xf>
    <xf numFmtId="10" fontId="2" fillId="0" borderId="140" xfId="0" applyNumberFormat="1" applyFont="1" applyBorder="1" applyAlignment="1">
      <alignment horizontal="right" vertical="center"/>
    </xf>
    <xf numFmtId="10" fontId="4" fillId="0" borderId="140" xfId="0" applyNumberFormat="1" applyFont="1" applyBorder="1" applyAlignment="1">
      <alignment horizontal="right" vertical="center"/>
    </xf>
    <xf numFmtId="10" fontId="4" fillId="3" borderId="89" xfId="9" applyNumberFormat="1" applyFont="1" applyFill="1" applyBorder="1" applyAlignment="1">
      <alignment horizontal="center" vertical="center"/>
    </xf>
    <xf numFmtId="10" fontId="0" fillId="0" borderId="0" xfId="0" applyNumberFormat="1"/>
    <xf numFmtId="10" fontId="4" fillId="2" borderId="98" xfId="9" applyNumberFormat="1" applyFont="1" applyFill="1" applyBorder="1" applyAlignment="1">
      <alignment horizontal="center"/>
    </xf>
    <xf numFmtId="2" fontId="0" fillId="0" borderId="0" xfId="0" applyNumberFormat="1"/>
    <xf numFmtId="168" fontId="0" fillId="0" borderId="0" xfId="9" applyNumberFormat="1" applyFont="1" applyAlignment="1"/>
    <xf numFmtId="4" fontId="0" fillId="2" borderId="31" xfId="0" applyNumberFormat="1" applyFill="1" applyBorder="1" applyAlignment="1">
      <alignment horizontal="center" vertical="center" wrapText="1"/>
    </xf>
    <xf numFmtId="0" fontId="11" fillId="2" borderId="18" xfId="3" applyFill="1" applyAlignment="1">
      <alignment horizontal="left"/>
    </xf>
    <xf numFmtId="164" fontId="4" fillId="2" borderId="65" xfId="3" applyNumberFormat="1" applyFont="1" applyFill="1" applyBorder="1" applyAlignment="1">
      <alignment vertical="center"/>
    </xf>
    <xf numFmtId="0" fontId="4" fillId="12" borderId="31" xfId="0" applyFont="1" applyFill="1" applyBorder="1" applyAlignment="1">
      <alignment horizontal="center" vertical="center" wrapText="1"/>
    </xf>
    <xf numFmtId="0" fontId="4" fillId="12" borderId="31" xfId="0" applyFont="1" applyFill="1" applyBorder="1" applyAlignment="1">
      <alignment horizontal="left" vertical="center" wrapText="1"/>
    </xf>
    <xf numFmtId="4" fontId="4" fillId="12" borderId="31" xfId="0" applyNumberFormat="1" applyFont="1" applyFill="1" applyBorder="1" applyAlignment="1">
      <alignment horizontal="center" vertical="center" wrapText="1"/>
    </xf>
    <xf numFmtId="4" fontId="4" fillId="12" borderId="40" xfId="0" applyNumberFormat="1" applyFont="1" applyFill="1" applyBorder="1" applyAlignment="1">
      <alignment horizontal="center" vertical="center"/>
    </xf>
    <xf numFmtId="0" fontId="11" fillId="2" borderId="31" xfId="0" applyFont="1" applyFill="1" applyBorder="1" applyAlignment="1">
      <alignment horizontal="center" vertical="center" wrapText="1"/>
    </xf>
    <xf numFmtId="0" fontId="11" fillId="2" borderId="18" xfId="0" applyFont="1" applyFill="1" applyBorder="1" applyAlignment="1">
      <alignment horizontal="left" vertical="center" wrapText="1"/>
    </xf>
    <xf numFmtId="0" fontId="8" fillId="2" borderId="65" xfId="0" applyFont="1" applyFill="1" applyBorder="1" applyAlignment="1">
      <alignment horizontal="center" vertical="center" wrapText="1"/>
    </xf>
    <xf numFmtId="4" fontId="8" fillId="2" borderId="65" xfId="0" applyNumberFormat="1" applyFont="1" applyFill="1" applyBorder="1" applyAlignment="1">
      <alignment horizontal="center" vertical="center" wrapText="1"/>
    </xf>
    <xf numFmtId="0" fontId="4" fillId="2" borderId="65" xfId="0" applyFont="1" applyFill="1" applyBorder="1" applyAlignment="1">
      <alignment horizontal="center" vertical="center" wrapText="1"/>
    </xf>
    <xf numFmtId="0" fontId="9" fillId="2" borderId="65" xfId="0" applyFont="1" applyFill="1" applyBorder="1" applyAlignment="1">
      <alignment horizontal="center" vertical="center" wrapText="1"/>
    </xf>
    <xf numFmtId="0" fontId="9" fillId="2" borderId="65" xfId="0" applyFont="1" applyFill="1" applyBorder="1" applyAlignment="1">
      <alignment horizontal="left" vertical="center" wrapText="1"/>
    </xf>
    <xf numFmtId="4" fontId="9" fillId="2" borderId="65" xfId="0" applyNumberFormat="1" applyFont="1" applyFill="1" applyBorder="1" applyAlignment="1">
      <alignment horizontal="center" vertical="center" wrapText="1"/>
    </xf>
    <xf numFmtId="4" fontId="9" fillId="2" borderId="65" xfId="3" applyNumberFormat="1" applyFont="1" applyFill="1" applyBorder="1" applyAlignment="1">
      <alignment horizontal="center" vertical="center" wrapText="1"/>
    </xf>
    <xf numFmtId="4" fontId="4" fillId="2" borderId="65" xfId="0" applyNumberFormat="1" applyFont="1" applyFill="1" applyBorder="1" applyAlignment="1">
      <alignment horizontal="center" vertical="center"/>
    </xf>
    <xf numFmtId="164" fontId="4" fillId="2" borderId="65" xfId="0" applyNumberFormat="1" applyFont="1" applyFill="1" applyBorder="1" applyAlignment="1">
      <alignment horizontal="center" vertical="center"/>
    </xf>
    <xf numFmtId="4" fontId="4" fillId="2" borderId="65" xfId="0" applyNumberFormat="1" applyFont="1" applyFill="1" applyBorder="1"/>
    <xf numFmtId="164" fontId="4" fillId="2" borderId="65" xfId="3" applyNumberFormat="1" applyFont="1" applyFill="1" applyBorder="1" applyAlignment="1">
      <alignment horizontal="center" vertical="center"/>
    </xf>
    <xf numFmtId="0" fontId="9" fillId="2" borderId="65" xfId="3" applyFont="1" applyFill="1" applyBorder="1" applyAlignment="1">
      <alignment horizontal="center" vertical="center" wrapText="1"/>
    </xf>
    <xf numFmtId="0" fontId="2" fillId="0" borderId="65" xfId="0" applyFont="1" applyBorder="1" applyAlignment="1">
      <alignment horizontal="center" vertical="center"/>
    </xf>
    <xf numFmtId="4" fontId="0" fillId="0" borderId="65" xfId="0" applyNumberFormat="1" applyBorder="1" applyAlignment="1">
      <alignment horizontal="center" vertical="center" wrapText="1"/>
    </xf>
    <xf numFmtId="4" fontId="4" fillId="2" borderId="65" xfId="3" applyNumberFormat="1" applyFont="1" applyFill="1" applyBorder="1" applyAlignment="1">
      <alignment vertical="center"/>
    </xf>
    <xf numFmtId="164" fontId="4" fillId="2" borderId="18" xfId="3" applyNumberFormat="1" applyFont="1" applyFill="1" applyAlignment="1">
      <alignment horizontal="center" vertical="center"/>
    </xf>
    <xf numFmtId="4" fontId="4" fillId="2" borderId="18" xfId="0" applyNumberFormat="1" applyFont="1" applyFill="1" applyBorder="1"/>
    <xf numFmtId="0" fontId="9" fillId="2" borderId="65" xfId="3" applyFont="1" applyFill="1" applyBorder="1" applyAlignment="1">
      <alignment horizontal="left" vertical="center" wrapText="1"/>
    </xf>
    <xf numFmtId="2" fontId="9" fillId="2" borderId="65" xfId="3" applyNumberFormat="1" applyFont="1" applyFill="1" applyBorder="1" applyAlignment="1">
      <alignment horizontal="center" vertical="center" wrapText="1"/>
    </xf>
    <xf numFmtId="14" fontId="9" fillId="2" borderId="65" xfId="0" applyNumberFormat="1" applyFont="1" applyFill="1" applyBorder="1" applyAlignment="1">
      <alignment horizontal="center" vertical="center" wrapText="1"/>
    </xf>
    <xf numFmtId="10" fontId="0" fillId="0" borderId="31" xfId="9" applyNumberFormat="1" applyFont="1" applyBorder="1" applyAlignment="1">
      <alignment horizontal="center" vertical="center"/>
    </xf>
    <xf numFmtId="9" fontId="0" fillId="0" borderId="137" xfId="9" applyFont="1" applyBorder="1" applyAlignment="1">
      <alignment horizontal="center" vertical="center"/>
    </xf>
    <xf numFmtId="0" fontId="11" fillId="2" borderId="65" xfId="3" applyFill="1" applyBorder="1"/>
    <xf numFmtId="0" fontId="4" fillId="9" borderId="65" xfId="3" applyFont="1" applyFill="1" applyBorder="1" applyAlignment="1">
      <alignment vertical="center" wrapText="1"/>
    </xf>
    <xf numFmtId="169" fontId="11" fillId="0" borderId="0" xfId="0" applyNumberFormat="1" applyFont="1" applyAlignment="1">
      <alignment horizontal="center" vertical="center"/>
    </xf>
    <xf numFmtId="10" fontId="0" fillId="0" borderId="31" xfId="0" applyNumberFormat="1" applyBorder="1" applyAlignment="1">
      <alignment horizontal="center" vertical="center"/>
    </xf>
    <xf numFmtId="4" fontId="4" fillId="2" borderId="85" xfId="0" applyNumberFormat="1" applyFont="1" applyFill="1" applyBorder="1" applyAlignment="1">
      <alignment horizontal="center" vertical="center"/>
    </xf>
    <xf numFmtId="164" fontId="4" fillId="2" borderId="85" xfId="0" applyNumberFormat="1" applyFont="1" applyFill="1" applyBorder="1" applyAlignment="1">
      <alignment horizontal="center" vertical="center"/>
    </xf>
    <xf numFmtId="0" fontId="4" fillId="3" borderId="65" xfId="0" applyFont="1" applyFill="1" applyBorder="1" applyAlignment="1">
      <alignment horizontal="center" vertical="center" wrapText="1"/>
    </xf>
    <xf numFmtId="0" fontId="4" fillId="3" borderId="65" xfId="0" applyFont="1" applyFill="1" applyBorder="1" applyAlignment="1">
      <alignment horizontal="left" vertical="center" wrapText="1"/>
    </xf>
    <xf numFmtId="4" fontId="4" fillId="3" borderId="65" xfId="0" applyNumberFormat="1" applyFont="1" applyFill="1" applyBorder="1" applyAlignment="1">
      <alignment horizontal="center" vertical="center" wrapText="1"/>
    </xf>
    <xf numFmtId="4" fontId="4" fillId="3" borderId="65" xfId="0" applyNumberFormat="1" applyFont="1" applyFill="1" applyBorder="1" applyAlignment="1">
      <alignment horizontal="center" vertical="center"/>
    </xf>
    <xf numFmtId="0" fontId="4" fillId="5" borderId="65" xfId="0" applyFont="1" applyFill="1" applyBorder="1" applyAlignment="1">
      <alignment horizontal="center" vertical="center" wrapText="1"/>
    </xf>
    <xf numFmtId="0" fontId="4" fillId="5" borderId="65" xfId="0" applyFont="1" applyFill="1" applyBorder="1" applyAlignment="1">
      <alignment horizontal="left" vertical="center" wrapText="1"/>
    </xf>
    <xf numFmtId="4" fontId="4" fillId="5" borderId="65" xfId="0" applyNumberFormat="1" applyFont="1" applyFill="1" applyBorder="1" applyAlignment="1">
      <alignment horizontal="center" vertical="center" wrapText="1"/>
    </xf>
    <xf numFmtId="4" fontId="4" fillId="5" borderId="65" xfId="0" applyNumberFormat="1" applyFont="1" applyFill="1" applyBorder="1" applyAlignment="1">
      <alignment horizontal="center" vertical="center"/>
    </xf>
    <xf numFmtId="0" fontId="11" fillId="0" borderId="65" xfId="0" applyFont="1" applyBorder="1" applyAlignment="1">
      <alignment horizontal="center" vertical="center" wrapText="1"/>
    </xf>
    <xf numFmtId="0" fontId="0" fillId="0" borderId="65" xfId="0" applyBorder="1" applyAlignment="1">
      <alignment horizontal="center" vertical="center" wrapText="1"/>
    </xf>
    <xf numFmtId="0" fontId="0" fillId="2" borderId="65" xfId="0" applyFill="1" applyBorder="1" applyAlignment="1">
      <alignment horizontal="center" vertical="center" wrapText="1"/>
    </xf>
    <xf numFmtId="4" fontId="2" fillId="0" borderId="65" xfId="0" applyNumberFormat="1" applyFont="1" applyBorder="1" applyAlignment="1">
      <alignment horizontal="center" vertical="center" wrapText="1"/>
    </xf>
    <xf numFmtId="4" fontId="0" fillId="0" borderId="120" xfId="0" applyNumberFormat="1" applyBorder="1" applyAlignment="1">
      <alignment horizontal="center" vertical="center"/>
    </xf>
    <xf numFmtId="164" fontId="0" fillId="0" borderId="177" xfId="0" applyNumberFormat="1" applyBorder="1" applyAlignment="1">
      <alignment horizontal="center" vertical="center"/>
    </xf>
    <xf numFmtId="164" fontId="4" fillId="3" borderId="58" xfId="0" applyNumberFormat="1" applyFont="1" applyFill="1" applyBorder="1" applyAlignment="1">
      <alignment horizontal="center"/>
    </xf>
    <xf numFmtId="4" fontId="4" fillId="3" borderId="176" xfId="0" applyNumberFormat="1" applyFont="1" applyFill="1" applyBorder="1" applyAlignment="1">
      <alignment horizontal="center"/>
    </xf>
    <xf numFmtId="0" fontId="22" fillId="0" borderId="0" xfId="11" applyAlignment="1">
      <alignment horizontal="center" vertical="center"/>
    </xf>
    <xf numFmtId="4" fontId="0" fillId="0" borderId="40" xfId="0" applyNumberFormat="1" applyBorder="1" applyAlignment="1">
      <alignment horizontal="center" vertical="center"/>
    </xf>
    <xf numFmtId="0" fontId="17" fillId="0" borderId="0" xfId="0" applyFont="1" applyAlignment="1">
      <alignment horizontal="center"/>
    </xf>
    <xf numFmtId="0" fontId="17" fillId="0" borderId="0" xfId="0" applyFont="1"/>
    <xf numFmtId="170" fontId="17" fillId="0" borderId="0" xfId="0" applyNumberFormat="1" applyFont="1"/>
    <xf numFmtId="0" fontId="11" fillId="0" borderId="31" xfId="0" applyFont="1" applyFill="1" applyBorder="1" applyAlignment="1">
      <alignment horizontal="center" vertical="center" wrapText="1"/>
    </xf>
    <xf numFmtId="0" fontId="11" fillId="0" borderId="31" xfId="0" applyFont="1" applyFill="1" applyBorder="1" applyAlignment="1">
      <alignment horizontal="left" vertical="center" wrapText="1"/>
    </xf>
    <xf numFmtId="0" fontId="0" fillId="0" borderId="31" xfId="0" applyFill="1" applyBorder="1" applyAlignment="1">
      <alignment horizontal="center" vertical="center" wrapText="1"/>
    </xf>
    <xf numFmtId="4" fontId="0" fillId="0" borderId="31" xfId="0" applyNumberFormat="1" applyFill="1" applyBorder="1" applyAlignment="1">
      <alignment horizontal="center" vertical="center" wrapText="1"/>
    </xf>
    <xf numFmtId="4" fontId="0" fillId="0" borderId="40" xfId="0" applyNumberFormat="1" applyFill="1" applyBorder="1" applyAlignment="1">
      <alignment horizontal="center" vertical="center"/>
    </xf>
    <xf numFmtId="0" fontId="0" fillId="0" borderId="0" xfId="0" applyFill="1"/>
    <xf numFmtId="0" fontId="13" fillId="0" borderId="67" xfId="0" applyFont="1" applyBorder="1" applyAlignment="1">
      <alignment horizontal="center"/>
    </xf>
    <xf numFmtId="0" fontId="13" fillId="0" borderId="68" xfId="0" applyFont="1" applyBorder="1" applyAlignment="1">
      <alignment horizontal="center"/>
    </xf>
    <xf numFmtId="0" fontId="13" fillId="0" borderId="62" xfId="0" applyFont="1" applyBorder="1" applyAlignment="1">
      <alignment horizontal="center" vertical="center"/>
    </xf>
    <xf numFmtId="0" fontId="13" fillId="0" borderId="65" xfId="0" applyFont="1" applyBorder="1" applyAlignment="1">
      <alignment horizontal="center" vertical="center"/>
    </xf>
    <xf numFmtId="0" fontId="0" fillId="0" borderId="65" xfId="0" applyBorder="1" applyAlignment="1">
      <alignment horizontal="center"/>
    </xf>
    <xf numFmtId="0" fontId="0" fillId="0" borderId="64" xfId="0" applyBorder="1" applyAlignment="1">
      <alignment horizontal="center"/>
    </xf>
    <xf numFmtId="0" fontId="13" fillId="0" borderId="63" xfId="0" applyFont="1" applyBorder="1" applyAlignment="1">
      <alignment horizontal="center" vertical="center"/>
    </xf>
    <xf numFmtId="0" fontId="13" fillId="0" borderId="66" xfId="0" applyFont="1" applyBorder="1" applyAlignment="1">
      <alignment horizontal="center" vertical="center"/>
    </xf>
    <xf numFmtId="0" fontId="0" fillId="0" borderId="66" xfId="0" applyBorder="1" applyAlignment="1">
      <alignment horizontal="center"/>
    </xf>
    <xf numFmtId="0" fontId="0" fillId="0" borderId="69" xfId="0" applyBorder="1" applyAlignment="1">
      <alignment horizontal="center"/>
    </xf>
    <xf numFmtId="0" fontId="13" fillId="0" borderId="61" xfId="0" applyFont="1" applyBorder="1" applyAlignment="1">
      <alignment horizontal="center" vertical="center"/>
    </xf>
    <xf numFmtId="0" fontId="13" fillId="0" borderId="64" xfId="0" applyFont="1" applyBorder="1" applyAlignment="1">
      <alignment horizontal="center" vertical="center"/>
    </xf>
    <xf numFmtId="0" fontId="13" fillId="0" borderId="64" xfId="0" applyFont="1" applyBorder="1" applyAlignment="1">
      <alignment horizontal="center"/>
    </xf>
    <xf numFmtId="0" fontId="13" fillId="0" borderId="65" xfId="0" applyFont="1" applyBorder="1" applyAlignment="1">
      <alignment horizontal="center"/>
    </xf>
    <xf numFmtId="0" fontId="0" fillId="0" borderId="2" xfId="0" applyBorder="1" applyAlignment="1">
      <alignment horizontal="left"/>
    </xf>
    <xf numFmtId="0" fontId="2" fillId="0" borderId="3" xfId="0" applyFont="1" applyBorder="1"/>
    <xf numFmtId="0" fontId="2" fillId="0" borderId="4" xfId="0" applyFont="1" applyBorder="1"/>
    <xf numFmtId="0" fontId="0" fillId="0" borderId="6" xfId="0" applyBorder="1" applyAlignment="1">
      <alignment horizontal="left"/>
    </xf>
    <xf numFmtId="0" fontId="2" fillId="0" borderId="7" xfId="0" applyFont="1" applyBorder="1"/>
    <xf numFmtId="0" fontId="2" fillId="0" borderId="8" xfId="0" applyFont="1" applyBorder="1"/>
    <xf numFmtId="14" fontId="0" fillId="0" borderId="10" xfId="0" applyNumberFormat="1" applyBorder="1" applyAlignment="1">
      <alignment horizontal="left"/>
    </xf>
    <xf numFmtId="0" fontId="2" fillId="0" borderId="11" xfId="0" applyFont="1" applyBorder="1"/>
    <xf numFmtId="0" fontId="2" fillId="0" borderId="12" xfId="0" applyFont="1" applyBorder="1"/>
    <xf numFmtId="0" fontId="4" fillId="3" borderId="14" xfId="0" applyFont="1" applyFill="1" applyBorder="1" applyAlignment="1">
      <alignment horizontal="center" vertical="center"/>
    </xf>
    <xf numFmtId="0" fontId="2" fillId="0" borderId="15" xfId="0" applyFont="1" applyBorder="1"/>
    <xf numFmtId="0" fontId="2" fillId="0" borderId="16" xfId="0" applyFont="1" applyBorder="1"/>
    <xf numFmtId="0" fontId="4" fillId="2" borderId="17" xfId="0" applyFont="1" applyFill="1" applyBorder="1" applyAlignment="1">
      <alignment horizontal="center" vertical="center"/>
    </xf>
    <xf numFmtId="0" fontId="2" fillId="0" borderId="18" xfId="0" applyFont="1" applyBorder="1"/>
    <xf numFmtId="0" fontId="2" fillId="0" borderId="19" xfId="0" applyFont="1" applyBorder="1"/>
    <xf numFmtId="0" fontId="4" fillId="4" borderId="21" xfId="0" applyFont="1" applyFill="1" applyBorder="1" applyAlignment="1">
      <alignment horizontal="center" vertical="center"/>
    </xf>
    <xf numFmtId="0" fontId="2" fillId="0" borderId="22" xfId="0" applyFont="1" applyBorder="1"/>
    <xf numFmtId="0" fontId="4" fillId="3" borderId="108" xfId="0" applyFont="1" applyFill="1" applyBorder="1" applyAlignment="1">
      <alignment horizontal="center" vertical="center"/>
    </xf>
    <xf numFmtId="0" fontId="2" fillId="0" borderId="108" xfId="0" applyFont="1" applyBorder="1"/>
    <xf numFmtId="0" fontId="2" fillId="0" borderId="109" xfId="0" applyFont="1" applyBorder="1"/>
    <xf numFmtId="0" fontId="0" fillId="0" borderId="25" xfId="0" applyBorder="1" applyAlignment="1">
      <alignment horizontal="center" vertical="center"/>
    </xf>
    <xf numFmtId="0" fontId="2" fillId="0" borderId="26" xfId="0" applyFont="1" applyBorder="1"/>
    <xf numFmtId="0" fontId="2" fillId="0" borderId="27" xfId="0" applyFont="1" applyBorder="1"/>
    <xf numFmtId="4" fontId="0" fillId="0" borderId="6" xfId="0" applyNumberFormat="1" applyBorder="1" applyAlignment="1">
      <alignment horizontal="center" vertical="center"/>
    </xf>
    <xf numFmtId="0" fontId="2" fillId="0" borderId="29" xfId="0" applyFont="1" applyBorder="1"/>
    <xf numFmtId="0" fontId="0" fillId="0" borderId="6" xfId="0" applyBorder="1" applyAlignment="1">
      <alignment horizontal="center" vertical="center"/>
    </xf>
    <xf numFmtId="0" fontId="0" fillId="0" borderId="164" xfId="0" applyBorder="1" applyAlignment="1">
      <alignment horizontal="left" vertical="center"/>
    </xf>
    <xf numFmtId="0" fontId="0" fillId="0" borderId="90" xfId="0" applyBorder="1" applyAlignment="1">
      <alignment horizontal="left" vertical="center"/>
    </xf>
    <xf numFmtId="0" fontId="0" fillId="0" borderId="80" xfId="0" applyBorder="1" applyAlignment="1">
      <alignment horizontal="left" vertical="center"/>
    </xf>
    <xf numFmtId="14" fontId="0" fillId="0" borderId="54" xfId="0" applyNumberFormat="1" applyBorder="1" applyAlignment="1">
      <alignment horizontal="left" vertical="center"/>
    </xf>
    <xf numFmtId="0" fontId="0" fillId="0" borderId="55" xfId="0" applyBorder="1" applyAlignment="1">
      <alignment horizontal="left" vertical="center"/>
    </xf>
    <xf numFmtId="0" fontId="0" fillId="0" borderId="96" xfId="0" applyBorder="1" applyAlignment="1">
      <alignment horizontal="left" vertical="center"/>
    </xf>
    <xf numFmtId="0" fontId="0" fillId="0" borderId="40" xfId="0" applyBorder="1" applyAlignment="1">
      <alignment horizontal="center" vertical="center"/>
    </xf>
    <xf numFmtId="0" fontId="4" fillId="3" borderId="116" xfId="0" applyFont="1" applyFill="1" applyBorder="1" applyAlignment="1">
      <alignment horizontal="right" vertical="center"/>
    </xf>
    <xf numFmtId="0" fontId="2" fillId="0" borderId="116" xfId="0" applyFont="1" applyBorder="1" applyAlignment="1">
      <alignment horizontal="right"/>
    </xf>
    <xf numFmtId="0" fontId="2" fillId="0" borderId="53" xfId="0" applyFont="1" applyBorder="1"/>
    <xf numFmtId="0" fontId="0" fillId="0" borderId="47" xfId="0" applyBorder="1" applyAlignment="1">
      <alignment horizontal="center" vertical="center"/>
    </xf>
    <xf numFmtId="0" fontId="2" fillId="0" borderId="45" xfId="0" applyFont="1" applyBorder="1"/>
    <xf numFmtId="0" fontId="2" fillId="0" borderId="46" xfId="0" applyFont="1" applyBorder="1"/>
    <xf numFmtId="0" fontId="13" fillId="0" borderId="106" xfId="0" applyFont="1" applyBorder="1" applyAlignment="1">
      <alignment horizontal="center"/>
    </xf>
    <xf numFmtId="0" fontId="13" fillId="0" borderId="107" xfId="0" applyFont="1" applyBorder="1" applyAlignment="1">
      <alignment horizontal="center"/>
    </xf>
    <xf numFmtId="0" fontId="13" fillId="0" borderId="170" xfId="0" applyFont="1" applyBorder="1" applyAlignment="1">
      <alignment horizontal="center"/>
    </xf>
    <xf numFmtId="0" fontId="4" fillId="3" borderId="58" xfId="0" applyFont="1" applyFill="1" applyBorder="1" applyAlignment="1">
      <alignment horizontal="center" vertical="center"/>
    </xf>
    <xf numFmtId="0" fontId="4" fillId="3" borderId="59" xfId="0" applyFont="1" applyFill="1" applyBorder="1" applyAlignment="1">
      <alignment horizontal="center" vertical="center"/>
    </xf>
    <xf numFmtId="0" fontId="4" fillId="3" borderId="60" xfId="0" applyFont="1" applyFill="1" applyBorder="1" applyAlignment="1">
      <alignment horizontal="center" vertical="center"/>
    </xf>
    <xf numFmtId="0" fontId="4" fillId="0" borderId="103" xfId="0" applyFont="1" applyBorder="1" applyAlignment="1">
      <alignment horizontal="center"/>
    </xf>
    <xf numFmtId="0" fontId="4" fillId="0" borderId="105" xfId="0" applyFont="1" applyBorder="1" applyAlignment="1">
      <alignment horizontal="center"/>
    </xf>
    <xf numFmtId="10" fontId="4" fillId="2" borderId="106" xfId="0" applyNumberFormat="1" applyFont="1" applyFill="1" applyBorder="1" applyAlignment="1">
      <alignment horizontal="center"/>
    </xf>
    <xf numFmtId="10" fontId="4" fillId="2" borderId="81" xfId="0" applyNumberFormat="1" applyFont="1" applyFill="1" applyBorder="1" applyAlignment="1">
      <alignment horizontal="center"/>
    </xf>
    <xf numFmtId="10" fontId="4" fillId="2" borderId="95" xfId="9" applyNumberFormat="1" applyFont="1" applyFill="1" applyBorder="1" applyAlignment="1">
      <alignment horizontal="center"/>
    </xf>
    <xf numFmtId="10" fontId="4" fillId="2" borderId="96" xfId="9" applyNumberFormat="1" applyFont="1" applyFill="1" applyBorder="1" applyAlignment="1">
      <alignment horizontal="center"/>
    </xf>
    <xf numFmtId="0" fontId="4" fillId="2" borderId="173" xfId="0" applyFont="1" applyFill="1" applyBorder="1" applyAlignment="1">
      <alignment horizontal="center" vertical="center"/>
    </xf>
    <xf numFmtId="0" fontId="4" fillId="2" borderId="70" xfId="0" applyFont="1" applyFill="1" applyBorder="1" applyAlignment="1">
      <alignment horizontal="center" vertical="center"/>
    </xf>
    <xf numFmtId="0" fontId="19" fillId="11" borderId="91" xfId="0" applyFont="1" applyFill="1" applyBorder="1" applyAlignment="1">
      <alignment horizontal="center" vertical="top" wrapText="1"/>
    </xf>
    <xf numFmtId="0" fontId="19" fillId="11" borderId="65" xfId="0" applyFont="1" applyFill="1" applyBorder="1" applyAlignment="1">
      <alignment horizontal="center" vertical="top" wrapText="1"/>
    </xf>
    <xf numFmtId="0" fontId="0" fillId="0" borderId="65" xfId="0" applyBorder="1" applyAlignment="1">
      <alignment horizontal="center" vertical="center"/>
    </xf>
    <xf numFmtId="0" fontId="13" fillId="0" borderId="75" xfId="0" applyFont="1" applyBorder="1" applyAlignment="1">
      <alignment horizontal="center" vertical="center"/>
    </xf>
    <xf numFmtId="0" fontId="13" fillId="0" borderId="92" xfId="0" applyFont="1" applyBorder="1" applyAlignment="1">
      <alignment horizontal="center" vertical="center"/>
    </xf>
    <xf numFmtId="0" fontId="13" fillId="0" borderId="167" xfId="0" applyFont="1" applyBorder="1" applyAlignment="1">
      <alignment horizontal="center" vertical="center"/>
    </xf>
    <xf numFmtId="0" fontId="13" fillId="0" borderId="93" xfId="0" applyFont="1" applyBorder="1" applyAlignment="1">
      <alignment horizontal="center" vertical="center"/>
    </xf>
    <xf numFmtId="0" fontId="13" fillId="0" borderId="57" xfId="0" applyFont="1" applyBorder="1" applyAlignment="1">
      <alignment horizontal="center" vertical="center"/>
    </xf>
    <xf numFmtId="0" fontId="13" fillId="0" borderId="168" xfId="0" applyFont="1" applyBorder="1" applyAlignment="1">
      <alignment horizontal="center" vertical="center"/>
    </xf>
    <xf numFmtId="0" fontId="0" fillId="0" borderId="95" xfId="0" applyBorder="1" applyAlignment="1">
      <alignment horizontal="center"/>
    </xf>
    <xf numFmtId="0" fontId="0" fillId="0" borderId="55" xfId="0" applyBorder="1" applyAlignment="1">
      <alignment horizontal="center"/>
    </xf>
    <xf numFmtId="0" fontId="0" fillId="0" borderId="165" xfId="0" applyBorder="1" applyAlignment="1">
      <alignment horizontal="center"/>
    </xf>
    <xf numFmtId="0" fontId="0" fillId="0" borderId="93" xfId="0" applyBorder="1" applyAlignment="1">
      <alignment horizontal="center"/>
    </xf>
    <xf numFmtId="0" fontId="0" fillId="0" borderId="57" xfId="0" applyBorder="1" applyAlignment="1">
      <alignment horizontal="center"/>
    </xf>
    <xf numFmtId="0" fontId="0" fillId="0" borderId="168" xfId="0" applyBorder="1" applyAlignment="1">
      <alignment horizontal="center"/>
    </xf>
    <xf numFmtId="0" fontId="13" fillId="0" borderId="101" xfId="0" applyFont="1" applyBorder="1" applyAlignment="1">
      <alignment horizontal="center"/>
    </xf>
    <xf numFmtId="0" fontId="13" fillId="0" borderId="90" xfId="0" applyFont="1" applyBorder="1" applyAlignment="1">
      <alignment horizontal="center"/>
    </xf>
    <xf numFmtId="0" fontId="13" fillId="0" borderId="169" xfId="0" applyFont="1" applyBorder="1" applyAlignment="1">
      <alignment horizontal="center"/>
    </xf>
    <xf numFmtId="4" fontId="0" fillId="0" borderId="40" xfId="0" applyNumberFormat="1" applyBorder="1" applyAlignment="1">
      <alignment horizontal="center" vertical="center"/>
    </xf>
    <xf numFmtId="0" fontId="4" fillId="2" borderId="143" xfId="0" applyFont="1" applyFill="1" applyBorder="1" applyAlignment="1">
      <alignment horizontal="center" vertical="center"/>
    </xf>
    <xf numFmtId="0" fontId="4" fillId="2" borderId="144" xfId="0" applyFont="1" applyFill="1" applyBorder="1" applyAlignment="1">
      <alignment horizontal="center" vertical="center"/>
    </xf>
    <xf numFmtId="0" fontId="4" fillId="2" borderId="145" xfId="0" applyFont="1" applyFill="1" applyBorder="1" applyAlignment="1">
      <alignment horizontal="center" vertical="center"/>
    </xf>
    <xf numFmtId="0" fontId="19" fillId="11" borderId="54" xfId="0" applyFont="1" applyFill="1" applyBorder="1" applyAlignment="1">
      <alignment horizontal="left" vertical="top" wrapText="1"/>
    </xf>
    <xf numFmtId="0" fontId="13" fillId="11" borderId="96" xfId="0" applyFont="1" applyFill="1" applyBorder="1" applyAlignment="1">
      <alignment horizontal="left" vertical="top" wrapText="1"/>
    </xf>
    <xf numFmtId="0" fontId="13" fillId="11" borderId="159" xfId="0" applyFont="1" applyFill="1" applyBorder="1" applyAlignment="1">
      <alignment horizontal="left" vertical="top" wrapText="1"/>
    </xf>
    <xf numFmtId="0" fontId="13" fillId="11" borderId="94" xfId="0" applyFont="1" applyFill="1" applyBorder="1" applyAlignment="1">
      <alignment horizontal="left" vertical="top" wrapText="1"/>
    </xf>
    <xf numFmtId="0" fontId="0" fillId="0" borderId="56" xfId="0" applyBorder="1" applyAlignment="1">
      <alignment horizontal="center"/>
    </xf>
    <xf numFmtId="0" fontId="0" fillId="0" borderId="73" xfId="0" applyBorder="1" applyAlignment="1">
      <alignment horizontal="center"/>
    </xf>
    <xf numFmtId="14" fontId="0" fillId="0" borderId="166" xfId="0" applyNumberFormat="1" applyBorder="1" applyAlignment="1">
      <alignment horizontal="left" vertical="center"/>
    </xf>
    <xf numFmtId="0" fontId="0" fillId="0" borderId="107" xfId="0" applyBorder="1" applyAlignment="1">
      <alignment horizontal="left" vertical="center"/>
    </xf>
    <xf numFmtId="0" fontId="0" fillId="0" borderId="81" xfId="0" applyBorder="1" applyAlignment="1">
      <alignment horizontal="left" vertical="center"/>
    </xf>
    <xf numFmtId="0" fontId="2" fillId="0" borderId="117" xfId="0" applyFont="1" applyBorder="1" applyAlignment="1">
      <alignment horizontal="right"/>
    </xf>
    <xf numFmtId="0" fontId="0" fillId="0" borderId="102" xfId="0" applyBorder="1" applyAlignment="1">
      <alignment horizontal="center"/>
    </xf>
    <xf numFmtId="0" fontId="0" fillId="0" borderId="79" xfId="0" applyBorder="1" applyAlignment="1">
      <alignment horizontal="center"/>
    </xf>
    <xf numFmtId="0" fontId="0" fillId="0" borderId="54" xfId="0" applyBorder="1" applyAlignment="1">
      <alignment horizontal="left" vertical="center"/>
    </xf>
    <xf numFmtId="0" fontId="4" fillId="4" borderId="14" xfId="0" applyFont="1" applyFill="1" applyBorder="1" applyAlignment="1">
      <alignment horizontal="center"/>
    </xf>
    <xf numFmtId="0" fontId="4" fillId="4" borderId="53" xfId="0" applyFont="1" applyFill="1" applyBorder="1" applyAlignment="1">
      <alignment horizontal="center"/>
    </xf>
    <xf numFmtId="0" fontId="2" fillId="0" borderId="70" xfId="0" applyFont="1" applyBorder="1"/>
    <xf numFmtId="0" fontId="2" fillId="0" borderId="71" xfId="0" applyFont="1" applyBorder="1"/>
    <xf numFmtId="0" fontId="0" fillId="3" borderId="33" xfId="0" applyFill="1" applyBorder="1" applyAlignment="1">
      <alignment horizontal="center"/>
    </xf>
    <xf numFmtId="0" fontId="0" fillId="3" borderId="34" xfId="0" applyFill="1" applyBorder="1" applyAlignment="1">
      <alignment horizontal="center"/>
    </xf>
    <xf numFmtId="0" fontId="2" fillId="0" borderId="34" xfId="0" applyFont="1" applyBorder="1"/>
    <xf numFmtId="0" fontId="2" fillId="0" borderId="72" xfId="0" applyFont="1" applyBorder="1"/>
    <xf numFmtId="0" fontId="11" fillId="0" borderId="40" xfId="0" applyFont="1" applyBorder="1" applyAlignment="1">
      <alignment horizontal="left"/>
    </xf>
    <xf numFmtId="0" fontId="0" fillId="0" borderId="7" xfId="0" applyBorder="1" applyAlignment="1">
      <alignment horizontal="left"/>
    </xf>
    <xf numFmtId="14" fontId="11" fillId="2" borderId="41" xfId="0" applyNumberFormat="1" applyFont="1" applyFill="1" applyBorder="1" applyAlignment="1">
      <alignment horizontal="left"/>
    </xf>
    <xf numFmtId="14" fontId="0" fillId="2" borderId="42" xfId="0" applyNumberFormat="1" applyFill="1" applyBorder="1" applyAlignment="1">
      <alignment horizontal="left"/>
    </xf>
    <xf numFmtId="0" fontId="4" fillId="0" borderId="61" xfId="0" applyFont="1" applyBorder="1" applyAlignment="1">
      <alignment horizontal="center" vertical="center"/>
    </xf>
    <xf numFmtId="0" fontId="4" fillId="0" borderId="63" xfId="0" applyFont="1" applyBorder="1" applyAlignment="1">
      <alignment horizontal="center" vertical="center"/>
    </xf>
    <xf numFmtId="0" fontId="4" fillId="2" borderId="87" xfId="0" applyFont="1" applyFill="1" applyBorder="1" applyAlignment="1">
      <alignment horizontal="center"/>
    </xf>
    <xf numFmtId="0" fontId="4" fillId="2" borderId="88" xfId="0" applyFont="1" applyFill="1" applyBorder="1" applyAlignment="1">
      <alignment horizontal="center"/>
    </xf>
    <xf numFmtId="0" fontId="4" fillId="2" borderId="89" xfId="0" applyFont="1" applyFill="1" applyBorder="1" applyAlignment="1">
      <alignment horizontal="center"/>
    </xf>
    <xf numFmtId="0" fontId="0" fillId="0" borderId="84" xfId="0" applyBorder="1" applyAlignment="1">
      <alignment horizontal="center"/>
    </xf>
    <xf numFmtId="0" fontId="0" fillId="0" borderId="85" xfId="0" applyBorder="1" applyAlignment="1">
      <alignment horizontal="center"/>
    </xf>
    <xf numFmtId="0" fontId="0" fillId="0" borderId="86" xfId="0" applyBorder="1" applyAlignment="1">
      <alignment horizontal="center"/>
    </xf>
    <xf numFmtId="0" fontId="11" fillId="0" borderId="75" xfId="0" applyFont="1" applyBorder="1" applyAlignment="1">
      <alignment horizontal="center" vertical="center"/>
    </xf>
    <xf numFmtId="0" fontId="11" fillId="0" borderId="76" xfId="0" applyFont="1" applyBorder="1" applyAlignment="1">
      <alignment horizontal="center" vertical="center"/>
    </xf>
    <xf numFmtId="0" fontId="11" fillId="0" borderId="78" xfId="0" applyFont="1" applyBorder="1" applyAlignment="1">
      <alignment horizontal="center" vertical="center"/>
    </xf>
    <xf numFmtId="0" fontId="11" fillId="0" borderId="79" xfId="0" applyFont="1" applyBorder="1" applyAlignment="1">
      <alignment horizontal="center" vertical="center"/>
    </xf>
    <xf numFmtId="0" fontId="11" fillId="0" borderId="92" xfId="0" applyFont="1" applyBorder="1" applyAlignment="1">
      <alignment horizontal="center" vertical="center" wrapText="1"/>
    </xf>
    <xf numFmtId="0" fontId="0" fillId="0" borderId="92" xfId="0" applyBorder="1" applyAlignment="1">
      <alignment horizontal="center" vertical="center" wrapText="1"/>
    </xf>
    <xf numFmtId="0" fontId="0" fillId="0" borderId="76" xfId="0" applyBorder="1" applyAlignment="1">
      <alignment horizontal="center" vertical="center" wrapText="1"/>
    </xf>
    <xf numFmtId="0" fontId="0" fillId="0" borderId="97" xfId="0" applyBorder="1" applyAlignment="1">
      <alignment horizontal="center" vertical="center" wrapText="1"/>
    </xf>
    <xf numFmtId="0" fontId="0" fillId="0" borderId="79" xfId="0" applyBorder="1" applyAlignment="1">
      <alignment horizontal="center" vertical="center" wrapText="1"/>
    </xf>
    <xf numFmtId="0" fontId="11" fillId="0" borderId="103" xfId="0" applyFont="1" applyBorder="1" applyAlignment="1">
      <alignment horizontal="left" vertical="center"/>
    </xf>
    <xf numFmtId="0" fontId="0" fillId="0" borderId="104" xfId="0" applyBorder="1" applyAlignment="1">
      <alignment horizontal="left" vertical="center"/>
    </xf>
    <xf numFmtId="0" fontId="0" fillId="0" borderId="105" xfId="0" applyBorder="1" applyAlignment="1">
      <alignment horizontal="left" vertical="center"/>
    </xf>
    <xf numFmtId="0" fontId="11" fillId="0" borderId="78" xfId="0" applyFont="1" applyBorder="1" applyAlignment="1">
      <alignment horizontal="center"/>
    </xf>
    <xf numFmtId="0" fontId="0" fillId="0" borderId="97" xfId="0" applyBorder="1" applyAlignment="1">
      <alignment horizontal="center"/>
    </xf>
    <xf numFmtId="0" fontId="0" fillId="0" borderId="77" xfId="0" applyBorder="1" applyAlignment="1">
      <alignment horizontal="center"/>
    </xf>
    <xf numFmtId="0" fontId="0" fillId="0" borderId="18" xfId="0" applyBorder="1" applyAlignment="1">
      <alignment horizontal="center"/>
    </xf>
    <xf numFmtId="0" fontId="11" fillId="0" borderId="82" xfId="0" applyFont="1" applyBorder="1" applyAlignment="1">
      <alignment horizontal="center" vertical="center"/>
    </xf>
    <xf numFmtId="0" fontId="0" fillId="0" borderId="83" xfId="0" applyBorder="1" applyAlignment="1">
      <alignment horizontal="center" vertical="center"/>
    </xf>
    <xf numFmtId="0" fontId="11" fillId="0" borderId="101" xfId="0" applyFont="1" applyBorder="1" applyAlignment="1">
      <alignment horizontal="left" vertical="center"/>
    </xf>
    <xf numFmtId="0" fontId="0" fillId="0" borderId="101" xfId="0" applyBorder="1" applyAlignment="1">
      <alignment horizontal="center"/>
    </xf>
    <xf numFmtId="0" fontId="0" fillId="0" borderId="90" xfId="0" applyBorder="1" applyAlignment="1">
      <alignment horizontal="center"/>
    </xf>
    <xf numFmtId="0" fontId="0" fillId="0" borderId="80" xfId="0" applyBorder="1" applyAlignment="1">
      <alignment horizontal="center"/>
    </xf>
    <xf numFmtId="0" fontId="0" fillId="0" borderId="106" xfId="0" applyBorder="1" applyAlignment="1">
      <alignment horizontal="center"/>
    </xf>
    <xf numFmtId="0" fontId="0" fillId="0" borderId="107" xfId="0" applyBorder="1" applyAlignment="1">
      <alignment horizontal="center"/>
    </xf>
    <xf numFmtId="0" fontId="0" fillId="0" borderId="81" xfId="0" applyBorder="1" applyAlignment="1">
      <alignment horizontal="center"/>
    </xf>
    <xf numFmtId="0" fontId="11" fillId="0" borderId="92" xfId="0" applyFont="1" applyBorder="1" applyAlignment="1">
      <alignment horizontal="center" vertical="center"/>
    </xf>
    <xf numFmtId="0" fontId="11" fillId="0" borderId="97" xfId="0" applyFont="1" applyBorder="1" applyAlignment="1">
      <alignment horizontal="center" vertical="center"/>
    </xf>
    <xf numFmtId="0" fontId="11" fillId="0" borderId="77" xfId="0" applyFont="1" applyBorder="1" applyAlignment="1">
      <alignment horizontal="center"/>
    </xf>
    <xf numFmtId="0" fontId="11" fillId="0" borderId="18" xfId="0" applyFont="1" applyBorder="1" applyAlignment="1">
      <alignment horizontal="center"/>
    </xf>
    <xf numFmtId="0" fontId="11" fillId="0" borderId="73" xfId="0" applyFont="1" applyBorder="1" applyAlignment="1">
      <alignment horizontal="center"/>
    </xf>
    <xf numFmtId="0" fontId="11" fillId="0" borderId="95" xfId="0" applyFont="1" applyBorder="1" applyAlignment="1">
      <alignment horizontal="center"/>
    </xf>
    <xf numFmtId="0" fontId="11" fillId="0" borderId="55" xfId="0" applyFont="1" applyBorder="1" applyAlignment="1">
      <alignment horizontal="center"/>
    </xf>
    <xf numFmtId="0" fontId="11" fillId="0" borderId="96" xfId="0" applyFont="1" applyBorder="1" applyAlignment="1">
      <alignment horizontal="center"/>
    </xf>
    <xf numFmtId="0" fontId="0" fillId="0" borderId="94" xfId="0" applyBorder="1" applyAlignment="1">
      <alignment horizontal="center"/>
    </xf>
    <xf numFmtId="0" fontId="13" fillId="0" borderId="7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73" xfId="0" applyFont="1" applyBorder="1" applyAlignment="1">
      <alignment horizontal="center" vertical="center" wrapText="1"/>
    </xf>
    <xf numFmtId="0" fontId="13" fillId="0" borderId="78" xfId="0" applyFont="1" applyBorder="1" applyAlignment="1">
      <alignment horizontal="center" vertical="center" wrapText="1"/>
    </xf>
    <xf numFmtId="0" fontId="13" fillId="0" borderId="97" xfId="0" applyFont="1" applyBorder="1" applyAlignment="1">
      <alignment horizontal="center" vertical="center" wrapText="1"/>
    </xf>
    <xf numFmtId="0" fontId="13" fillId="0" borderId="79" xfId="0" applyFont="1" applyBorder="1" applyAlignment="1">
      <alignment horizontal="center" vertical="center" wrapText="1"/>
    </xf>
    <xf numFmtId="0" fontId="4" fillId="4" borderId="143" xfId="0" applyFont="1" applyFill="1" applyBorder="1" applyAlignment="1">
      <alignment horizontal="center" vertical="center"/>
    </xf>
    <xf numFmtId="0" fontId="2" fillId="0" borderId="144" xfId="0" applyFont="1" applyBorder="1"/>
    <xf numFmtId="0" fontId="2" fillId="0" borderId="145" xfId="0" applyFont="1" applyBorder="1"/>
    <xf numFmtId="0" fontId="8" fillId="2" borderId="146" xfId="0" applyFont="1" applyFill="1" applyBorder="1" applyAlignment="1">
      <alignment horizontal="center" vertical="center" wrapText="1"/>
    </xf>
    <xf numFmtId="0" fontId="2" fillId="0" borderId="43" xfId="0" applyFont="1" applyBorder="1"/>
    <xf numFmtId="0" fontId="8" fillId="2" borderId="2" xfId="0" applyFont="1" applyFill="1" applyBorder="1" applyAlignment="1">
      <alignment horizontal="center" vertical="center" wrapText="1"/>
    </xf>
    <xf numFmtId="0" fontId="2" fillId="0" borderId="147" xfId="0" applyFont="1" applyBorder="1"/>
    <xf numFmtId="0" fontId="0" fillId="2" borderId="6" xfId="0" applyFill="1" applyBorder="1" applyAlignment="1">
      <alignment horizontal="left" vertical="center"/>
    </xf>
    <xf numFmtId="14" fontId="0" fillId="2" borderId="6" xfId="0" applyNumberFormat="1" applyFill="1" applyBorder="1" applyAlignment="1">
      <alignment horizontal="left" vertical="center"/>
    </xf>
    <xf numFmtId="0" fontId="0" fillId="0" borderId="128" xfId="0" applyBorder="1" applyAlignment="1">
      <alignment horizontal="left"/>
    </xf>
    <xf numFmtId="0" fontId="2" fillId="0" borderId="129" xfId="0" applyFont="1" applyBorder="1"/>
    <xf numFmtId="0" fontId="2" fillId="0" borderId="130" xfId="0" applyFont="1" applyBorder="1"/>
    <xf numFmtId="0" fontId="0" fillId="0" borderId="40" xfId="0" applyBorder="1" applyAlignment="1">
      <alignment horizontal="left"/>
    </xf>
    <xf numFmtId="0" fontId="2" fillId="0" borderId="132" xfId="0" applyFont="1" applyBorder="1"/>
    <xf numFmtId="14" fontId="0" fillId="0" borderId="40" xfId="0" applyNumberFormat="1" applyBorder="1" applyAlignment="1">
      <alignment horizontal="left"/>
    </xf>
    <xf numFmtId="0" fontId="4" fillId="0" borderId="112" xfId="0" applyFont="1" applyBorder="1" applyAlignment="1">
      <alignment horizontal="center" vertical="center"/>
    </xf>
    <xf numFmtId="0" fontId="2" fillId="0" borderId="112" xfId="0" applyFont="1" applyBorder="1"/>
    <xf numFmtId="0" fontId="2" fillId="0" borderId="119" xfId="0" applyFont="1" applyBorder="1"/>
    <xf numFmtId="0" fontId="4" fillId="0" borderId="48" xfId="0" applyFont="1" applyBorder="1" applyAlignment="1">
      <alignment horizontal="center" vertical="center"/>
    </xf>
    <xf numFmtId="0" fontId="2" fillId="0" borderId="48" xfId="0" applyFont="1" applyBorder="1"/>
    <xf numFmtId="0" fontId="2" fillId="0" borderId="51" xfId="0" applyFont="1" applyBorder="1"/>
    <xf numFmtId="0" fontId="4" fillId="0" borderId="49" xfId="0" applyFont="1" applyBorder="1" applyAlignment="1">
      <alignment horizontal="center" vertical="center"/>
    </xf>
    <xf numFmtId="0" fontId="2" fillId="0" borderId="50" xfId="0" applyFont="1" applyBorder="1"/>
    <xf numFmtId="0" fontId="2" fillId="0" borderId="47" xfId="0" applyFont="1" applyBorder="1"/>
    <xf numFmtId="0" fontId="4" fillId="4" borderId="134" xfId="0" applyFont="1" applyFill="1" applyBorder="1" applyAlignment="1">
      <alignment horizontal="center" vertical="center"/>
    </xf>
    <xf numFmtId="0" fontId="2" fillId="0" borderId="135" xfId="0" applyFont="1" applyBorder="1"/>
    <xf numFmtId="0" fontId="4" fillId="0" borderId="47" xfId="0" applyFont="1" applyBorder="1" applyAlignment="1">
      <alignment horizontal="center" vertical="center"/>
    </xf>
    <xf numFmtId="0" fontId="2" fillId="0" borderId="136" xfId="0" applyFont="1" applyBorder="1"/>
    <xf numFmtId="0" fontId="4" fillId="0" borderId="40" xfId="0" applyFont="1" applyBorder="1" applyAlignment="1">
      <alignment horizontal="center" vertical="center"/>
    </xf>
    <xf numFmtId="0" fontId="11" fillId="0" borderId="75" xfId="0" applyFont="1" applyBorder="1" applyAlignment="1">
      <alignment horizontal="left" vertical="top"/>
    </xf>
    <xf numFmtId="0" fontId="11" fillId="0" borderId="92" xfId="0" applyFont="1" applyBorder="1" applyAlignment="1">
      <alignment horizontal="left" vertical="top"/>
    </xf>
    <xf numFmtId="0" fontId="11" fillId="0" borderId="76" xfId="0" applyFont="1" applyBorder="1" applyAlignment="1">
      <alignment horizontal="left" vertical="top"/>
    </xf>
    <xf numFmtId="0" fontId="11" fillId="0" borderId="78" xfId="0" applyFont="1" applyBorder="1" applyAlignment="1">
      <alignment horizontal="left" vertical="top"/>
    </xf>
    <xf numFmtId="0" fontId="11" fillId="0" borderId="97" xfId="0" applyFont="1" applyBorder="1" applyAlignment="1">
      <alignment horizontal="left" vertical="top"/>
    </xf>
    <xf numFmtId="0" fontId="11" fillId="0" borderId="79" xfId="0" applyFont="1" applyBorder="1" applyAlignment="1">
      <alignment horizontal="left" vertical="top"/>
    </xf>
    <xf numFmtId="0" fontId="0" fillId="0" borderId="75" xfId="0" applyBorder="1" applyAlignment="1">
      <alignment horizontal="center"/>
    </xf>
    <xf numFmtId="0" fontId="0" fillId="0" borderId="92" xfId="0" applyBorder="1" applyAlignment="1">
      <alignment horizontal="center"/>
    </xf>
    <xf numFmtId="0" fontId="0" fillId="0" borderId="76" xfId="0" applyBorder="1" applyAlignment="1">
      <alignment horizontal="center"/>
    </xf>
    <xf numFmtId="0" fontId="11" fillId="0" borderId="75" xfId="0" applyFont="1" applyBorder="1" applyAlignment="1">
      <alignment horizontal="left" vertical="center"/>
    </xf>
    <xf numFmtId="0" fontId="11" fillId="0" borderId="92" xfId="0" applyFont="1" applyBorder="1" applyAlignment="1">
      <alignment horizontal="left" vertical="center"/>
    </xf>
    <xf numFmtId="0" fontId="11" fillId="0" borderId="76" xfId="0" applyFont="1" applyBorder="1" applyAlignment="1">
      <alignment horizontal="left" vertical="center"/>
    </xf>
    <xf numFmtId="0" fontId="0" fillId="0" borderId="77" xfId="0" applyBorder="1" applyAlignment="1">
      <alignment horizontal="left" vertical="center"/>
    </xf>
    <xf numFmtId="0" fontId="0" fillId="0" borderId="18" xfId="0" applyBorder="1" applyAlignment="1">
      <alignment horizontal="left" vertical="center"/>
    </xf>
    <xf numFmtId="0" fontId="0" fillId="0" borderId="73" xfId="0" applyBorder="1" applyAlignment="1">
      <alignment horizontal="left" vertical="center"/>
    </xf>
    <xf numFmtId="0" fontId="11" fillId="0" borderId="95" xfId="0" applyFont="1" applyBorder="1" applyAlignment="1">
      <alignment horizontal="center" vertical="center"/>
    </xf>
    <xf numFmtId="0" fontId="11" fillId="0" borderId="55" xfId="0" applyFont="1" applyBorder="1" applyAlignment="1">
      <alignment horizontal="center" vertical="center"/>
    </xf>
    <xf numFmtId="0" fontId="11" fillId="0" borderId="96" xfId="0" applyFont="1" applyBorder="1" applyAlignment="1">
      <alignment horizontal="center" vertical="center"/>
    </xf>
    <xf numFmtId="0" fontId="11" fillId="0" borderId="77" xfId="0" applyFont="1" applyBorder="1" applyAlignment="1">
      <alignment horizontal="left" vertical="center"/>
    </xf>
    <xf numFmtId="0" fontId="11" fillId="0" borderId="18" xfId="0" applyFont="1" applyBorder="1" applyAlignment="1">
      <alignment horizontal="left" vertical="center"/>
    </xf>
    <xf numFmtId="0" fontId="11" fillId="0" borderId="73" xfId="0" applyFont="1" applyBorder="1" applyAlignment="1">
      <alignment horizontal="left" vertical="center"/>
    </xf>
    <xf numFmtId="0" fontId="11" fillId="0" borderId="78" xfId="0" applyFont="1" applyBorder="1" applyAlignment="1">
      <alignment horizontal="left" vertical="center"/>
    </xf>
    <xf numFmtId="0" fontId="11" fillId="0" borderId="97" xfId="0" applyFont="1" applyBorder="1" applyAlignment="1">
      <alignment horizontal="left" vertical="center"/>
    </xf>
    <xf numFmtId="0" fontId="11" fillId="0" borderId="79" xfId="0" applyFont="1" applyBorder="1" applyAlignment="1">
      <alignment horizontal="left" vertical="center"/>
    </xf>
    <xf numFmtId="14" fontId="11" fillId="2" borderId="154" xfId="0" applyNumberFormat="1" applyFont="1" applyFill="1" applyBorder="1" applyAlignment="1">
      <alignment horizontal="left"/>
    </xf>
    <xf numFmtId="14" fontId="0" fillId="2" borderId="154" xfId="0" applyNumberFormat="1" applyFill="1" applyBorder="1" applyAlignment="1">
      <alignment horizontal="left"/>
    </xf>
    <xf numFmtId="14" fontId="0" fillId="2" borderId="54" xfId="0" applyNumberFormat="1" applyFill="1" applyBorder="1" applyAlignment="1">
      <alignment horizontal="left"/>
    </xf>
    <xf numFmtId="0" fontId="4" fillId="0" borderId="95" xfId="0" applyFont="1" applyBorder="1" applyAlignment="1">
      <alignment horizontal="center" vertical="center"/>
    </xf>
    <xf numFmtId="0" fontId="4" fillId="0" borderId="96" xfId="0" applyFont="1" applyBorder="1" applyAlignment="1">
      <alignment horizontal="center" vertical="center"/>
    </xf>
    <xf numFmtId="0" fontId="11" fillId="0" borderId="65" xfId="0" applyFont="1" applyBorder="1" applyAlignment="1">
      <alignment horizontal="left"/>
    </xf>
    <xf numFmtId="0" fontId="0" fillId="0" borderId="65" xfId="0" applyBorder="1" applyAlignment="1">
      <alignment horizontal="left"/>
    </xf>
    <xf numFmtId="0" fontId="0" fillId="0" borderId="164" xfId="0" applyBorder="1" applyAlignment="1">
      <alignment horizontal="left"/>
    </xf>
    <xf numFmtId="0" fontId="4" fillId="2" borderId="75" xfId="0" applyFont="1" applyFill="1" applyBorder="1" applyAlignment="1">
      <alignment horizontal="center" vertical="center" wrapText="1"/>
    </xf>
    <xf numFmtId="0" fontId="4" fillId="2" borderId="76" xfId="0" applyFont="1" applyFill="1" applyBorder="1" applyAlignment="1">
      <alignment horizontal="center" vertical="center" wrapText="1"/>
    </xf>
    <xf numFmtId="0" fontId="4" fillId="2" borderId="78" xfId="0" applyFont="1" applyFill="1" applyBorder="1" applyAlignment="1">
      <alignment horizontal="center" vertical="center" wrapText="1"/>
    </xf>
    <xf numFmtId="0" fontId="4" fillId="2" borderId="79" xfId="0" applyFont="1" applyFill="1" applyBorder="1" applyAlignment="1">
      <alignment horizontal="center" vertical="center" wrapText="1"/>
    </xf>
    <xf numFmtId="0" fontId="11" fillId="0" borderId="97" xfId="0" applyFont="1" applyBorder="1" applyAlignment="1">
      <alignment horizontal="center"/>
    </xf>
    <xf numFmtId="0" fontId="11" fillId="0" borderId="79" xfId="0" applyFont="1" applyBorder="1" applyAlignment="1">
      <alignment horizontal="center"/>
    </xf>
    <xf numFmtId="0" fontId="4" fillId="4" borderId="58" xfId="0" applyFont="1" applyFill="1" applyBorder="1" applyAlignment="1">
      <alignment horizontal="center"/>
    </xf>
    <xf numFmtId="0" fontId="4" fillId="4" borderId="59" xfId="0" applyFont="1" applyFill="1" applyBorder="1" applyAlignment="1">
      <alignment horizontal="center"/>
    </xf>
    <xf numFmtId="0" fontId="2" fillId="0" borderId="59" xfId="0" applyFont="1" applyBorder="1"/>
    <xf numFmtId="0" fontId="2" fillId="0" borderId="60" xfId="0" applyFont="1" applyBorder="1"/>
    <xf numFmtId="0" fontId="11" fillId="11" borderId="92" xfId="0" applyFont="1" applyFill="1" applyBorder="1" applyAlignment="1">
      <alignment horizontal="center" vertical="center" wrapText="1"/>
    </xf>
    <xf numFmtId="0" fontId="11" fillId="11" borderId="76" xfId="0" applyFont="1" applyFill="1" applyBorder="1" applyAlignment="1">
      <alignment horizontal="center" vertical="center" wrapText="1"/>
    </xf>
    <xf numFmtId="0" fontId="11" fillId="11" borderId="97" xfId="0" applyFont="1" applyFill="1" applyBorder="1" applyAlignment="1">
      <alignment horizontal="center" vertical="center" wrapText="1"/>
    </xf>
    <xf numFmtId="0" fontId="11" fillId="11" borderId="79" xfId="0" applyFont="1" applyFill="1" applyBorder="1" applyAlignment="1">
      <alignment horizontal="center" vertical="center" wrapText="1"/>
    </xf>
    <xf numFmtId="0" fontId="2" fillId="0" borderId="65" xfId="0" applyFont="1" applyBorder="1"/>
    <xf numFmtId="14" fontId="0" fillId="0" borderId="65" xfId="0" applyNumberFormat="1" applyBorder="1" applyAlignment="1">
      <alignment horizontal="left"/>
    </xf>
    <xf numFmtId="0" fontId="4" fillId="4" borderId="173" xfId="0" applyFont="1" applyFill="1" applyBorder="1" applyAlignment="1">
      <alignment horizontal="center" vertical="center"/>
    </xf>
    <xf numFmtId="0" fontId="2" fillId="0" borderId="174" xfId="0" applyFont="1" applyBorder="1"/>
    <xf numFmtId="0" fontId="11" fillId="0" borderId="158" xfId="0" applyFont="1" applyBorder="1" applyAlignment="1">
      <alignment horizontal="center" vertical="center"/>
    </xf>
    <xf numFmtId="0" fontId="11" fillId="0" borderId="108" xfId="0" applyFont="1" applyBorder="1" applyAlignment="1">
      <alignment horizontal="center" vertical="center"/>
    </xf>
    <xf numFmtId="0" fontId="11" fillId="0" borderId="178" xfId="0" applyFont="1" applyBorder="1" applyAlignment="1">
      <alignment horizontal="center" vertical="center"/>
    </xf>
    <xf numFmtId="0" fontId="2" fillId="10" borderId="164" xfId="3" applyFont="1" applyFill="1" applyBorder="1" applyAlignment="1">
      <alignment horizontal="center" vertical="center" wrapText="1"/>
    </xf>
    <xf numFmtId="0" fontId="2" fillId="10" borderId="90" xfId="3" applyFont="1" applyFill="1" applyBorder="1" applyAlignment="1">
      <alignment horizontal="center" vertical="center" wrapText="1"/>
    </xf>
    <xf numFmtId="0" fontId="2" fillId="10" borderId="169" xfId="3" applyFont="1" applyFill="1" applyBorder="1" applyAlignment="1">
      <alignment horizontal="center" vertical="center" wrapText="1"/>
    </xf>
    <xf numFmtId="0" fontId="4" fillId="2" borderId="54" xfId="3" applyFont="1" applyFill="1" applyBorder="1" applyAlignment="1">
      <alignment horizontal="center" vertical="center" wrapText="1"/>
    </xf>
    <xf numFmtId="0" fontId="4" fillId="2" borderId="165" xfId="3" applyFont="1" applyFill="1" applyBorder="1" applyAlignment="1">
      <alignment horizontal="center" vertical="center" wrapText="1"/>
    </xf>
    <xf numFmtId="0" fontId="4" fillId="2" borderId="56" xfId="3" applyFont="1" applyFill="1" applyBorder="1" applyAlignment="1">
      <alignment horizontal="center" vertical="center" wrapText="1"/>
    </xf>
    <xf numFmtId="0" fontId="4" fillId="2" borderId="175" xfId="3" applyFont="1" applyFill="1" applyBorder="1" applyAlignment="1">
      <alignment horizontal="center" vertical="center" wrapText="1"/>
    </xf>
    <xf numFmtId="0" fontId="4" fillId="9" borderId="164" xfId="3" applyFont="1" applyFill="1" applyBorder="1" applyAlignment="1">
      <alignment horizontal="center" vertical="center" wrapText="1"/>
    </xf>
    <xf numFmtId="0" fontId="4" fillId="9" borderId="90" xfId="3" applyFont="1" applyFill="1" applyBorder="1" applyAlignment="1">
      <alignment horizontal="center" vertical="center" wrapText="1"/>
    </xf>
    <xf numFmtId="0" fontId="4" fillId="9" borderId="169" xfId="3" applyFont="1" applyFill="1" applyBorder="1" applyAlignment="1">
      <alignment horizontal="center" vertical="center" wrapText="1"/>
    </xf>
    <xf numFmtId="0" fontId="4" fillId="2" borderId="65" xfId="3" applyFont="1" applyFill="1" applyBorder="1" applyAlignment="1">
      <alignment horizontal="center" vertical="center" wrapText="1"/>
    </xf>
    <xf numFmtId="0" fontId="2" fillId="10" borderId="164" xfId="3" applyFont="1" applyFill="1" applyBorder="1" applyAlignment="1">
      <alignment horizontal="center" wrapText="1"/>
    </xf>
    <xf numFmtId="0" fontId="2" fillId="10" borderId="90" xfId="3" applyFont="1" applyFill="1" applyBorder="1" applyAlignment="1">
      <alignment horizontal="center" wrapText="1"/>
    </xf>
    <xf numFmtId="0" fontId="2" fillId="10" borderId="169" xfId="3" applyFont="1" applyFill="1" applyBorder="1" applyAlignment="1">
      <alignment horizontal="center" wrapText="1"/>
    </xf>
    <xf numFmtId="0" fontId="11" fillId="2" borderId="65" xfId="3" applyFill="1" applyBorder="1" applyAlignment="1">
      <alignment horizontal="left" vertical="center"/>
    </xf>
    <xf numFmtId="0" fontId="2" fillId="0" borderId="65" xfId="3" applyFont="1" applyBorder="1"/>
    <xf numFmtId="14" fontId="11" fillId="2" borderId="65" xfId="3" applyNumberFormat="1" applyFill="1" applyBorder="1" applyAlignment="1">
      <alignment horizontal="left" vertical="center"/>
    </xf>
    <xf numFmtId="0" fontId="11" fillId="2" borderId="65" xfId="3" applyFill="1" applyBorder="1" applyAlignment="1">
      <alignment horizontal="center"/>
    </xf>
    <xf numFmtId="0" fontId="13" fillId="0" borderId="65" xfId="10" applyFont="1" applyBorder="1" applyAlignment="1">
      <alignment horizontal="center"/>
    </xf>
    <xf numFmtId="0" fontId="11" fillId="2" borderId="65" xfId="3" applyFill="1" applyBorder="1" applyAlignment="1">
      <alignment horizontal="center" vertical="center" wrapText="1"/>
    </xf>
    <xf numFmtId="0" fontId="13" fillId="0" borderId="65" xfId="10" applyFont="1" applyBorder="1" applyAlignment="1">
      <alignment horizontal="center" vertical="center"/>
    </xf>
    <xf numFmtId="0" fontId="0" fillId="0" borderId="65" xfId="10" applyFont="1" applyBorder="1" applyAlignment="1">
      <alignment horizontal="center"/>
    </xf>
    <xf numFmtId="0" fontId="4" fillId="2" borderId="65" xfId="3" applyFont="1" applyFill="1" applyBorder="1" applyAlignment="1">
      <alignment horizontal="center" vertical="center"/>
    </xf>
    <xf numFmtId="0" fontId="11" fillId="2" borderId="164" xfId="3" applyFill="1" applyBorder="1" applyAlignment="1">
      <alignment horizontal="center"/>
    </xf>
    <xf numFmtId="0" fontId="11" fillId="2" borderId="90" xfId="3" applyFill="1" applyBorder="1" applyAlignment="1">
      <alignment horizontal="center"/>
    </xf>
    <xf numFmtId="0" fontId="11" fillId="2" borderId="169" xfId="3" applyFill="1" applyBorder="1" applyAlignment="1">
      <alignment horizontal="center"/>
    </xf>
    <xf numFmtId="0" fontId="9" fillId="2" borderId="164" xfId="3" applyFont="1" applyFill="1" applyBorder="1" applyAlignment="1">
      <alignment horizontal="center" vertical="center" wrapText="1"/>
    </xf>
    <xf numFmtId="0" fontId="9" fillId="2" borderId="90" xfId="3" applyFont="1" applyFill="1" applyBorder="1" applyAlignment="1">
      <alignment horizontal="center" vertical="center" wrapText="1"/>
    </xf>
    <xf numFmtId="0" fontId="9" fillId="2" borderId="169" xfId="3" applyFont="1" applyFill="1" applyBorder="1" applyAlignment="1">
      <alignment horizontal="center" vertical="center" wrapText="1"/>
    </xf>
    <xf numFmtId="0" fontId="4" fillId="13" borderId="65" xfId="0" applyFont="1" applyFill="1" applyBorder="1" applyAlignment="1">
      <alignment horizontal="center" vertical="center"/>
    </xf>
    <xf numFmtId="0" fontId="8" fillId="2" borderId="65" xfId="0" applyFont="1" applyFill="1" applyBorder="1" applyAlignment="1">
      <alignment horizontal="center" vertical="center" wrapText="1"/>
    </xf>
    <xf numFmtId="0" fontId="22" fillId="0" borderId="65" xfId="11" applyBorder="1" applyAlignment="1">
      <alignment wrapText="1"/>
    </xf>
    <xf numFmtId="0" fontId="2" fillId="0" borderId="65" xfId="0" applyFont="1" applyBorder="1" applyAlignment="1">
      <alignment wrapText="1"/>
    </xf>
    <xf numFmtId="14" fontId="9" fillId="2" borderId="164" xfId="0" applyNumberFormat="1" applyFont="1" applyFill="1" applyBorder="1" applyAlignment="1">
      <alignment horizontal="center" vertical="center" wrapText="1"/>
    </xf>
    <xf numFmtId="14" fontId="9" fillId="2" borderId="90" xfId="0" applyNumberFormat="1" applyFont="1" applyFill="1" applyBorder="1" applyAlignment="1">
      <alignment horizontal="center" vertical="center" wrapText="1"/>
    </xf>
    <xf numFmtId="14" fontId="9" fillId="2" borderId="169" xfId="0" applyNumberFormat="1" applyFont="1" applyFill="1" applyBorder="1" applyAlignment="1">
      <alignment horizontal="center" vertical="center" wrapText="1"/>
    </xf>
    <xf numFmtId="0" fontId="22" fillId="0" borderId="65" xfId="11" applyBorder="1" applyAlignment="1">
      <alignment vertical="center" wrapText="1"/>
    </xf>
    <xf numFmtId="0" fontId="2" fillId="0" borderId="65" xfId="0" applyFont="1" applyBorder="1" applyAlignment="1">
      <alignment vertical="center" wrapText="1"/>
    </xf>
    <xf numFmtId="0" fontId="2" fillId="0" borderId="65" xfId="11" applyFont="1" applyBorder="1" applyAlignment="1">
      <alignment wrapText="1"/>
    </xf>
    <xf numFmtId="0" fontId="2" fillId="0" borderId="65" xfId="11" applyFont="1" applyBorder="1" applyAlignment="1">
      <alignment vertical="center" wrapText="1"/>
    </xf>
    <xf numFmtId="0" fontId="11" fillId="0" borderId="54" xfId="0" applyFont="1" applyBorder="1" applyAlignment="1">
      <alignment horizontal="center" vertical="center"/>
    </xf>
    <xf numFmtId="0" fontId="11" fillId="0" borderId="165" xfId="0" applyFont="1" applyBorder="1" applyAlignment="1">
      <alignment horizontal="center" vertical="center"/>
    </xf>
    <xf numFmtId="0" fontId="11" fillId="0" borderId="159" xfId="0" applyFont="1" applyBorder="1" applyAlignment="1">
      <alignment horizontal="center" vertical="center"/>
    </xf>
    <xf numFmtId="0" fontId="11" fillId="0" borderId="57" xfId="0" applyFont="1" applyBorder="1" applyAlignment="1">
      <alignment horizontal="center" vertical="center"/>
    </xf>
    <xf numFmtId="0" fontId="11" fillId="0" borderId="168" xfId="0" applyFont="1" applyBorder="1" applyAlignment="1">
      <alignment horizontal="center" vertical="center"/>
    </xf>
    <xf numFmtId="0" fontId="11" fillId="0" borderId="65" xfId="0" applyFont="1" applyBorder="1" applyAlignment="1">
      <alignment horizontal="center"/>
    </xf>
    <xf numFmtId="0" fontId="4" fillId="2" borderId="75" xfId="3" applyFont="1" applyFill="1" applyBorder="1" applyAlignment="1">
      <alignment horizontal="center" vertical="center"/>
    </xf>
    <xf numFmtId="0" fontId="4" fillId="2" borderId="92" xfId="3" applyFont="1" applyFill="1" applyBorder="1" applyAlignment="1">
      <alignment horizontal="center" vertical="center"/>
    </xf>
    <xf numFmtId="0" fontId="4" fillId="2" borderId="76" xfId="3" applyFont="1" applyFill="1" applyBorder="1" applyAlignment="1">
      <alignment horizontal="center" vertical="center"/>
    </xf>
    <xf numFmtId="0" fontId="4" fillId="2" borderId="78" xfId="3" applyFont="1" applyFill="1" applyBorder="1" applyAlignment="1">
      <alignment horizontal="center" vertical="center"/>
    </xf>
    <xf numFmtId="0" fontId="4" fillId="2" borderId="97" xfId="3" applyFont="1" applyFill="1" applyBorder="1" applyAlignment="1">
      <alignment horizontal="center" vertical="center"/>
    </xf>
    <xf numFmtId="0" fontId="4" fillId="2" borderId="79" xfId="3" applyFont="1" applyFill="1" applyBorder="1" applyAlignment="1">
      <alignment horizontal="center" vertical="center"/>
    </xf>
    <xf numFmtId="0" fontId="11" fillId="2" borderId="40" xfId="3" applyFill="1" applyBorder="1" applyAlignment="1">
      <alignment horizontal="left" vertical="center"/>
    </xf>
    <xf numFmtId="0" fontId="2" fillId="0" borderId="7" xfId="3" applyFont="1" applyBorder="1"/>
    <xf numFmtId="0" fontId="2" fillId="0" borderId="29" xfId="3" applyFont="1" applyBorder="1"/>
    <xf numFmtId="14" fontId="11" fillId="2" borderId="33" xfId="3" applyNumberFormat="1" applyFill="1" applyBorder="1" applyAlignment="1">
      <alignment horizontal="left" vertical="center"/>
    </xf>
    <xf numFmtId="0" fontId="2" fillId="0" borderId="34" xfId="3" applyFont="1" applyBorder="1"/>
    <xf numFmtId="0" fontId="2" fillId="0" borderId="72" xfId="3" applyFont="1" applyBorder="1"/>
    <xf numFmtId="0" fontId="11" fillId="2" borderId="75" xfId="3" applyFill="1" applyBorder="1" applyAlignment="1">
      <alignment horizontal="center"/>
    </xf>
    <xf numFmtId="0" fontId="11" fillId="2" borderId="92" xfId="3" applyFill="1" applyBorder="1" applyAlignment="1">
      <alignment horizontal="center"/>
    </xf>
    <xf numFmtId="0" fontId="11" fillId="2" borderId="76" xfId="3" applyFill="1" applyBorder="1" applyAlignment="1">
      <alignment horizontal="center"/>
    </xf>
    <xf numFmtId="0" fontId="4" fillId="2" borderId="58" xfId="3" applyFont="1" applyFill="1" applyBorder="1" applyAlignment="1">
      <alignment horizontal="center" vertical="center"/>
    </xf>
    <xf numFmtId="0" fontId="4" fillId="2" borderId="59" xfId="3" applyFont="1" applyFill="1" applyBorder="1" applyAlignment="1">
      <alignment horizontal="center" vertical="center"/>
    </xf>
    <xf numFmtId="0" fontId="4" fillId="2" borderId="60" xfId="3" applyFont="1" applyFill="1" applyBorder="1" applyAlignment="1">
      <alignment horizontal="center" vertical="center"/>
    </xf>
    <xf numFmtId="0" fontId="4" fillId="0" borderId="124" xfId="0" applyFont="1" applyBorder="1" applyAlignment="1">
      <alignment horizontal="center" vertical="center" wrapText="1"/>
    </xf>
    <xf numFmtId="0" fontId="4" fillId="0" borderId="66" xfId="0" applyFont="1" applyBorder="1" applyAlignment="1">
      <alignment horizontal="center" vertical="center" wrapText="1"/>
    </xf>
    <xf numFmtId="0" fontId="0" fillId="0" borderId="49" xfId="0" applyBorder="1" applyAlignment="1">
      <alignment horizontal="left" vertical="center"/>
    </xf>
    <xf numFmtId="14" fontId="0" fillId="0" borderId="49" xfId="0" applyNumberFormat="1" applyBorder="1" applyAlignment="1">
      <alignment horizontal="left" vertical="center"/>
    </xf>
    <xf numFmtId="14" fontId="0" fillId="0" borderId="18" xfId="0" applyNumberFormat="1" applyBorder="1" applyAlignment="1">
      <alignment horizontal="left" vertical="center"/>
    </xf>
    <xf numFmtId="0" fontId="4" fillId="4" borderId="58" xfId="0" applyFont="1" applyFill="1" applyBorder="1" applyAlignment="1">
      <alignment horizontal="center" vertical="center"/>
    </xf>
    <xf numFmtId="0" fontId="4" fillId="4" borderId="59" xfId="0" applyFont="1" applyFill="1" applyBorder="1" applyAlignment="1">
      <alignment horizontal="center" vertical="center"/>
    </xf>
    <xf numFmtId="0" fontId="4" fillId="4" borderId="60" xfId="0" applyFont="1" applyFill="1" applyBorder="1" applyAlignment="1">
      <alignment horizontal="center" vertical="center"/>
    </xf>
    <xf numFmtId="0" fontId="4" fillId="0" borderId="91"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91" xfId="0" applyFont="1" applyBorder="1" applyAlignment="1">
      <alignment horizontal="center" vertical="center"/>
    </xf>
    <xf numFmtId="0" fontId="4" fillId="0" borderId="65" xfId="0" applyFont="1" applyBorder="1" applyAlignment="1">
      <alignment horizontal="center" vertical="center"/>
    </xf>
    <xf numFmtId="0" fontId="4" fillId="0" borderId="123" xfId="0" applyFont="1" applyBorder="1" applyAlignment="1">
      <alignment horizontal="center" vertical="center"/>
    </xf>
    <xf numFmtId="0" fontId="14" fillId="0" borderId="64" xfId="0" applyFont="1" applyBorder="1"/>
    <xf numFmtId="0" fontId="14" fillId="0" borderId="65" xfId="0" applyFont="1" applyBorder="1"/>
    <xf numFmtId="0" fontId="4" fillId="3" borderId="121" xfId="0" applyFont="1" applyFill="1" applyBorder="1" applyAlignment="1">
      <alignment horizontal="right" vertical="center"/>
    </xf>
    <xf numFmtId="0" fontId="4" fillId="3" borderId="117" xfId="0" applyFont="1" applyFill="1" applyBorder="1" applyAlignment="1">
      <alignment horizontal="right" vertical="center"/>
    </xf>
    <xf numFmtId="0" fontId="4" fillId="4" borderId="75" xfId="0" applyFont="1" applyFill="1" applyBorder="1" applyAlignment="1">
      <alignment horizontal="center" vertical="center"/>
    </xf>
    <xf numFmtId="0" fontId="4" fillId="4" borderId="92" xfId="0" applyFont="1" applyFill="1" applyBorder="1" applyAlignment="1">
      <alignment horizontal="center" vertical="center"/>
    </xf>
    <xf numFmtId="0" fontId="4" fillId="4" borderId="76" xfId="0" applyFont="1" applyFill="1" applyBorder="1" applyAlignment="1">
      <alignment horizontal="center" vertical="center"/>
    </xf>
    <xf numFmtId="0" fontId="4" fillId="3" borderId="118" xfId="0" applyFont="1" applyFill="1" applyBorder="1" applyAlignment="1">
      <alignment horizontal="right" vertical="center"/>
    </xf>
    <xf numFmtId="0" fontId="0" fillId="0" borderId="65" xfId="0" applyBorder="1" applyAlignment="1">
      <alignment horizontal="left" vertical="center"/>
    </xf>
    <xf numFmtId="0" fontId="0" fillId="0" borderId="154" xfId="0" applyBorder="1" applyAlignment="1">
      <alignment horizontal="left" vertical="center"/>
    </xf>
    <xf numFmtId="0" fontId="4" fillId="0" borderId="85" xfId="0" applyFont="1" applyBorder="1" applyAlignment="1">
      <alignment horizontal="center" vertical="center" wrapText="1"/>
    </xf>
    <xf numFmtId="0" fontId="4" fillId="0" borderId="85" xfId="0" applyFont="1" applyBorder="1" applyAlignment="1">
      <alignment horizontal="center" vertical="center"/>
    </xf>
    <xf numFmtId="0" fontId="0" fillId="0" borderId="78" xfId="0" applyBorder="1" applyAlignment="1">
      <alignment horizontal="center"/>
    </xf>
    <xf numFmtId="0" fontId="11" fillId="0" borderId="75" xfId="0" applyFont="1" applyBorder="1" applyAlignment="1">
      <alignment horizontal="left" vertical="center" wrapText="1"/>
    </xf>
    <xf numFmtId="0" fontId="0" fillId="0" borderId="92" xfId="0" applyBorder="1" applyAlignment="1">
      <alignment horizontal="left" vertical="center" wrapText="1"/>
    </xf>
    <xf numFmtId="0" fontId="0" fillId="0" borderId="76" xfId="0" applyBorder="1" applyAlignment="1">
      <alignment horizontal="left" vertical="center" wrapText="1"/>
    </xf>
    <xf numFmtId="0" fontId="0" fillId="0" borderId="77" xfId="0" applyBorder="1" applyAlignment="1">
      <alignment horizontal="left" vertical="center" wrapText="1"/>
    </xf>
    <xf numFmtId="0" fontId="0" fillId="0" borderId="18" xfId="0" applyBorder="1" applyAlignment="1">
      <alignment horizontal="left" vertical="center" wrapText="1"/>
    </xf>
    <xf numFmtId="0" fontId="0" fillId="0" borderId="73" xfId="0" applyBorder="1" applyAlignment="1">
      <alignment horizontal="left" vertical="center" wrapText="1"/>
    </xf>
    <xf numFmtId="4" fontId="11" fillId="0" borderId="65" xfId="0" applyNumberFormat="1" applyFont="1" applyBorder="1" applyAlignment="1">
      <alignment horizontal="center" vertical="center"/>
    </xf>
    <xf numFmtId="0" fontId="11" fillId="0" borderId="77" xfId="0" applyFont="1" applyBorder="1" applyAlignment="1">
      <alignment horizontal="center" vertical="center"/>
    </xf>
    <xf numFmtId="0" fontId="11" fillId="0" borderId="18" xfId="0" applyFont="1" applyBorder="1" applyAlignment="1">
      <alignment horizontal="center" vertical="center"/>
    </xf>
    <xf numFmtId="0" fontId="11" fillId="0" borderId="73" xfId="0" applyFont="1" applyBorder="1" applyAlignment="1">
      <alignment horizontal="center" vertical="center"/>
    </xf>
    <xf numFmtId="0" fontId="4" fillId="4" borderId="78" xfId="0" applyFont="1" applyFill="1" applyBorder="1" applyAlignment="1">
      <alignment horizontal="center" vertical="center"/>
    </xf>
    <xf numFmtId="0" fontId="4" fillId="4" borderId="97" xfId="0" applyFont="1" applyFill="1" applyBorder="1" applyAlignment="1">
      <alignment horizontal="center" vertical="center"/>
    </xf>
    <xf numFmtId="0" fontId="4" fillId="4" borderId="79" xfId="0" applyFont="1" applyFill="1" applyBorder="1" applyAlignment="1">
      <alignment horizontal="center" vertical="center"/>
    </xf>
    <xf numFmtId="0" fontId="4" fillId="0" borderId="125" xfId="0" applyFont="1" applyBorder="1" applyAlignment="1">
      <alignment horizontal="center" vertical="center"/>
    </xf>
    <xf numFmtId="0" fontId="4" fillId="3" borderId="78" xfId="0" applyFont="1" applyFill="1" applyBorder="1" applyAlignment="1">
      <alignment horizontal="right" vertical="center"/>
    </xf>
    <xf numFmtId="0" fontId="4" fillId="3" borderId="97" xfId="0" applyFont="1" applyFill="1" applyBorder="1" applyAlignment="1">
      <alignment horizontal="right" vertical="center"/>
    </xf>
    <xf numFmtId="0" fontId="4" fillId="3" borderId="115" xfId="0" applyFont="1" applyFill="1" applyBorder="1" applyAlignment="1">
      <alignment horizontal="right" vertical="center"/>
    </xf>
    <xf numFmtId="0" fontId="11" fillId="0" borderId="68" xfId="0" applyFont="1" applyBorder="1" applyAlignment="1">
      <alignment horizontal="center" vertical="center"/>
    </xf>
    <xf numFmtId="0" fontId="11" fillId="0" borderId="61" xfId="0" applyFont="1" applyBorder="1" applyAlignment="1">
      <alignment horizontal="center" vertical="center"/>
    </xf>
    <xf numFmtId="0" fontId="11" fillId="0" borderId="62" xfId="0" applyFont="1" applyBorder="1" applyAlignment="1">
      <alignment horizontal="center" vertical="center"/>
    </xf>
    <xf numFmtId="0" fontId="11" fillId="0" borderId="64" xfId="0" applyFont="1" applyBorder="1" applyAlignment="1">
      <alignment horizontal="center" vertical="center"/>
    </xf>
    <xf numFmtId="0" fontId="11" fillId="0" borderId="65" xfId="0" applyFont="1" applyBorder="1" applyAlignment="1">
      <alignment horizontal="center" vertical="center"/>
    </xf>
    <xf numFmtId="0" fontId="11" fillId="0" borderId="62" xfId="0" applyFont="1" applyBorder="1" applyAlignment="1">
      <alignment horizontal="left" vertical="top"/>
    </xf>
    <xf numFmtId="0" fontId="11" fillId="0" borderId="63" xfId="0" applyFont="1" applyBorder="1" applyAlignment="1">
      <alignment horizontal="left" vertical="top"/>
    </xf>
    <xf numFmtId="0" fontId="11" fillId="0" borderId="65" xfId="0" applyFont="1" applyBorder="1" applyAlignment="1">
      <alignment horizontal="left" vertical="top"/>
    </xf>
    <xf numFmtId="0" fontId="11" fillId="0" borderId="66" xfId="0" applyFont="1" applyBorder="1" applyAlignment="1">
      <alignment horizontal="left" vertical="top"/>
    </xf>
    <xf numFmtId="0" fontId="11" fillId="0" borderId="56" xfId="0" applyFont="1" applyBorder="1" applyAlignment="1">
      <alignment horizontal="center" vertical="center"/>
    </xf>
    <xf numFmtId="0" fontId="11" fillId="0" borderId="102" xfId="0" applyFont="1" applyBorder="1" applyAlignment="1">
      <alignment horizontal="center" vertical="center"/>
    </xf>
    <xf numFmtId="0" fontId="11" fillId="0" borderId="64" xfId="0" applyFont="1" applyBorder="1" applyAlignment="1">
      <alignment horizontal="center"/>
    </xf>
    <xf numFmtId="0" fontId="11" fillId="0" borderId="67" xfId="0" applyFont="1" applyBorder="1" applyAlignment="1">
      <alignment horizontal="center"/>
    </xf>
    <xf numFmtId="0" fontId="0" fillId="0" borderId="68" xfId="0" applyBorder="1" applyAlignment="1">
      <alignment horizontal="center"/>
    </xf>
    <xf numFmtId="0" fontId="4" fillId="0" borderId="18" xfId="0" applyFont="1" applyBorder="1" applyAlignment="1">
      <alignment horizontal="center" vertical="center" wrapText="1"/>
    </xf>
    <xf numFmtId="0" fontId="4" fillId="7" borderId="87" xfId="0" applyFont="1" applyFill="1" applyBorder="1" applyAlignment="1">
      <alignment horizontal="center" vertical="center"/>
    </xf>
    <xf numFmtId="0" fontId="4" fillId="7" borderId="88" xfId="0" applyFont="1" applyFill="1" applyBorder="1" applyAlignment="1">
      <alignment horizontal="center" vertical="center"/>
    </xf>
    <xf numFmtId="0" fontId="4" fillId="7" borderId="89" xfId="0" applyFont="1" applyFill="1" applyBorder="1" applyAlignment="1">
      <alignment horizontal="center" vertical="center"/>
    </xf>
    <xf numFmtId="0" fontId="4" fillId="8" borderId="18" xfId="0" applyFont="1" applyFill="1" applyBorder="1" applyAlignment="1">
      <alignment horizontal="center" vertical="center"/>
    </xf>
    <xf numFmtId="0" fontId="11" fillId="0" borderId="54" xfId="0" applyFont="1" applyBorder="1" applyAlignment="1">
      <alignment horizontal="left" vertical="center"/>
    </xf>
    <xf numFmtId="0" fontId="11" fillId="0" borderId="55" xfId="0" applyFont="1" applyBorder="1" applyAlignment="1">
      <alignment horizontal="left" vertical="center"/>
    </xf>
    <xf numFmtId="0" fontId="11" fillId="0" borderId="96" xfId="0" applyFont="1" applyBorder="1" applyAlignment="1">
      <alignment horizontal="left" vertical="center"/>
    </xf>
    <xf numFmtId="0" fontId="4" fillId="0" borderId="123" xfId="0" applyFont="1" applyBorder="1" applyAlignment="1">
      <alignment horizontal="center" vertical="center" wrapText="1"/>
    </xf>
    <xf numFmtId="0" fontId="14" fillId="0" borderId="64" xfId="0" applyFont="1" applyBorder="1" applyAlignment="1">
      <alignment wrapText="1"/>
    </xf>
    <xf numFmtId="0" fontId="4" fillId="7" borderId="18" xfId="0" applyFont="1" applyFill="1" applyBorder="1" applyAlignment="1">
      <alignment horizontal="center" vertical="center"/>
    </xf>
    <xf numFmtId="0" fontId="16" fillId="0" borderId="61" xfId="0" applyFont="1" applyBorder="1" applyAlignment="1">
      <alignment horizontal="center" vertical="center" wrapText="1"/>
    </xf>
    <xf numFmtId="0" fontId="16" fillId="0" borderId="63" xfId="0" applyFont="1" applyBorder="1" applyAlignment="1">
      <alignment horizontal="center" vertical="center" wrapText="1"/>
    </xf>
    <xf numFmtId="0" fontId="11" fillId="0" borderId="64" xfId="0" applyFont="1" applyBorder="1" applyAlignment="1">
      <alignment horizontal="left"/>
    </xf>
    <xf numFmtId="0" fontId="0" fillId="0" borderId="66" xfId="0" applyBorder="1" applyAlignment="1">
      <alignment horizontal="left"/>
    </xf>
    <xf numFmtId="0" fontId="0" fillId="0" borderId="95" xfId="0" applyBorder="1" applyAlignment="1">
      <alignment horizontal="left" vertical="center"/>
    </xf>
    <xf numFmtId="0" fontId="13" fillId="0" borderId="77" xfId="0" applyFont="1" applyBorder="1" applyAlignment="1">
      <alignment horizontal="center" vertical="center"/>
    </xf>
    <xf numFmtId="0" fontId="13" fillId="0" borderId="18" xfId="0" applyFont="1" applyBorder="1" applyAlignment="1">
      <alignment horizontal="center" vertical="center"/>
    </xf>
    <xf numFmtId="0" fontId="13" fillId="0" borderId="73" xfId="0" applyFont="1" applyBorder="1" applyAlignment="1">
      <alignment horizontal="center" vertical="center"/>
    </xf>
    <xf numFmtId="0" fontId="13" fillId="0" borderId="78" xfId="0" applyFont="1" applyBorder="1" applyAlignment="1">
      <alignment horizontal="center" vertical="center"/>
    </xf>
    <xf numFmtId="0" fontId="13" fillId="0" borderId="97" xfId="0" applyFont="1" applyBorder="1" applyAlignment="1">
      <alignment horizontal="center" vertical="center"/>
    </xf>
    <xf numFmtId="0" fontId="13" fillId="0" borderId="79" xfId="0" applyFont="1" applyBorder="1" applyAlignment="1">
      <alignment horizontal="center" vertical="center"/>
    </xf>
    <xf numFmtId="0" fontId="0" fillId="0" borderId="92" xfId="0" applyBorder="1" applyAlignment="1">
      <alignment horizontal="left" vertical="top"/>
    </xf>
    <xf numFmtId="0" fontId="0" fillId="0" borderId="76" xfId="0" applyBorder="1" applyAlignment="1">
      <alignment horizontal="left" vertical="top"/>
    </xf>
    <xf numFmtId="0" fontId="0" fillId="0" borderId="77" xfId="0" applyBorder="1" applyAlignment="1">
      <alignment horizontal="left" vertical="top"/>
    </xf>
    <xf numFmtId="0" fontId="0" fillId="0" borderId="18" xfId="0" applyBorder="1" applyAlignment="1">
      <alignment horizontal="left" vertical="top"/>
    </xf>
    <xf numFmtId="0" fontId="0" fillId="0" borderId="73" xfId="0" applyBorder="1" applyAlignment="1">
      <alignment horizontal="left" vertical="top"/>
    </xf>
    <xf numFmtId="0" fontId="11" fillId="0" borderId="58" xfId="0" applyFont="1" applyBorder="1" applyAlignment="1">
      <alignment horizontal="center" vertical="center"/>
    </xf>
    <xf numFmtId="0" fontId="11" fillId="0" borderId="59" xfId="0" applyFont="1" applyBorder="1" applyAlignment="1">
      <alignment horizontal="center" vertical="center"/>
    </xf>
    <xf numFmtId="0" fontId="11" fillId="0" borderId="60" xfId="0" applyFont="1" applyBorder="1" applyAlignment="1">
      <alignment horizontal="center" vertical="center"/>
    </xf>
    <xf numFmtId="0" fontId="11" fillId="0" borderId="77" xfId="0" applyFont="1" applyBorder="1" applyAlignment="1">
      <alignment horizontal="left" vertical="top"/>
    </xf>
    <xf numFmtId="0" fontId="11" fillId="0" borderId="18" xfId="0" applyFont="1" applyBorder="1" applyAlignment="1">
      <alignment horizontal="left" vertical="top"/>
    </xf>
    <xf numFmtId="0" fontId="11" fillId="0" borderId="73" xfId="0" applyFont="1" applyBorder="1" applyAlignment="1">
      <alignment horizontal="left" vertical="top"/>
    </xf>
    <xf numFmtId="0" fontId="11" fillId="0" borderId="64" xfId="0" applyFont="1" applyBorder="1" applyAlignment="1">
      <alignment horizontal="left" vertical="center"/>
    </xf>
    <xf numFmtId="0" fontId="0" fillId="0" borderId="66" xfId="0" applyBorder="1" applyAlignment="1">
      <alignment horizontal="left" vertical="center"/>
    </xf>
    <xf numFmtId="0" fontId="4" fillId="3" borderId="75" xfId="0" applyFont="1" applyFill="1" applyBorder="1" applyAlignment="1">
      <alignment horizontal="center" vertical="center"/>
    </xf>
    <xf numFmtId="0" fontId="4" fillId="3" borderId="92" xfId="0" applyFont="1" applyFill="1" applyBorder="1" applyAlignment="1">
      <alignment horizontal="center" vertical="center"/>
    </xf>
    <xf numFmtId="0" fontId="4" fillId="3" borderId="171" xfId="0" applyFont="1" applyFill="1" applyBorder="1" applyAlignment="1">
      <alignment horizontal="center" vertical="center"/>
    </xf>
    <xf numFmtId="0" fontId="2" fillId="0" borderId="77" xfId="0" applyFont="1" applyBorder="1" applyAlignment="1">
      <alignment horizontal="left" vertical="center"/>
    </xf>
    <xf numFmtId="0" fontId="2" fillId="0" borderId="18" xfId="0" applyFont="1" applyBorder="1" applyAlignment="1">
      <alignment horizontal="left" vertical="center"/>
    </xf>
    <xf numFmtId="0" fontId="2" fillId="0" borderId="172" xfId="0" applyFont="1" applyBorder="1" applyAlignment="1">
      <alignment horizontal="left" vertical="center"/>
    </xf>
    <xf numFmtId="0" fontId="4" fillId="0" borderId="77" xfId="0" applyFont="1" applyBorder="1" applyAlignment="1">
      <alignment horizontal="right" vertical="center"/>
    </xf>
    <xf numFmtId="0" fontId="4" fillId="0" borderId="18" xfId="0" applyFont="1" applyBorder="1" applyAlignment="1">
      <alignment horizontal="right" vertical="center"/>
    </xf>
    <xf numFmtId="0" fontId="4" fillId="0" borderId="172" xfId="0" applyFont="1" applyBorder="1" applyAlignment="1">
      <alignment horizontal="right" vertical="center"/>
    </xf>
    <xf numFmtId="0" fontId="8" fillId="2" borderId="65" xfId="3" applyFont="1" applyFill="1" applyBorder="1" applyAlignment="1">
      <alignment horizontal="center" vertical="center" wrapText="1"/>
    </xf>
    <xf numFmtId="0" fontId="2" fillId="0" borderId="65" xfId="3" applyFont="1" applyBorder="1" applyAlignment="1">
      <alignment horizontal="center"/>
    </xf>
    <xf numFmtId="0" fontId="11" fillId="2" borderId="65" xfId="3" applyFill="1" applyBorder="1" applyAlignment="1">
      <alignment horizontal="left"/>
    </xf>
    <xf numFmtId="0" fontId="4" fillId="9" borderId="75" xfId="3" applyFont="1" applyFill="1" applyBorder="1" applyAlignment="1">
      <alignment horizontal="center" vertical="center"/>
    </xf>
    <xf numFmtId="0" fontId="2" fillId="10" borderId="92" xfId="3" applyFont="1" applyFill="1" applyBorder="1" applyAlignment="1">
      <alignment horizontal="center"/>
    </xf>
    <xf numFmtId="0" fontId="2" fillId="10" borderId="76" xfId="3" applyFont="1" applyFill="1" applyBorder="1" applyAlignment="1">
      <alignment horizontal="center"/>
    </xf>
    <xf numFmtId="0" fontId="11" fillId="2" borderId="78" xfId="3" applyFill="1" applyBorder="1" applyAlignment="1">
      <alignment horizontal="center"/>
    </xf>
    <xf numFmtId="0" fontId="11" fillId="2" borderId="97" xfId="3" applyFill="1" applyBorder="1" applyAlignment="1">
      <alignment horizontal="center"/>
    </xf>
    <xf numFmtId="0" fontId="11" fillId="2" borderId="79" xfId="3" applyFill="1" applyBorder="1" applyAlignment="1">
      <alignment horizontal="center"/>
    </xf>
    <xf numFmtId="0" fontId="0" fillId="2" borderId="77" xfId="0" applyFill="1" applyBorder="1" applyAlignment="1">
      <alignment horizontal="center"/>
    </xf>
    <xf numFmtId="0" fontId="0" fillId="2" borderId="18" xfId="0" applyFill="1" applyBorder="1" applyAlignment="1">
      <alignment horizontal="center"/>
    </xf>
    <xf numFmtId="0" fontId="0" fillId="2" borderId="73" xfId="0" applyFill="1" applyBorder="1" applyAlignment="1">
      <alignment horizontal="center"/>
    </xf>
    <xf numFmtId="0" fontId="4" fillId="9" borderId="75" xfId="0" applyFont="1" applyFill="1" applyBorder="1" applyAlignment="1">
      <alignment horizontal="center" vertical="center"/>
    </xf>
    <xf numFmtId="0" fontId="2" fillId="10" borderId="92" xfId="0" applyFont="1" applyFill="1" applyBorder="1"/>
    <xf numFmtId="0" fontId="2" fillId="10" borderId="76" xfId="0" applyFont="1" applyFill="1" applyBorder="1"/>
    <xf numFmtId="4" fontId="4" fillId="2" borderId="65" xfId="3" applyNumberFormat="1" applyFont="1" applyFill="1" applyBorder="1" applyAlignment="1">
      <alignment horizontal="center" vertical="center"/>
    </xf>
  </cellXfs>
  <cellStyles count="12">
    <cellStyle name="Hiperlink" xfId="11" builtinId="8"/>
    <cellStyle name="Normal" xfId="0" builtinId="0"/>
    <cellStyle name="Normal 2" xfId="2"/>
    <cellStyle name="Normal 2 2" xfId="5"/>
    <cellStyle name="Normal 2 3" xfId="6"/>
    <cellStyle name="Normal 2 4" xfId="10"/>
    <cellStyle name="Normal 282 2" xfId="1"/>
    <cellStyle name="Normal 3" xfId="3"/>
    <cellStyle name="Normal 3 2" xfId="7"/>
    <cellStyle name="Normal 6" xfId="4"/>
    <cellStyle name="Porcentagem" xfId="9" builtinId="5"/>
    <cellStyle name="Porcentagem 2 3" xfId="8"/>
  </cellStyles>
  <dxfs count="154">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b/>
      </font>
      <fill>
        <patternFill>
          <bgColor rgb="FFC0C0C0"/>
        </patternFill>
      </fill>
      <border>
        <left style="thin">
          <color auto="1"/>
        </left>
        <right style="thin">
          <color auto="1"/>
        </right>
        <top style="thin">
          <color auto="1"/>
        </top>
        <bottom style="thin">
          <color auto="1"/>
        </bottom>
        <vertical/>
        <horizontal/>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
      <fill>
        <patternFill patternType="none"/>
      </fill>
      <border>
        <left style="thin">
          <color rgb="FF000000"/>
        </left>
        <right style="thin">
          <color rgb="FF000000"/>
        </right>
        <top style="thin">
          <color rgb="FF000000"/>
        </top>
        <bottom style="thin">
          <color rgb="FF000000"/>
        </bottom>
      </border>
    </dxf>
    <dxf>
      <font>
        <b/>
      </font>
      <fill>
        <patternFill patternType="solid">
          <fgColor rgb="FFC0C0C0"/>
          <bgColor rgb="FFC0C0C0"/>
        </patternFill>
      </fill>
      <border>
        <left style="thin">
          <color rgb="FF000000"/>
        </left>
        <right style="thin">
          <color rgb="FF000000"/>
        </right>
        <top style="thin">
          <color rgb="FF000000"/>
        </top>
        <bottom style="thin">
          <color rgb="FF00000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104775</xdr:colOff>
      <xdr:row>26</xdr:row>
      <xdr:rowOff>0</xdr:rowOff>
    </xdr:from>
    <xdr:to>
      <xdr:col>2</xdr:col>
      <xdr:colOff>876300</xdr:colOff>
      <xdr:row>27</xdr:row>
      <xdr:rowOff>190500</xdr:rowOff>
    </xdr:to>
    <xdr:pic>
      <xdr:nvPicPr>
        <xdr:cNvPr id="2" name="Imagem 1">
          <a:extLst>
            <a:ext uri="{FF2B5EF4-FFF2-40B4-BE49-F238E27FC236}">
              <a16:creationId xmlns:a16="http://schemas.microsoft.com/office/drawing/2014/main" xmlns="" id="{7AD1045B-0BF1-43D6-8075-F5A4C3FDDF15}"/>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14375" y="5057775"/>
          <a:ext cx="35052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219075</xdr:colOff>
      <xdr:row>17</xdr:row>
      <xdr:rowOff>57150</xdr:rowOff>
    </xdr:from>
    <xdr:to>
      <xdr:col>3</xdr:col>
      <xdr:colOff>0</xdr:colOff>
      <xdr:row>19</xdr:row>
      <xdr:rowOff>47625</xdr:rowOff>
    </xdr:to>
    <xdr:pic>
      <xdr:nvPicPr>
        <xdr:cNvPr id="3" name="Imagem 2">
          <a:extLst>
            <a:ext uri="{FF2B5EF4-FFF2-40B4-BE49-F238E27FC236}">
              <a16:creationId xmlns:a16="http://schemas.microsoft.com/office/drawing/2014/main" xmlns="" id="{7982A1FD-70EF-4F7F-A346-BA2622788DC9}"/>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828675" y="3314700"/>
          <a:ext cx="35052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104775</xdr:colOff>
      <xdr:row>57</xdr:row>
      <xdr:rowOff>0</xdr:rowOff>
    </xdr:from>
    <xdr:to>
      <xdr:col>2</xdr:col>
      <xdr:colOff>876300</xdr:colOff>
      <xdr:row>58</xdr:row>
      <xdr:rowOff>190500</xdr:rowOff>
    </xdr:to>
    <xdr:pic>
      <xdr:nvPicPr>
        <xdr:cNvPr id="4" name="Imagem 3">
          <a:extLst>
            <a:ext uri="{FF2B5EF4-FFF2-40B4-BE49-F238E27FC236}">
              <a16:creationId xmlns:a16="http://schemas.microsoft.com/office/drawing/2014/main" xmlns="" id="{D3F1C852-1A60-4A99-9AE9-D41743F34623}"/>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14375" y="5012871"/>
          <a:ext cx="3503839" cy="3864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Escala/Desktop/PREFEITURA%20INDIAVA&#205;/ESCOLA%20PAULINO%20MODESTO/00-%20Or&#231;amento/Users/JOAO%20GUSTAVO/Downloads/PLANILHA%20CRECHE%20MARCELINO%20-%20N&#195;O%20DESONERADO%20CORRETO%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Escala/Desktop/PREFEITURA%20INDIAVA&#205;/CLUBE%20INDIAVA&#205;%20ALTERADO/3-%20AN&#193;LISE/Users/JOAO%20GUSTAVO/Downloads/PLANILHA%20CRECHE%20MARCELINO%20-%20N&#195;O%20DESONERADO%20CORRETO%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ÇÃO"/>
      <sheetName val="PLANILHA NÃO DESONERADO"/>
      <sheetName val="COMPOSIÇÕES"/>
      <sheetName val="COTAÇÕES"/>
      <sheetName val="CRONOGRAMA"/>
      <sheetName val="BDI NÃO DESONERADO"/>
    </sheetNames>
    <sheetDataSet>
      <sheetData sheetId="0" refreshError="1"/>
      <sheetData sheetId="1" refreshError="1">
        <row r="1">
          <cell r="A1" t="str">
            <v>Obra:</v>
          </cell>
        </row>
        <row r="2">
          <cell r="A2" t="str">
            <v>Proprietário:</v>
          </cell>
        </row>
        <row r="3">
          <cell r="A3" t="str">
            <v>Local:</v>
          </cell>
        </row>
        <row r="4">
          <cell r="A4" t="str">
            <v>Data:</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ÇÃO"/>
      <sheetName val="PLANILHA NÃO DESONERADO"/>
      <sheetName val="COMPOSIÇÕES"/>
      <sheetName val="COTAÇÕES"/>
      <sheetName val="CRONOGRAMA"/>
      <sheetName val="BDI NÃO DESONERADO"/>
    </sheetNames>
    <sheetDataSet>
      <sheetData sheetId="0"/>
      <sheetData sheetId="1">
        <row r="1">
          <cell r="A1" t="str">
            <v>Obra:</v>
          </cell>
        </row>
        <row r="2">
          <cell r="A2" t="str">
            <v>Proprietário:</v>
          </cell>
        </row>
        <row r="3">
          <cell r="A3" t="str">
            <v>Local:</v>
          </cell>
        </row>
        <row r="4">
          <cell r="A4" t="str">
            <v>Data:</v>
          </cell>
        </row>
      </sheetData>
      <sheetData sheetId="2"/>
      <sheetData sheetId="3"/>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8" Type="http://schemas.openxmlformats.org/officeDocument/2006/relationships/hyperlink" Target="https://www.pasredes.com.br/corda-de-polietileno-4mm?srsltid=AfmBOoqtPBcd3WfUZ3Iu5SFfH2ys-OU-oq77I8E1DtpbKAjpyVGQoqOo" TargetMode="External"/><Relationship Id="rId13" Type="http://schemas.openxmlformats.org/officeDocument/2006/relationships/hyperlink" Target="https://www.jvesportes.com.br/trave-de-futebol-society-modelo-oficial.html?gad_source=1&amp;gad_campaignid=21172347746&amp;gbraid=0AAAAADSYGx6_4CI8xAqpxHog59b0-IKt0&amp;gclid=CjwKCAjwravBBhBjEiwAIr30VH3s_TMWoMh1GCFtsDtZWaj0syOJtZLa7pGwZCrRJsQVHfEVB0LT7BoC5wQQAvD_BwE" TargetMode="External"/><Relationship Id="rId18" Type="http://schemas.openxmlformats.org/officeDocument/2006/relationships/hyperlink" Target="https://loja.eletronor.com.br/luminaria-led-plafon-emb--quad--300x300mm-24w-4000k-2200lm-bivolt-ref--7014200---ledvance/p?srsltid=AfmBOoqa5Cn4VYheOErplgo6IgUHUAu284vX5709A2vjHHal1bwWeoSh" TargetMode="External"/><Relationship Id="rId26" Type="http://schemas.openxmlformats.org/officeDocument/2006/relationships/hyperlink" Target="https://www.casadascercas.com.br/tela-revestida-em-pvc-verde-fio-12-320mm-rolo-20m?gad_source=1&amp;gad_campaignid=21436632470&amp;gbraid=0AAAAADpSX-tgRGLgLvSSTwEkvBTgnzMpN&amp;gclid=CjwKCAjw6NrBBhB6EiwAvnT_rmgUDvTdqPx-Au7qS7_KSqv8T4yZ25oYh9u4WD12nS-MqUwhwBCXNhoCECUQAvD_BwE" TargetMode="External"/><Relationship Id="rId3" Type="http://schemas.openxmlformats.org/officeDocument/2006/relationships/hyperlink" Target="https://www.azzureredes.com/fita-de-marcacao/fita-de-marcacao-para-volei-de-praia-16x8" TargetMode="External"/><Relationship Id="rId21" Type="http://schemas.openxmlformats.org/officeDocument/2006/relationships/hyperlink" Target="https://www.azzureredes.com/beach-tennis/postemastro-de-rede-com-regulagem-para-beach-tennis-volei-e-futevolei?variant_id=413&amp;gad_source=1&amp;gad_campaignid=20918861689&amp;gbraid=0AAAAAo1ewta7bSn_lIOoy4gChHlJngrc7" TargetMode="External"/><Relationship Id="rId7" Type="http://schemas.openxmlformats.org/officeDocument/2006/relationships/hyperlink" Target="https://www.magnumredes.com.br/cordas/cordas-de-nylon/corda-trancada-de-polietileno-nylon-fio-3-5mm-rolo?variant_id=557" TargetMode="External"/><Relationship Id="rId12" Type="http://schemas.openxmlformats.org/officeDocument/2006/relationships/hyperlink" Target="https://www.azzureredes.com/fita-de-marcacao/fita-de-marcacao-para-volei-de-praia-16x8" TargetMode="External"/><Relationship Id="rId17" Type="http://schemas.openxmlformats.org/officeDocument/2006/relationships/hyperlink" Target="https://laydner.com/produtos/7014221-ledvance-slim-plafon-24w-6500-quad-g2-225cm/?srsltid=AfmBOooUj5_K8myCa86hco1jdxyR2dXvDANPkeNoIddc7-MlYdfw8If6" TargetMode="External"/><Relationship Id="rId25" Type="http://schemas.openxmlformats.org/officeDocument/2006/relationships/hyperlink" Target="https://www.gravia.com/tela-plastificada-verde-losangular-gravia-63mm-fio-14--gravia/p?idsku=3192&amp;idtag=ad390cb5-a610-4ace-97fa-f5540a47799b&amp;gad_source=1&amp;gad_campaignid=18454795117&amp;gbraid=0AAAAADfoFR7JMYaA28TVfpdiozEGcyotp&amp;gclid=CjwKCAjw6NrBBhB6EiwAvnT_rgPv32xjfQIDp-T3jBYp_l1Z0fVWVVFFjDiWdc60dFC-ADvME2WnyRoCGOIQAvD_BwE" TargetMode="External"/><Relationship Id="rId33" Type="http://schemas.openxmlformats.org/officeDocument/2006/relationships/vmlDrawing" Target="../drawings/vmlDrawing6.vml"/><Relationship Id="rId2" Type="http://schemas.openxmlformats.org/officeDocument/2006/relationships/hyperlink" Target="https://www.redesparaesporte.com.br/fita-de-marcacao-oficial-para-quadra-de-volei" TargetMode="External"/><Relationship Id="rId16" Type="http://schemas.openxmlformats.org/officeDocument/2006/relationships/hyperlink" Target="https://www.eletrotrafo.com.br/plafon-led-quadrado-sobrepor-285x28cm-3000k-24w-1680lms-br-ref-7021595-ledva-02170434/p?idsku=20302&amp;gad_source=1&amp;gad_campaignid=21957496548&amp;gbraid=0AAAAAClsUANEhxwO0hI1o9kv462kz-_8N&amp;gclid=CjwKCAjwravBBhBjEiwAIr30VBkJYAwc7n7bP8VG6zk1jMk2libBZB_VgHd08LlXpBVbqnSeN9i7xxoCo7cQAvD_BwE" TargetMode="External"/><Relationship Id="rId20" Type="http://schemas.openxmlformats.org/officeDocument/2006/relationships/hyperlink" Target="https://www.magnumredes.com.br/beach-tennis/acessorios-mastro-demarcacao/trilho-regulador-para-beach-tennis-voleifutevolei-com-cremalheira-e-cinco-regulagens-par?parceiro=4138&amp;gad_source=1&amp;gad_campaignid=18467924334&amp;gbraid=0AAAAAo76dGNlaikTEVqLVL91Cwl-mJTxk&amp;gclid=CjwKCAjw6NrBBhB6EiwAvnT_rv0N851_zfdQSN3IIYUaIgdD7Mf32u0erVtNzAnLlGF8Q4ojf6pHWxoCoR0QAvD_BwE&amp;variant_id=755" TargetMode="External"/><Relationship Id="rId29" Type="http://schemas.openxmlformats.org/officeDocument/2006/relationships/hyperlink" Target="https://loja.grupoacocearense.com.br/cantoneira-de-aco-1-14-6m/p?idsku=264" TargetMode="External"/><Relationship Id="rId1" Type="http://schemas.openxmlformats.org/officeDocument/2006/relationships/hyperlink" Target="https://www.gismar.com.br/fita-de-marcacao-multisport-pro-azul-?utm_source=Site&amp;utm_medium=GoogleMerchant&amp;utm_campaign=GoogleMerchant&amp;utm_source=google&amp;utm_medium=cpc&amp;utm_campaign=21206277527&amp;utm_content=&amp;utm_term=&amp;gad_source=1&amp;gclid=CjwKCAjwm_SzBhAsEiwAXE2Cvz2RKo5AncjpRS-dNcR4Z8wqseHxHEEEbw0L7YBL6W4TsiikQLVZsRoCjGUQAvD_BwE" TargetMode="External"/><Relationship Id="rId6" Type="http://schemas.openxmlformats.org/officeDocument/2006/relationships/hyperlink" Target="https://www.azzureredes.com/fita-de-marcacao/fita-de-marcacao-para-volei-de-praia-16x8" TargetMode="External"/><Relationship Id="rId11" Type="http://schemas.openxmlformats.org/officeDocument/2006/relationships/hyperlink" Target="https://www.srredes.com.br/rede-de-protecao-esportiva-para-quadras-de-tenis-malha-4x4cm" TargetMode="External"/><Relationship Id="rId24" Type="http://schemas.openxmlformats.org/officeDocument/2006/relationships/hyperlink" Target="https://www.azzureredes.com/beach-tennis/rede-de-multi-esportiva-personalizada" TargetMode="External"/><Relationship Id="rId32" Type="http://schemas.openxmlformats.org/officeDocument/2006/relationships/printerSettings" Target="../printerSettings/printerSettings9.bin"/><Relationship Id="rId5" Type="http://schemas.openxmlformats.org/officeDocument/2006/relationships/hyperlink" Target="https://www.srredes.com.br/rede-de-protecao-esportiva-para-quadras-de-tenis-malha-4x4cm" TargetMode="External"/><Relationship Id="rId15" Type="http://schemas.openxmlformats.org/officeDocument/2006/relationships/hyperlink" Target="https://lojasnedel.com.br/produtos/trave-de-futebol-society-tradicional-oficial/?srsltid=AfmBOopDo3eqYa7yqCpabTLubrJ5NFzSefSVSAz6XcCztRdERBCBLU_e" TargetMode="External"/><Relationship Id="rId23" Type="http://schemas.openxmlformats.org/officeDocument/2006/relationships/hyperlink" Target="https://www.magnumredes.com.br/outros/rede-multisports-personalizada" TargetMode="External"/><Relationship Id="rId28" Type="http://schemas.openxmlformats.org/officeDocument/2006/relationships/hyperlink" Target="https://hiperferro.com.br/barras-e-perfis/barra-quadrada.html?srsltid=AfmBOopkbuTHnV779OWLB6B2jP8sK-GnZ8_XKbjZrZS_FNfPLzvHlZaF" TargetMode="External"/><Relationship Id="rId10" Type="http://schemas.openxmlformats.org/officeDocument/2006/relationships/hyperlink" Target="https://www.gismar.com.br/products/rede-de-protecao-esportiva-para-tenis-e-beach-tennis-nylon" TargetMode="External"/><Relationship Id="rId19" Type="http://schemas.openxmlformats.org/officeDocument/2006/relationships/hyperlink" Target="https://www.otenista.com/kit-multsports-com-regulagem-beach-volei-e-futevole-poste-double?parceiro=1993&amp;utm_source=googleads&amp;utm_medium=paidshopping&amp;utm_campaign=22227562242&amp;utm_term=&amp;utm_content=&amp;gad_source=1&amp;gad_campaignid=22237920850&amp;gbraid=0AAAAADw4dTpxECZuOiZ0cEFjlrCw1mEH7&amp;gclid=CjwKCAjw6NrBBhB6EiwAvnT_rmo0uYpOYEoQwAlbLSqHarujF2EH1b4AM6fmLhjRvcirGCcU24-qihoCSGgQAvD_BwE" TargetMode="External"/><Relationship Id="rId31" Type="http://schemas.openxmlformats.org/officeDocument/2006/relationships/hyperlink" Target="https://hiperferro.com.br/barras-e-perfis/barra-quadrada.html?srsltid=AfmBOopkbuTHnV779OWLB6B2jP8sK-GnZ8_XKbjZrZS_FNfPLzvHlZaF" TargetMode="External"/><Relationship Id="rId4" Type="http://schemas.openxmlformats.org/officeDocument/2006/relationships/hyperlink" Target="https://www.gismar.com.br/products/rede-de-protecao-esportiva-para-tenis-e-beach-tennis-nylon" TargetMode="External"/><Relationship Id="rId9" Type="http://schemas.openxmlformats.org/officeDocument/2006/relationships/hyperlink" Target="https://www.gismar.com.br/products/rede-de-protecao-esportiva-para-tenis-e-beach-tennis-nylon" TargetMode="External"/><Relationship Id="rId14" Type="http://schemas.openxmlformats.org/officeDocument/2006/relationships/hyperlink" Target="https://www.wkesportes.com.br/none-34699140" TargetMode="External"/><Relationship Id="rId22" Type="http://schemas.openxmlformats.org/officeDocument/2006/relationships/hyperlink" Target="https://www.gismar.com.br/products/rede-volei-de-praia-premium-personalizada" TargetMode="External"/><Relationship Id="rId27" Type="http://schemas.openxmlformats.org/officeDocument/2006/relationships/hyperlink" Target="https://www.cercasramacrisna.com.br/tela-alambrado/telas-para-construcoes-esportivas/tela-alambrado-para-quadra-esportiva-revestida-pvc-fio-12?variant_id=545&amp;utm_source=google&amp;utm_medium=cpc&amp;keyword=&amp;pht=49181588274089170&amp;gad_source=1&amp;gad_campaignid=22195465159&amp;gbraid=0AAAAACaH-zIMNZIQP4-V1LVL48CMoHE_9&amp;gclid=CjwKCAjw6NrBBhB6EiwAvnT_rujOgc7hBx3LqSs4ickqJNsaCVflho7dfp0K91dQX0hOP88VtTMaZBoC_H4QAvD_BwE" TargetMode="External"/><Relationship Id="rId30" Type="http://schemas.openxmlformats.org/officeDocument/2006/relationships/hyperlink" Target="https://www.brasferaco.com.br/viga-i-5-x-1-alma-aco-6-metros-laminada"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93"/>
  <sheetViews>
    <sheetView view="pageLayout" zoomScaleNormal="100" workbookViewId="0">
      <selection activeCell="A24" sqref="A24"/>
    </sheetView>
  </sheetViews>
  <sheetFormatPr defaultColWidth="12.625" defaultRowHeight="15" customHeight="1" x14ac:dyDescent="0.2"/>
  <cols>
    <col min="1" max="1" width="10.875" customWidth="1"/>
    <col min="2" max="4" width="7.625" customWidth="1"/>
    <col min="5" max="5" width="46.125" customWidth="1"/>
    <col min="6" max="6" width="25.875" customWidth="1"/>
    <col min="7" max="26" width="7.625" customWidth="1"/>
  </cols>
  <sheetData>
    <row r="1" spans="1:7" ht="14.25" x14ac:dyDescent="0.2">
      <c r="A1" s="1" t="s">
        <v>0</v>
      </c>
      <c r="B1" s="294" t="str">
        <f>PLANILHA!B1</f>
        <v>Construção de rede de drenagem pluvial</v>
      </c>
      <c r="C1" s="295"/>
      <c r="D1" s="295"/>
      <c r="E1" s="295"/>
      <c r="F1" s="296"/>
    </row>
    <row r="2" spans="1:7" ht="14.25" x14ac:dyDescent="0.2">
      <c r="A2" s="2" t="s">
        <v>1</v>
      </c>
      <c r="B2" s="297" t="e">
        <f>#REF!</f>
        <v>#REF!</v>
      </c>
      <c r="C2" s="298"/>
      <c r="D2" s="298"/>
      <c r="E2" s="298"/>
      <c r="F2" s="299"/>
    </row>
    <row r="3" spans="1:7" ht="14.25" x14ac:dyDescent="0.2">
      <c r="A3" s="2" t="s">
        <v>2</v>
      </c>
      <c r="B3" s="297" t="str">
        <f>PLANILHA!B3</f>
        <v>Avenida Governador Jayme Campos</v>
      </c>
      <c r="C3" s="298"/>
      <c r="D3" s="298"/>
      <c r="E3" s="298"/>
      <c r="F3" s="299"/>
    </row>
    <row r="4" spans="1:7" x14ac:dyDescent="0.25">
      <c r="A4" s="3" t="s">
        <v>3</v>
      </c>
      <c r="B4" s="300" t="str">
        <f>PLANILHA!B4</f>
        <v>30 de julho de 2021</v>
      </c>
      <c r="C4" s="301"/>
      <c r="D4" s="301"/>
      <c r="E4" s="301"/>
      <c r="F4" s="302"/>
      <c r="G4" s="4"/>
    </row>
    <row r="5" spans="1:7" x14ac:dyDescent="0.2">
      <c r="A5" s="303" t="s">
        <v>4</v>
      </c>
      <c r="B5" s="304"/>
      <c r="C5" s="304"/>
      <c r="D5" s="304"/>
      <c r="E5" s="304"/>
      <c r="F5" s="305"/>
    </row>
    <row r="6" spans="1:7" x14ac:dyDescent="0.2">
      <c r="A6" s="306"/>
      <c r="B6" s="307"/>
      <c r="C6" s="307"/>
      <c r="D6" s="307"/>
      <c r="E6" s="307"/>
      <c r="F6" s="308"/>
    </row>
    <row r="7" spans="1:7" x14ac:dyDescent="0.2">
      <c r="A7" s="5" t="s">
        <v>5</v>
      </c>
      <c r="B7" s="309" t="s">
        <v>6</v>
      </c>
      <c r="C7" s="304"/>
      <c r="D7" s="304"/>
      <c r="E7" s="310"/>
      <c r="F7" s="6" t="s">
        <v>7</v>
      </c>
    </row>
    <row r="8" spans="1:7" ht="14.25" x14ac:dyDescent="0.2">
      <c r="A8" s="7" t="s">
        <v>8</v>
      </c>
      <c r="B8" s="314" t="str">
        <f>PLANILHA!D7</f>
        <v>SERVIÇOS PRELIMINARES</v>
      </c>
      <c r="C8" s="315"/>
      <c r="D8" s="315"/>
      <c r="E8" s="316"/>
      <c r="F8" s="8" t="e">
        <f>PLANILHA!I7</f>
        <v>#REF!</v>
      </c>
    </row>
    <row r="9" spans="1:7" ht="14.25" x14ac:dyDescent="0.2">
      <c r="A9" s="9" t="s">
        <v>9</v>
      </c>
      <c r="B9" s="317" t="str">
        <f>PLANILHA!D13</f>
        <v>MOVIMENTAÇÃO DE TERRA</v>
      </c>
      <c r="C9" s="298"/>
      <c r="D9" s="298"/>
      <c r="E9" s="318"/>
      <c r="F9" s="11">
        <f>PLANILHA!I13</f>
        <v>111628.34357606295</v>
      </c>
    </row>
    <row r="10" spans="1:7" ht="14.25" x14ac:dyDescent="0.2">
      <c r="A10" s="9" t="s">
        <v>10</v>
      </c>
      <c r="B10" s="319" t="str">
        <f>PLANILHA!D22</f>
        <v>REDE DE DRENAGEM</v>
      </c>
      <c r="C10" s="298"/>
      <c r="D10" s="298"/>
      <c r="E10" s="318"/>
      <c r="F10" s="11" t="e">
        <f>PLANILHA!I22</f>
        <v>#REF!</v>
      </c>
    </row>
    <row r="11" spans="1:7" thickBot="1" x14ac:dyDescent="0.25">
      <c r="A11" s="9" t="s">
        <v>11</v>
      </c>
      <c r="B11" s="319" t="str">
        <f>PLANILHA!D39</f>
        <v>TRANSPORTE</v>
      </c>
      <c r="C11" s="298"/>
      <c r="D11" s="298"/>
      <c r="E11" s="318"/>
      <c r="F11" s="11">
        <f>PLANILHA!I39</f>
        <v>8585.1133804800011</v>
      </c>
    </row>
    <row r="12" spans="1:7" ht="15.75" thickBot="1" x14ac:dyDescent="0.3">
      <c r="A12" s="95"/>
      <c r="B12" s="311" t="s">
        <v>12</v>
      </c>
      <c r="C12" s="312"/>
      <c r="D12" s="312"/>
      <c r="E12" s="313"/>
      <c r="F12" s="97" t="e">
        <f>SUM(F8:F11)</f>
        <v>#REF!</v>
      </c>
    </row>
    <row r="13" spans="1:7" ht="15" customHeight="1" x14ac:dyDescent="0.2">
      <c r="A13" s="290" t="s">
        <v>137</v>
      </c>
      <c r="B13" s="282"/>
      <c r="C13" s="282"/>
      <c r="D13" s="282"/>
      <c r="E13" s="282" t="s">
        <v>138</v>
      </c>
      <c r="F13" s="286" t="s">
        <v>148</v>
      </c>
    </row>
    <row r="14" spans="1:7" ht="15.75" customHeight="1" x14ac:dyDescent="0.2">
      <c r="A14" s="291"/>
      <c r="B14" s="283"/>
      <c r="C14" s="283"/>
      <c r="D14" s="283"/>
      <c r="E14" s="283"/>
      <c r="F14" s="287"/>
    </row>
    <row r="15" spans="1:7" ht="15.75" customHeight="1" x14ac:dyDescent="0.2">
      <c r="A15" s="285"/>
      <c r="B15" s="284"/>
      <c r="C15" s="284"/>
      <c r="D15" s="284"/>
      <c r="E15" s="284"/>
      <c r="F15" s="288"/>
    </row>
    <row r="16" spans="1:7" ht="15.75" customHeight="1" x14ac:dyDescent="0.2">
      <c r="A16" s="285"/>
      <c r="B16" s="284"/>
      <c r="C16" s="284"/>
      <c r="D16" s="284"/>
      <c r="E16" s="284"/>
      <c r="F16" s="288"/>
    </row>
    <row r="17" spans="1:6" ht="15.75" customHeight="1" x14ac:dyDescent="0.2">
      <c r="A17" s="292" t="s">
        <v>13</v>
      </c>
      <c r="B17" s="293"/>
      <c r="C17" s="293"/>
      <c r="D17" s="293"/>
      <c r="E17" s="96" t="s">
        <v>140</v>
      </c>
      <c r="F17" s="288"/>
    </row>
    <row r="18" spans="1:6" ht="15.75" customHeight="1" thickBot="1" x14ac:dyDescent="0.25">
      <c r="A18" s="280" t="s">
        <v>14</v>
      </c>
      <c r="B18" s="281"/>
      <c r="C18" s="281"/>
      <c r="D18" s="281"/>
      <c r="E18" s="98" t="s">
        <v>139</v>
      </c>
      <c r="F18" s="289"/>
    </row>
    <row r="19" spans="1:6" ht="15.75" customHeight="1" x14ac:dyDescent="0.2"/>
    <row r="20" spans="1:6" ht="15.75" customHeight="1" x14ac:dyDescent="0.2"/>
    <row r="21" spans="1:6" ht="15.75" customHeight="1" x14ac:dyDescent="0.2"/>
    <row r="22" spans="1:6" ht="15.75" customHeight="1" x14ac:dyDescent="0.2"/>
    <row r="23" spans="1:6" ht="15.75" customHeight="1" x14ac:dyDescent="0.2"/>
    <row r="24" spans="1:6" ht="15.75" customHeight="1" x14ac:dyDescent="0.2"/>
    <row r="25" spans="1:6" ht="15.75" customHeight="1" x14ac:dyDescent="0.2"/>
    <row r="26" spans="1:6" ht="15.75" customHeight="1" x14ac:dyDescent="0.2"/>
    <row r="27" spans="1:6" ht="15.75" customHeight="1" x14ac:dyDescent="0.2"/>
    <row r="28" spans="1:6" ht="15.75" customHeight="1" x14ac:dyDescent="0.2"/>
    <row r="29" spans="1:6" ht="15.75" customHeight="1" x14ac:dyDescent="0.2"/>
    <row r="30" spans="1:6" ht="15.75" customHeight="1" x14ac:dyDescent="0.2"/>
    <row r="31" spans="1:6" ht="15.75" customHeight="1" x14ac:dyDescent="0.2"/>
    <row r="32" spans="1:6"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sheetData>
  <mergeCells count="20">
    <mergeCell ref="A6:F6"/>
    <mergeCell ref="B7:E7"/>
    <mergeCell ref="B12:E12"/>
    <mergeCell ref="B8:E8"/>
    <mergeCell ref="B9:E9"/>
    <mergeCell ref="B10:E10"/>
    <mergeCell ref="B11:E11"/>
    <mergeCell ref="B1:F1"/>
    <mergeCell ref="B2:F2"/>
    <mergeCell ref="B3:F3"/>
    <mergeCell ref="B4:F4"/>
    <mergeCell ref="A5:F5"/>
    <mergeCell ref="A18:D18"/>
    <mergeCell ref="E13:E14"/>
    <mergeCell ref="E15:E16"/>
    <mergeCell ref="A15:D16"/>
    <mergeCell ref="F13:F14"/>
    <mergeCell ref="F15:F18"/>
    <mergeCell ref="A13:D14"/>
    <mergeCell ref="A17:D17"/>
  </mergeCells>
  <pageMargins left="0.7" right="0.7" top="1.1721874999999999" bottom="0.89583333333333337" header="0" footer="0"/>
  <pageSetup paperSize="9" orientation="landscape" r:id="rId1"/>
  <headerFooter>
    <oddFooter>&amp;CRua Rui Barbosa, 310 - Centro - Araputanga-MT – Cel: (65) 99613-9294 E-mail: carolina.o.almeida@hotmail.com / escalaprojeta@gmail.com</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00"/>
  <sheetViews>
    <sheetView view="pageBreakPreview" zoomScaleNormal="100" zoomScaleSheetLayoutView="100" workbookViewId="0">
      <selection activeCell="F20" sqref="F20:H21"/>
    </sheetView>
  </sheetViews>
  <sheetFormatPr defaultColWidth="12.625" defaultRowHeight="15" customHeight="1" x14ac:dyDescent="0.2"/>
  <cols>
    <col min="1" max="1" width="10.875" customWidth="1"/>
    <col min="2" max="3" width="7.625" customWidth="1"/>
    <col min="4" max="4" width="31.625" customWidth="1"/>
    <col min="5" max="5" width="28.5" customWidth="1"/>
    <col min="6" max="6" width="18.25" customWidth="1"/>
    <col min="7" max="8" width="18.375" customWidth="1"/>
    <col min="9" max="26" width="7.625" customWidth="1"/>
  </cols>
  <sheetData>
    <row r="1" spans="1:8" x14ac:dyDescent="0.25">
      <c r="A1" s="182" t="s">
        <v>0</v>
      </c>
      <c r="B1" s="320" t="str">
        <f>'PLANILHA ORÇAMENTÁRIA'!B1:F1</f>
        <v>REFORMA DE PISTA DE ATLETISMO</v>
      </c>
      <c r="C1" s="321"/>
      <c r="D1" s="321"/>
      <c r="E1" s="321"/>
      <c r="F1" s="322"/>
      <c r="G1" s="339" t="s">
        <v>288</v>
      </c>
      <c r="H1" s="340"/>
    </row>
    <row r="2" spans="1:8" ht="15.75" thickBot="1" x14ac:dyDescent="0.3">
      <c r="A2" s="183" t="s">
        <v>1</v>
      </c>
      <c r="B2" s="320" t="str">
        <f>'PLANILHA ORÇAMENTÁRIA'!B2:F2</f>
        <v>Prefeitura Municipal de São José dos Quatro Marcos</v>
      </c>
      <c r="C2" s="321"/>
      <c r="D2" s="321"/>
      <c r="E2" s="321"/>
      <c r="F2" s="322"/>
      <c r="G2" s="341" t="s">
        <v>441</v>
      </c>
      <c r="H2" s="342"/>
    </row>
    <row r="3" spans="1:8" x14ac:dyDescent="0.25">
      <c r="A3" s="183" t="s">
        <v>2</v>
      </c>
      <c r="B3" s="320" t="str">
        <f>'PLANILHA ORÇAMENTÁRIA'!B3:F3</f>
        <v>ZONA URBANA</v>
      </c>
      <c r="C3" s="321"/>
      <c r="D3" s="321"/>
      <c r="E3" s="321"/>
      <c r="F3" s="322"/>
      <c r="G3" s="339" t="s">
        <v>260</v>
      </c>
      <c r="H3" s="340"/>
    </row>
    <row r="4" spans="1:8" ht="15" customHeight="1" thickBot="1" x14ac:dyDescent="0.3">
      <c r="A4" s="184" t="s">
        <v>3</v>
      </c>
      <c r="B4" s="323">
        <f ca="1">'PLANILHA ORÇAMENTÁRIA'!B4:F4</f>
        <v>45936</v>
      </c>
      <c r="C4" s="324"/>
      <c r="D4" s="324"/>
      <c r="E4" s="324"/>
      <c r="F4" s="325"/>
      <c r="G4" s="343">
        <f>'DESCRIÇÃO DE ORÇAMENTO'!G4</f>
        <v>0.26240000000000002</v>
      </c>
      <c r="H4" s="344"/>
    </row>
    <row r="5" spans="1:8" ht="15.75" thickBot="1" x14ac:dyDescent="0.25">
      <c r="A5" s="336" t="s">
        <v>293</v>
      </c>
      <c r="B5" s="337"/>
      <c r="C5" s="337"/>
      <c r="D5" s="337"/>
      <c r="E5" s="337"/>
      <c r="F5" s="337"/>
      <c r="G5" s="337"/>
      <c r="H5" s="338"/>
    </row>
    <row r="6" spans="1:8" ht="15.75" thickBot="1" x14ac:dyDescent="0.25">
      <c r="A6" s="345"/>
      <c r="B6" s="346"/>
      <c r="C6" s="346"/>
      <c r="D6" s="346"/>
      <c r="E6" s="346"/>
      <c r="F6" s="346"/>
      <c r="G6" s="346"/>
      <c r="H6" s="346"/>
    </row>
    <row r="7" spans="1:8" ht="15.75" thickBot="1" x14ac:dyDescent="0.25">
      <c r="A7" s="187" t="s">
        <v>74</v>
      </c>
      <c r="B7" s="309" t="s">
        <v>6</v>
      </c>
      <c r="C7" s="329"/>
      <c r="D7" s="329"/>
      <c r="E7" s="310"/>
      <c r="F7" s="6" t="s">
        <v>281</v>
      </c>
      <c r="G7" s="188" t="s">
        <v>570</v>
      </c>
      <c r="H7" s="188" t="s">
        <v>570</v>
      </c>
    </row>
    <row r="8" spans="1:8" ht="14.25" x14ac:dyDescent="0.2">
      <c r="A8" s="189" t="s">
        <v>8</v>
      </c>
      <c r="B8" s="330" t="str">
        <f>'PLANILHA ORÇAMENTÁRIA'!D7</f>
        <v>ADMINISTRAÇÃO DE OBRA</v>
      </c>
      <c r="C8" s="331"/>
      <c r="D8" s="331"/>
      <c r="E8" s="332"/>
      <c r="F8" s="8">
        <f>'PLANILHA ORÇAMENTÁRIA'!I7</f>
        <v>16846.68</v>
      </c>
      <c r="G8" s="265">
        <f>($G$19/$F$19)*F8</f>
        <v>11843.991259483357</v>
      </c>
      <c r="H8" s="265">
        <f>F8-G8</f>
        <v>5002.6887405166435</v>
      </c>
    </row>
    <row r="9" spans="1:8" ht="14.25" x14ac:dyDescent="0.2">
      <c r="A9" s="191" t="s">
        <v>9</v>
      </c>
      <c r="B9" s="330" t="str">
        <f>'PLANILHA ORÇAMENTÁRIA'!D9</f>
        <v>SERVIÇOS PRELIMINARES</v>
      </c>
      <c r="C9" s="331"/>
      <c r="D9" s="331"/>
      <c r="E9" s="332"/>
      <c r="F9" s="8">
        <f>'PLANILHA ORÇAMENTÁRIA'!I9</f>
        <v>9282.4870999999985</v>
      </c>
      <c r="G9" s="265">
        <f t="shared" ref="G9:G18" si="0">($G$19/$F$19)*F9</f>
        <v>6526.0155756901058</v>
      </c>
      <c r="H9" s="265">
        <f t="shared" ref="H9:H18" si="1">F9-G9</f>
        <v>2756.4715243098926</v>
      </c>
    </row>
    <row r="10" spans="1:8" ht="14.25" x14ac:dyDescent="0.2">
      <c r="A10" s="191" t="s">
        <v>10</v>
      </c>
      <c r="B10" s="326" t="str">
        <f>'PLANILHA ORÇAMENTÁRIA'!D23</f>
        <v>ESTRUTURA DE CONCRETO ARMADO</v>
      </c>
      <c r="C10" s="298"/>
      <c r="D10" s="298"/>
      <c r="E10" s="318"/>
      <c r="F10" s="11">
        <f>'PLANILHA ORÇAMENTÁRIA'!I23</f>
        <v>18104.32</v>
      </c>
      <c r="G10" s="265">
        <f t="shared" si="0"/>
        <v>12728.170051243907</v>
      </c>
      <c r="H10" s="265">
        <f t="shared" si="1"/>
        <v>5376.1499487560923</v>
      </c>
    </row>
    <row r="11" spans="1:8" ht="14.25" x14ac:dyDescent="0.2">
      <c r="A11" s="104" t="s">
        <v>11</v>
      </c>
      <c r="B11" s="326" t="str">
        <f>'PLANILHA ORÇAMENTÁRIA'!D28</f>
        <v>ESQUADRIAS</v>
      </c>
      <c r="C11" s="298"/>
      <c r="D11" s="298"/>
      <c r="E11" s="318"/>
      <c r="F11" s="11">
        <f>'PLANILHA ORÇAMENTÁRIA'!I28</f>
        <v>42447.3</v>
      </c>
      <c r="G11" s="265">
        <f t="shared" si="0"/>
        <v>29842.405161650124</v>
      </c>
      <c r="H11" s="265">
        <f t="shared" si="1"/>
        <v>12604.894838349879</v>
      </c>
    </row>
    <row r="12" spans="1:8" ht="14.25" x14ac:dyDescent="0.2">
      <c r="A12" s="104" t="s">
        <v>278</v>
      </c>
      <c r="B12" s="326" t="str">
        <f>'PLANILHA ORÇAMENTÁRIA'!D41</f>
        <v>PISOS</v>
      </c>
      <c r="C12" s="298"/>
      <c r="D12" s="298"/>
      <c r="E12" s="318"/>
      <c r="F12" s="11">
        <f>'PLANILHA ORÇAMENTÁRIA'!I41</f>
        <v>82900.62</v>
      </c>
      <c r="G12" s="265">
        <f t="shared" si="0"/>
        <v>58282.950628002138</v>
      </c>
      <c r="H12" s="265">
        <f t="shared" si="1"/>
        <v>24617.669371997858</v>
      </c>
    </row>
    <row r="13" spans="1:8" ht="14.25" x14ac:dyDescent="0.2">
      <c r="A13" s="104" t="s">
        <v>280</v>
      </c>
      <c r="B13" s="365" t="str">
        <f>'PLANILHA ORÇAMENTÁRIA'!D52</f>
        <v>PINTURAS E REVESTIMENTOS</v>
      </c>
      <c r="C13" s="298"/>
      <c r="D13" s="298"/>
      <c r="E13" s="318"/>
      <c r="F13" s="11">
        <f>'PLANILHA ORÇAMENTÁRIA'!I52</f>
        <v>26921.27</v>
      </c>
      <c r="G13" s="265">
        <f t="shared" si="0"/>
        <v>18926.891623405412</v>
      </c>
      <c r="H13" s="265">
        <f t="shared" si="1"/>
        <v>7994.3783765945882</v>
      </c>
    </row>
    <row r="14" spans="1:8" ht="14.25" x14ac:dyDescent="0.2">
      <c r="A14" s="191" t="s">
        <v>382</v>
      </c>
      <c r="B14" s="330" t="str">
        <f>'PLANILHA ORÇAMENTÁRIA'!D60</f>
        <v>COBERTURAS</v>
      </c>
      <c r="C14" s="331"/>
      <c r="D14" s="331"/>
      <c r="E14" s="332"/>
      <c r="F14" s="8">
        <f>'PLANILHA ORÇAMENTÁRIA'!I60</f>
        <v>8492.86</v>
      </c>
      <c r="G14" s="265">
        <f t="shared" si="0"/>
        <v>5970.8713887849608</v>
      </c>
      <c r="H14" s="265">
        <f t="shared" si="1"/>
        <v>2521.9886112150398</v>
      </c>
    </row>
    <row r="15" spans="1:8" ht="14.25" x14ac:dyDescent="0.2">
      <c r="A15" s="104" t="s">
        <v>532</v>
      </c>
      <c r="B15" s="326" t="str">
        <f>'PLANILHA ORÇAMENTÁRIA'!D63</f>
        <v>FECHAMENTO E EQUIPAMENTOS</v>
      </c>
      <c r="C15" s="298"/>
      <c r="D15" s="298"/>
      <c r="E15" s="318"/>
      <c r="F15" s="11">
        <f>'PLANILHA ORÇAMENTÁRIA'!I63</f>
        <v>77750.14</v>
      </c>
      <c r="G15" s="265">
        <f t="shared" si="0"/>
        <v>54661.926182702307</v>
      </c>
      <c r="H15" s="265">
        <f t="shared" si="1"/>
        <v>23088.213817297692</v>
      </c>
    </row>
    <row r="16" spans="1:8" ht="14.25" x14ac:dyDescent="0.2">
      <c r="A16" s="104" t="s">
        <v>533</v>
      </c>
      <c r="B16" s="326" t="str">
        <f>'PLANILHA ORÇAMENTÁRIA'!D80</f>
        <v>INSTALAÇÕES HIDROSSANITÁRIAS</v>
      </c>
      <c r="C16" s="298"/>
      <c r="D16" s="298"/>
      <c r="E16" s="318"/>
      <c r="F16" s="11">
        <f>'PLANILHA ORÇAMENTÁRIA'!I80</f>
        <v>25352.63</v>
      </c>
      <c r="G16" s="265">
        <f t="shared" si="0"/>
        <v>17824.065520619821</v>
      </c>
      <c r="H16" s="265">
        <f t="shared" si="1"/>
        <v>7528.5644793801803</v>
      </c>
    </row>
    <row r="17" spans="1:11" ht="14.25" x14ac:dyDescent="0.2">
      <c r="A17" s="104" t="s">
        <v>456</v>
      </c>
      <c r="B17" s="326" t="str">
        <f>'PLANILHA ORÇAMENTÁRIA'!D118</f>
        <v>INSTALAÇÕES ELÉTRICAS</v>
      </c>
      <c r="C17" s="298"/>
      <c r="D17" s="298"/>
      <c r="E17" s="318"/>
      <c r="F17" s="266">
        <f>'PLANILHA ORÇAMENTÁRIA'!I118</f>
        <v>168246.52999999997</v>
      </c>
      <c r="G17" s="265">
        <f t="shared" si="0"/>
        <v>118285.05264885449</v>
      </c>
      <c r="H17" s="265">
        <f t="shared" si="1"/>
        <v>49961.477351145484</v>
      </c>
    </row>
    <row r="18" spans="1:11" thickBot="1" x14ac:dyDescent="0.25">
      <c r="A18" s="104" t="s">
        <v>571</v>
      </c>
      <c r="B18" s="326" t="str">
        <f>'PLANILHA ORÇAMENTÁRIA'!D161</f>
        <v>SERVIÇOS COMPLEMENTARES</v>
      </c>
      <c r="C18" s="298"/>
      <c r="D18" s="298"/>
      <c r="E18" s="318"/>
      <c r="F18" s="266">
        <f>'PLANILHA ORÇAMENTÁRIA'!I161</f>
        <v>70141.440000000002</v>
      </c>
      <c r="G18" s="265">
        <f t="shared" si="0"/>
        <v>49312.659959563331</v>
      </c>
      <c r="H18" s="265">
        <f t="shared" si="1"/>
        <v>20828.780040436672</v>
      </c>
    </row>
    <row r="19" spans="1:11" ht="15.75" thickBot="1" x14ac:dyDescent="0.3">
      <c r="A19" s="192"/>
      <c r="B19" s="327" t="s">
        <v>12</v>
      </c>
      <c r="C19" s="328"/>
      <c r="D19" s="328"/>
      <c r="E19" s="328"/>
      <c r="F19" s="267">
        <f>SUM(F8:F18)</f>
        <v>546486.27710000006</v>
      </c>
      <c r="G19" s="268">
        <v>384205</v>
      </c>
      <c r="H19" s="268">
        <f>SUM(H8:H18)</f>
        <v>162281.27710000001</v>
      </c>
    </row>
    <row r="20" spans="1:11" ht="15" customHeight="1" x14ac:dyDescent="0.2">
      <c r="A20" s="350" t="s">
        <v>137</v>
      </c>
      <c r="B20" s="351"/>
      <c r="C20" s="351"/>
      <c r="D20" s="351"/>
      <c r="E20" s="352"/>
      <c r="F20" s="347"/>
      <c r="G20" s="347"/>
      <c r="H20" s="347"/>
    </row>
    <row r="21" spans="1:11" ht="26.25" customHeight="1" x14ac:dyDescent="0.2">
      <c r="A21" s="353"/>
      <c r="B21" s="354"/>
      <c r="C21" s="354"/>
      <c r="D21" s="354"/>
      <c r="E21" s="355"/>
      <c r="F21" s="348"/>
      <c r="G21" s="348"/>
      <c r="H21" s="348"/>
      <c r="K21" t="str">
        <f>IF((G19+H19)=F19,"certo","errado")</f>
        <v>certo</v>
      </c>
    </row>
    <row r="22" spans="1:11" ht="15.75" customHeight="1" x14ac:dyDescent="0.2">
      <c r="A22" s="356"/>
      <c r="B22" s="357"/>
      <c r="C22" s="357"/>
      <c r="D22" s="357"/>
      <c r="E22" s="358"/>
      <c r="F22" s="349" t="s">
        <v>142</v>
      </c>
      <c r="G22" s="349"/>
      <c r="H22" s="349"/>
    </row>
    <row r="23" spans="1:11" ht="15.75" customHeight="1" x14ac:dyDescent="0.2">
      <c r="A23" s="359"/>
      <c r="B23" s="360"/>
      <c r="C23" s="360"/>
      <c r="D23" s="360"/>
      <c r="E23" s="361"/>
      <c r="F23" s="349"/>
      <c r="G23" s="349"/>
      <c r="H23" s="349"/>
    </row>
    <row r="24" spans="1:11" ht="15.75" customHeight="1" x14ac:dyDescent="0.2">
      <c r="A24" s="362" t="s">
        <v>13</v>
      </c>
      <c r="B24" s="363"/>
      <c r="C24" s="363"/>
      <c r="D24" s="363"/>
      <c r="E24" s="364"/>
      <c r="F24" s="349"/>
      <c r="G24" s="349"/>
      <c r="H24" s="349"/>
    </row>
    <row r="25" spans="1:11" ht="15.75" customHeight="1" thickBot="1" x14ac:dyDescent="0.25">
      <c r="A25" s="333" t="s">
        <v>781</v>
      </c>
      <c r="B25" s="334"/>
      <c r="C25" s="334"/>
      <c r="D25" s="334"/>
      <c r="E25" s="335"/>
      <c r="F25" s="349"/>
      <c r="G25" s="349"/>
      <c r="H25" s="349"/>
    </row>
    <row r="26" spans="1:11" ht="15.75" customHeight="1" x14ac:dyDescent="0.2"/>
    <row r="27" spans="1:11" ht="15.75" customHeight="1" x14ac:dyDescent="0.2"/>
    <row r="28" spans="1:11" ht="15.75" customHeight="1" x14ac:dyDescent="0.2"/>
    <row r="29" spans="1:11" ht="15.75" customHeight="1" x14ac:dyDescent="0.2"/>
    <row r="30" spans="1:11" ht="15.75" customHeight="1" x14ac:dyDescent="0.2"/>
    <row r="31" spans="1:11" ht="15.75" customHeight="1" x14ac:dyDescent="0.2"/>
    <row r="32" spans="1: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9">
    <mergeCell ref="A25:E25"/>
    <mergeCell ref="A5:H5"/>
    <mergeCell ref="G1:H1"/>
    <mergeCell ref="G2:H2"/>
    <mergeCell ref="G3:H3"/>
    <mergeCell ref="G4:H4"/>
    <mergeCell ref="A6:H6"/>
    <mergeCell ref="F20:H21"/>
    <mergeCell ref="F22:H25"/>
    <mergeCell ref="A20:E21"/>
    <mergeCell ref="A22:E23"/>
    <mergeCell ref="A24:E24"/>
    <mergeCell ref="B13:E13"/>
    <mergeCell ref="B14:E14"/>
    <mergeCell ref="B15:E15"/>
    <mergeCell ref="B16:E16"/>
    <mergeCell ref="B19:E19"/>
    <mergeCell ref="B18:E18"/>
    <mergeCell ref="B7:E7"/>
    <mergeCell ref="B8:E8"/>
    <mergeCell ref="B9:E9"/>
    <mergeCell ref="B10:E10"/>
    <mergeCell ref="B11:E11"/>
    <mergeCell ref="B12:E12"/>
    <mergeCell ref="B1:F1"/>
    <mergeCell ref="B2:F2"/>
    <mergeCell ref="B3:F3"/>
    <mergeCell ref="B4:F4"/>
    <mergeCell ref="B17:E17"/>
  </mergeCells>
  <pageMargins left="1.5729166666666667" right="0.70866141732283472" top="1.6041666666666667" bottom="0.74803149606299213" header="0.31496062992125984" footer="0.31496062992125984"/>
  <pageSetup paperSize="9" scale="78" fitToHeight="0" orientation="landscape" r:id="rId1"/>
  <headerFooter>
    <oddHeader>&amp;L&amp;G</oddHeader>
    <oddFooter>&amp;CRua Rui Barbosa, 310 - Centro - Araputanga-MT – Cel: (65) 99613-9294 E-mail: carolina.o.almeida@hotmail.com / escalaprojeta@gmail.com</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00"/>
  <sheetViews>
    <sheetView view="pageBreakPreview" zoomScaleNormal="100" zoomScaleSheetLayoutView="100" workbookViewId="0">
      <selection activeCell="J17" sqref="J17"/>
    </sheetView>
  </sheetViews>
  <sheetFormatPr defaultColWidth="12.625" defaultRowHeight="15" customHeight="1" x14ac:dyDescent="0.2"/>
  <cols>
    <col min="1" max="1" width="10.875" customWidth="1"/>
    <col min="2" max="3" width="7.625" customWidth="1"/>
    <col min="4" max="4" width="31.625" customWidth="1"/>
    <col min="5" max="5" width="28.5" customWidth="1"/>
    <col min="6" max="6" width="18.25" customWidth="1"/>
    <col min="7" max="7" width="18.375" customWidth="1"/>
    <col min="8" max="26" width="7.625" customWidth="1"/>
  </cols>
  <sheetData>
    <row r="1" spans="1:7" x14ac:dyDescent="0.25">
      <c r="A1" s="182" t="s">
        <v>0</v>
      </c>
      <c r="B1" s="320" t="str">
        <f>'PLANILHA ORÇAMENTÁRIA'!B1:F1</f>
        <v>REFORMA DE PISTA DE ATLETISMO</v>
      </c>
      <c r="C1" s="321"/>
      <c r="D1" s="321"/>
      <c r="E1" s="321"/>
      <c r="F1" s="322"/>
      <c r="G1" s="85" t="s">
        <v>288</v>
      </c>
    </row>
    <row r="2" spans="1:7" ht="15.75" thickBot="1" x14ac:dyDescent="0.3">
      <c r="A2" s="183" t="s">
        <v>1</v>
      </c>
      <c r="B2" s="320" t="str">
        <f>'PLANILHA ORÇAMENTÁRIA'!B2:F2</f>
        <v>Prefeitura Municipal de São José dos Quatro Marcos</v>
      </c>
      <c r="C2" s="321"/>
      <c r="D2" s="321"/>
      <c r="E2" s="321"/>
      <c r="F2" s="322"/>
      <c r="G2" s="86" t="s">
        <v>441</v>
      </c>
    </row>
    <row r="3" spans="1:7" x14ac:dyDescent="0.25">
      <c r="A3" s="183" t="s">
        <v>2</v>
      </c>
      <c r="B3" s="320" t="str">
        <f>'PLANILHA ORÇAMENTÁRIA'!B3:F3</f>
        <v>ZONA URBANA</v>
      </c>
      <c r="C3" s="321"/>
      <c r="D3" s="321"/>
      <c r="E3" s="321"/>
      <c r="F3" s="322"/>
      <c r="G3" s="85" t="s">
        <v>260</v>
      </c>
    </row>
    <row r="4" spans="1:7" ht="15" customHeight="1" thickBot="1" x14ac:dyDescent="0.3">
      <c r="A4" s="184" t="s">
        <v>3</v>
      </c>
      <c r="B4" s="375">
        <f ca="1">'PLANILHA ORÇAMENTÁRIA'!B4:F4</f>
        <v>45936</v>
      </c>
      <c r="C4" s="376"/>
      <c r="D4" s="376"/>
      <c r="E4" s="376"/>
      <c r="F4" s="377"/>
      <c r="G4" s="213">
        <f>BDI!D21</f>
        <v>0.26240000000000002</v>
      </c>
    </row>
    <row r="5" spans="1:7" ht="15.75" thickBot="1" x14ac:dyDescent="0.25">
      <c r="A5" s="336" t="s">
        <v>293</v>
      </c>
      <c r="B5" s="337"/>
      <c r="C5" s="337"/>
      <c r="D5" s="337"/>
      <c r="E5" s="337"/>
      <c r="F5" s="337"/>
      <c r="G5" s="338"/>
    </row>
    <row r="6" spans="1:7" ht="15.75" thickBot="1" x14ac:dyDescent="0.25">
      <c r="A6" s="366"/>
      <c r="B6" s="367"/>
      <c r="C6" s="367"/>
      <c r="D6" s="367"/>
      <c r="E6" s="367"/>
      <c r="F6" s="367"/>
      <c r="G6" s="368"/>
    </row>
    <row r="7" spans="1:7" ht="15.75" thickBot="1" x14ac:dyDescent="0.25">
      <c r="A7" s="187" t="s">
        <v>74</v>
      </c>
      <c r="B7" s="309" t="s">
        <v>6</v>
      </c>
      <c r="C7" s="329"/>
      <c r="D7" s="329"/>
      <c r="E7" s="310"/>
      <c r="F7" s="6" t="s">
        <v>281</v>
      </c>
      <c r="G7" s="188" t="s">
        <v>282</v>
      </c>
    </row>
    <row r="8" spans="1:7" ht="14.25" x14ac:dyDescent="0.2">
      <c r="A8" s="189" t="s">
        <v>8</v>
      </c>
      <c r="B8" s="330" t="str">
        <f>'PLANILHA ORÇAMENTÁRIA'!D7</f>
        <v>ADMINISTRAÇÃO DE OBRA</v>
      </c>
      <c r="C8" s="331"/>
      <c r="D8" s="331"/>
      <c r="E8" s="332"/>
      <c r="F8" s="8">
        <f>'PLANILHA ORÇAMENTÁRIA'!I7</f>
        <v>16846.68</v>
      </c>
      <c r="G8" s="190">
        <f>(F8/$F$19)</f>
        <v>3.0827269971716548E-2</v>
      </c>
    </row>
    <row r="9" spans="1:7" ht="14.25" x14ac:dyDescent="0.2">
      <c r="A9" s="191" t="s">
        <v>9</v>
      </c>
      <c r="B9" s="330" t="str">
        <f>'PLANILHA ORÇAMENTÁRIA'!D9</f>
        <v>SERVIÇOS PRELIMINARES</v>
      </c>
      <c r="C9" s="331"/>
      <c r="D9" s="331"/>
      <c r="E9" s="332"/>
      <c r="F9" s="8">
        <f>'PLANILHA ORÇAMENTÁRIA'!I9</f>
        <v>9282.4870999999985</v>
      </c>
      <c r="G9" s="190">
        <f>(F9/$F$19)</f>
        <v>1.6985764307310174E-2</v>
      </c>
    </row>
    <row r="10" spans="1:7" ht="14.25" x14ac:dyDescent="0.2">
      <c r="A10" s="191" t="s">
        <v>10</v>
      </c>
      <c r="B10" s="326" t="str">
        <f>'PLANILHA ORÇAMENTÁRIA'!D23</f>
        <v>ESTRUTURA DE CONCRETO ARMADO</v>
      </c>
      <c r="C10" s="298"/>
      <c r="D10" s="298"/>
      <c r="E10" s="318"/>
      <c r="F10" s="11">
        <f>'PLANILHA ORÇAMENTÁRIA'!I23</f>
        <v>18104.32</v>
      </c>
      <c r="G10" s="190">
        <f>(F10/$F$19)</f>
        <v>3.3128590339126004E-2</v>
      </c>
    </row>
    <row r="11" spans="1:7" ht="14.25" x14ac:dyDescent="0.2">
      <c r="A11" s="104" t="s">
        <v>11</v>
      </c>
      <c r="B11" s="326" t="str">
        <f>'PLANILHA ORÇAMENTÁRIA'!D28</f>
        <v>ESQUADRIAS</v>
      </c>
      <c r="C11" s="298"/>
      <c r="D11" s="298"/>
      <c r="E11" s="318"/>
      <c r="F11" s="11">
        <f>'PLANILHA ORÇAMENTÁRIA'!I28</f>
        <v>42447.3</v>
      </c>
      <c r="G11" s="190">
        <f t="shared" ref="G11" si="0">(F11/$F$19)</f>
        <v>7.7673130650694616E-2</v>
      </c>
    </row>
    <row r="12" spans="1:7" ht="14.25" x14ac:dyDescent="0.2">
      <c r="A12" s="104" t="s">
        <v>278</v>
      </c>
      <c r="B12" s="326" t="str">
        <f>'PLANILHA ORÇAMENTÁRIA'!D41</f>
        <v>PISOS</v>
      </c>
      <c r="C12" s="298"/>
      <c r="D12" s="298"/>
      <c r="E12" s="318"/>
      <c r="F12" s="11">
        <f>'PLANILHA ORÇAMENTÁRIA'!I41</f>
        <v>82900.62</v>
      </c>
      <c r="G12" s="190">
        <f t="shared" ref="G12" si="1">(F12/$F$19)</f>
        <v>0.1516975329004103</v>
      </c>
    </row>
    <row r="13" spans="1:7" ht="14.25" x14ac:dyDescent="0.2">
      <c r="A13" s="104" t="s">
        <v>280</v>
      </c>
      <c r="B13" s="365" t="str">
        <f>'PLANILHA ORÇAMENTÁRIA'!D52</f>
        <v>PINTURAS E REVESTIMENTOS</v>
      </c>
      <c r="C13" s="298"/>
      <c r="D13" s="298"/>
      <c r="E13" s="318"/>
      <c r="F13" s="11">
        <f>'PLANILHA ORÇAMENTÁRIA'!I52</f>
        <v>26921.27</v>
      </c>
      <c r="G13" s="190">
        <f t="shared" ref="G13:G18" si="2">(F13/$F$19)</f>
        <v>4.9262481288388782E-2</v>
      </c>
    </row>
    <row r="14" spans="1:7" ht="14.25" x14ac:dyDescent="0.2">
      <c r="A14" s="191" t="s">
        <v>382</v>
      </c>
      <c r="B14" s="330" t="str">
        <f>'PLANILHA ORÇAMENTÁRIA'!D60</f>
        <v>COBERTURAS</v>
      </c>
      <c r="C14" s="331"/>
      <c r="D14" s="331"/>
      <c r="E14" s="332"/>
      <c r="F14" s="8">
        <f>'PLANILHA ORÇAMENTÁRIA'!I60</f>
        <v>8492.86</v>
      </c>
      <c r="G14" s="190">
        <f t="shared" si="2"/>
        <v>1.5540847695331816E-2</v>
      </c>
    </row>
    <row r="15" spans="1:7" ht="14.25" x14ac:dyDescent="0.2">
      <c r="A15" s="104" t="s">
        <v>532</v>
      </c>
      <c r="B15" s="326" t="str">
        <f>'PLANILHA ORÇAMENTÁRIA'!D63</f>
        <v>FECHAMENTO E EQUIPAMENTOS</v>
      </c>
      <c r="C15" s="298"/>
      <c r="D15" s="298"/>
      <c r="E15" s="318"/>
      <c r="F15" s="11">
        <f>'PLANILHA ORÇAMENTÁRIA'!I63</f>
        <v>77750.14</v>
      </c>
      <c r="G15" s="190">
        <f t="shared" si="2"/>
        <v>0.14227281316667484</v>
      </c>
    </row>
    <row r="16" spans="1:7" ht="14.25" x14ac:dyDescent="0.2">
      <c r="A16" s="104" t="s">
        <v>533</v>
      </c>
      <c r="B16" s="326" t="str">
        <f>'PLANILHA ORÇAMENTÁRIA'!D80</f>
        <v>INSTALAÇÕES HIDROSSANITÁRIAS</v>
      </c>
      <c r="C16" s="298"/>
      <c r="D16" s="298"/>
      <c r="E16" s="318"/>
      <c r="F16" s="11">
        <f>'PLANILHA ORÇAMENTÁRIA'!I80</f>
        <v>25352.63</v>
      </c>
      <c r="G16" s="190">
        <f t="shared" si="2"/>
        <v>4.6392070693041007E-2</v>
      </c>
    </row>
    <row r="17" spans="1:7" ht="14.25" x14ac:dyDescent="0.2">
      <c r="A17" s="104" t="s">
        <v>456</v>
      </c>
      <c r="B17" s="326" t="str">
        <f>'PLANILHA ORÇAMENTÁRIA'!D118</f>
        <v>INSTALAÇÕES ELÉTRICAS</v>
      </c>
      <c r="C17" s="298"/>
      <c r="D17" s="298"/>
      <c r="E17" s="318"/>
      <c r="F17" s="11">
        <f>'PLANILHA ORÇAMENTÁRIA'!I118</f>
        <v>168246.52999999997</v>
      </c>
      <c r="G17" s="190">
        <f t="shared" si="2"/>
        <v>0.30786963378627163</v>
      </c>
    </row>
    <row r="18" spans="1:7" thickBot="1" x14ac:dyDescent="0.25">
      <c r="A18" s="104" t="s">
        <v>571</v>
      </c>
      <c r="B18" s="326" t="str">
        <f>'PLANILHA ORÇAMENTÁRIA'!D161</f>
        <v>SERVIÇOS COMPLEMENTARES</v>
      </c>
      <c r="C18" s="298"/>
      <c r="D18" s="298"/>
      <c r="E18" s="318"/>
      <c r="F18" s="11">
        <f>'PLANILHA ORÇAMENTÁRIA'!I161</f>
        <v>70141.440000000002</v>
      </c>
      <c r="G18" s="190">
        <f t="shared" si="2"/>
        <v>0.12834986520103414</v>
      </c>
    </row>
    <row r="19" spans="1:7" ht="15.75" thickBot="1" x14ac:dyDescent="0.3">
      <c r="A19" s="192"/>
      <c r="B19" s="327" t="s">
        <v>12</v>
      </c>
      <c r="C19" s="328"/>
      <c r="D19" s="328"/>
      <c r="E19" s="378"/>
      <c r="F19" s="185">
        <f>SUM(F8:F18)</f>
        <v>546486.27710000006</v>
      </c>
      <c r="G19" s="186">
        <f>SUM(G8:G18)</f>
        <v>0.99999999999999978</v>
      </c>
    </row>
    <row r="20" spans="1:7" ht="15" customHeight="1" x14ac:dyDescent="0.2">
      <c r="A20" s="350" t="s">
        <v>137</v>
      </c>
      <c r="B20" s="351"/>
      <c r="C20" s="351"/>
      <c r="D20" s="351"/>
      <c r="E20" s="352"/>
      <c r="F20" s="369"/>
      <c r="G20" s="370"/>
    </row>
    <row r="21" spans="1:7" ht="26.25" customHeight="1" x14ac:dyDescent="0.2">
      <c r="A21" s="353"/>
      <c r="B21" s="354"/>
      <c r="C21" s="354"/>
      <c r="D21" s="354"/>
      <c r="E21" s="355"/>
      <c r="F21" s="371"/>
      <c r="G21" s="372"/>
    </row>
    <row r="22" spans="1:7" ht="15.75" customHeight="1" x14ac:dyDescent="0.2">
      <c r="A22" s="356"/>
      <c r="B22" s="357"/>
      <c r="C22" s="357"/>
      <c r="D22" s="357"/>
      <c r="E22" s="358"/>
      <c r="F22" s="381" t="s">
        <v>142</v>
      </c>
      <c r="G22" s="325"/>
    </row>
    <row r="23" spans="1:7" ht="15.75" customHeight="1" x14ac:dyDescent="0.2">
      <c r="A23" s="359"/>
      <c r="B23" s="360"/>
      <c r="C23" s="360"/>
      <c r="D23" s="360"/>
      <c r="E23" s="361"/>
      <c r="F23" s="373"/>
      <c r="G23" s="374"/>
    </row>
    <row r="24" spans="1:7" ht="15.75" customHeight="1" x14ac:dyDescent="0.2">
      <c r="A24" s="362" t="s">
        <v>13</v>
      </c>
      <c r="B24" s="363"/>
      <c r="C24" s="363"/>
      <c r="D24" s="363"/>
      <c r="E24" s="364"/>
      <c r="F24" s="373"/>
      <c r="G24" s="374"/>
    </row>
    <row r="25" spans="1:7" ht="15.75" customHeight="1" thickBot="1" x14ac:dyDescent="0.25">
      <c r="A25" s="333" t="s">
        <v>781</v>
      </c>
      <c r="B25" s="334"/>
      <c r="C25" s="334"/>
      <c r="D25" s="334"/>
      <c r="E25" s="335"/>
      <c r="F25" s="379"/>
      <c r="G25" s="380"/>
    </row>
    <row r="26" spans="1:7" ht="15.75" customHeight="1" x14ac:dyDescent="0.2"/>
    <row r="27" spans="1:7" ht="15.75" customHeight="1" x14ac:dyDescent="0.2"/>
    <row r="28" spans="1:7" ht="15.75" customHeight="1" x14ac:dyDescent="0.2"/>
    <row r="29" spans="1:7" ht="15.75" customHeight="1" x14ac:dyDescent="0.2"/>
    <row r="30" spans="1:7" ht="15.75" customHeight="1" x14ac:dyDescent="0.2"/>
    <row r="31" spans="1:7" ht="15.75" customHeight="1" x14ac:dyDescent="0.2"/>
    <row r="32" spans="1:7"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8">
    <mergeCell ref="B12:E12"/>
    <mergeCell ref="B11:E11"/>
    <mergeCell ref="B16:E16"/>
    <mergeCell ref="F24:G24"/>
    <mergeCell ref="F25:G25"/>
    <mergeCell ref="A20:E21"/>
    <mergeCell ref="A22:E23"/>
    <mergeCell ref="A24:E24"/>
    <mergeCell ref="A25:E25"/>
    <mergeCell ref="F22:G22"/>
    <mergeCell ref="B17:E17"/>
    <mergeCell ref="B18:E18"/>
    <mergeCell ref="A6:G6"/>
    <mergeCell ref="F20:G21"/>
    <mergeCell ref="F23:G23"/>
    <mergeCell ref="B1:F1"/>
    <mergeCell ref="B2:F2"/>
    <mergeCell ref="B3:F3"/>
    <mergeCell ref="B4:F4"/>
    <mergeCell ref="B19:E19"/>
    <mergeCell ref="B10:E10"/>
    <mergeCell ref="B13:E13"/>
    <mergeCell ref="B14:E14"/>
    <mergeCell ref="B15:E15"/>
    <mergeCell ref="B7:E7"/>
    <mergeCell ref="A5:G5"/>
    <mergeCell ref="B9:E9"/>
    <mergeCell ref="B8:E8"/>
  </mergeCells>
  <phoneticPr fontId="15" type="noConversion"/>
  <pageMargins left="1.5729166666666667" right="0.70866141732283472" top="1.6041666666666667" bottom="0.74803149606299213" header="0.31496062992125984" footer="0.31496062992125984"/>
  <pageSetup paperSize="9" scale="89" fitToHeight="0" orientation="landscape" r:id="rId1"/>
  <headerFooter>
    <oddHeader>&amp;L&amp;G</oddHeader>
    <oddFooter>&amp;CRua Rui Barbosa, 310 - Centro - Araputanga-MT – Cel: (65) 99613-9294 E-mail: carolina.o.almeida@hotmail.com / escalaprojeta@gmail.com</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882"/>
  <sheetViews>
    <sheetView view="pageLayout" topLeftCell="A7" zoomScaleNormal="100" workbookViewId="0">
      <selection activeCell="F26" sqref="F26"/>
    </sheetView>
  </sheetViews>
  <sheetFormatPr defaultColWidth="12.625" defaultRowHeight="15" customHeight="1" x14ac:dyDescent="0.2"/>
  <cols>
    <col min="1" max="2" width="16.5" customWidth="1"/>
    <col min="3" max="3" width="13.375" customWidth="1"/>
    <col min="4" max="4" width="60.625" customWidth="1"/>
    <col min="5" max="5" width="7" customWidth="1"/>
    <col min="6" max="6" width="11.75" customWidth="1"/>
    <col min="7" max="7" width="14.25" customWidth="1"/>
    <col min="8" max="8" width="23.625" customWidth="1"/>
    <col min="9" max="9" width="23.875" customWidth="1"/>
    <col min="10" max="27" width="7.625" customWidth="1"/>
  </cols>
  <sheetData>
    <row r="1" spans="1:27" ht="15.75" thickBot="1" x14ac:dyDescent="0.3">
      <c r="A1" s="13" t="s">
        <v>0</v>
      </c>
      <c r="B1" s="390" t="s">
        <v>145</v>
      </c>
      <c r="C1" s="391"/>
      <c r="D1" s="391"/>
      <c r="E1" s="391"/>
      <c r="F1" s="391"/>
      <c r="G1" s="396" t="s">
        <v>15</v>
      </c>
      <c r="H1" s="397"/>
      <c r="I1" s="398"/>
    </row>
    <row r="2" spans="1:27" ht="15.75" thickBot="1" x14ac:dyDescent="0.3">
      <c r="A2" s="13" t="s">
        <v>1</v>
      </c>
      <c r="B2" s="390" t="s">
        <v>146</v>
      </c>
      <c r="C2" s="391"/>
      <c r="D2" s="391"/>
      <c r="E2" s="391"/>
      <c r="F2" s="391"/>
      <c r="G2" s="399"/>
      <c r="H2" s="400"/>
      <c r="I2" s="401"/>
    </row>
    <row r="3" spans="1:27" x14ac:dyDescent="0.25">
      <c r="A3" s="13" t="s">
        <v>2</v>
      </c>
      <c r="B3" s="390" t="s">
        <v>234</v>
      </c>
      <c r="C3" s="391"/>
      <c r="D3" s="391"/>
      <c r="E3" s="391"/>
      <c r="F3" s="391"/>
      <c r="G3" s="394" t="s">
        <v>210</v>
      </c>
      <c r="H3" s="395"/>
      <c r="I3" s="85" t="s">
        <v>16</v>
      </c>
    </row>
    <row r="4" spans="1:27" ht="15.75" thickBot="1" x14ac:dyDescent="0.3">
      <c r="A4" s="14" t="s">
        <v>3</v>
      </c>
      <c r="B4" s="392" t="s">
        <v>147</v>
      </c>
      <c r="C4" s="393"/>
      <c r="D4" s="393"/>
      <c r="E4" s="393"/>
      <c r="F4" s="393"/>
      <c r="G4" s="94" t="s">
        <v>144</v>
      </c>
      <c r="H4" s="93" t="s">
        <v>143</v>
      </c>
      <c r="I4" s="86">
        <f>BDI!D21/100</f>
        <v>2.624E-3</v>
      </c>
    </row>
    <row r="5" spans="1:27" ht="15.75" thickBot="1" x14ac:dyDescent="0.3">
      <c r="A5" s="382" t="s">
        <v>17</v>
      </c>
      <c r="B5" s="383"/>
      <c r="C5" s="304"/>
      <c r="D5" s="304"/>
      <c r="E5" s="304"/>
      <c r="F5" s="304"/>
      <c r="G5" s="384"/>
      <c r="H5" s="384"/>
      <c r="I5" s="385"/>
    </row>
    <row r="6" spans="1:27" ht="30.75" thickBot="1" x14ac:dyDescent="0.3">
      <c r="A6" s="15" t="s">
        <v>107</v>
      </c>
      <c r="B6" s="15" t="s">
        <v>5</v>
      </c>
      <c r="C6" s="16" t="s">
        <v>18</v>
      </c>
      <c r="D6" s="16" t="s">
        <v>19</v>
      </c>
      <c r="E6" s="16" t="s">
        <v>20</v>
      </c>
      <c r="F6" s="16" t="s">
        <v>21</v>
      </c>
      <c r="G6" s="17" t="s">
        <v>22</v>
      </c>
      <c r="H6" s="17" t="s">
        <v>23</v>
      </c>
      <c r="I6" s="18" t="s">
        <v>24</v>
      </c>
      <c r="J6" s="19"/>
    </row>
    <row r="7" spans="1:27" x14ac:dyDescent="0.2">
      <c r="A7" s="20"/>
      <c r="B7" s="20" t="s">
        <v>8</v>
      </c>
      <c r="C7" s="20"/>
      <c r="D7" s="21" t="s">
        <v>25</v>
      </c>
      <c r="E7" s="20"/>
      <c r="F7" s="22"/>
      <c r="G7" s="22"/>
      <c r="H7" s="23"/>
      <c r="I7" s="22" t="e">
        <f>SUM(I8:I12)</f>
        <v>#REF!</v>
      </c>
    </row>
    <row r="8" spans="1:27" ht="14.25" x14ac:dyDescent="0.2">
      <c r="A8" s="80" t="s">
        <v>108</v>
      </c>
      <c r="B8" s="24" t="s">
        <v>26</v>
      </c>
      <c r="C8" s="24" t="s">
        <v>27</v>
      </c>
      <c r="D8" s="25" t="s">
        <v>28</v>
      </c>
      <c r="E8" s="24" t="s">
        <v>29</v>
      </c>
      <c r="F8" s="26">
        <v>3</v>
      </c>
      <c r="G8" s="26" t="e">
        <f>#REF!</f>
        <v>#REF!</v>
      </c>
      <c r="H8" s="10" t="e">
        <f>G8+(G8*$I$4)</f>
        <v>#REF!</v>
      </c>
      <c r="I8" s="26" t="e">
        <f>H8*F8</f>
        <v>#REF!</v>
      </c>
    </row>
    <row r="9" spans="1:27" ht="28.5" x14ac:dyDescent="0.2">
      <c r="A9" s="80" t="s">
        <v>47</v>
      </c>
      <c r="B9" s="80" t="s">
        <v>112</v>
      </c>
      <c r="C9" s="24">
        <v>93584</v>
      </c>
      <c r="D9" s="79" t="s">
        <v>113</v>
      </c>
      <c r="E9" s="24" t="s">
        <v>29</v>
      </c>
      <c r="F9" s="26">
        <v>6</v>
      </c>
      <c r="G9" s="26">
        <v>650.95000000000005</v>
      </c>
      <c r="H9" s="10">
        <f>G9+(G9*$I$4)</f>
        <v>652.65809280000008</v>
      </c>
      <c r="I9" s="26">
        <f>H9*F9</f>
        <v>3915.9485568000005</v>
      </c>
    </row>
    <row r="10" spans="1:27" ht="14.25" x14ac:dyDescent="0.2">
      <c r="A10" s="80" t="s">
        <v>47</v>
      </c>
      <c r="B10" s="80" t="s">
        <v>117</v>
      </c>
      <c r="C10" s="24">
        <v>99063</v>
      </c>
      <c r="D10" s="79" t="s">
        <v>214</v>
      </c>
      <c r="E10" s="80" t="s">
        <v>41</v>
      </c>
      <c r="F10" s="26">
        <v>6</v>
      </c>
      <c r="G10" s="26">
        <v>3.55</v>
      </c>
      <c r="H10" s="10">
        <f>G10+(G10*$I$4)</f>
        <v>3.5593151999999999</v>
      </c>
      <c r="I10" s="26">
        <f>H10*F10</f>
        <v>21.355891199999999</v>
      </c>
    </row>
    <row r="11" spans="1:27" ht="15.75" customHeight="1" x14ac:dyDescent="0.25">
      <c r="A11" s="75"/>
      <c r="B11" s="75"/>
      <c r="C11" s="75"/>
      <c r="D11" s="76" t="s">
        <v>116</v>
      </c>
      <c r="E11" s="75"/>
      <c r="F11" s="77"/>
      <c r="G11" s="77"/>
      <c r="H11" s="78"/>
      <c r="I11" s="77"/>
      <c r="J11" s="37"/>
      <c r="K11" s="37"/>
      <c r="L11" s="37"/>
      <c r="M11" s="37"/>
      <c r="N11" s="37"/>
      <c r="O11" s="37"/>
      <c r="P11" s="37"/>
      <c r="Q11" s="37"/>
      <c r="R11" s="37"/>
      <c r="S11" s="37"/>
      <c r="T11" s="37"/>
      <c r="U11" s="37"/>
      <c r="V11" s="37"/>
      <c r="W11" s="37"/>
      <c r="X11" s="37"/>
      <c r="Y11" s="37"/>
      <c r="Z11" s="37"/>
      <c r="AA11" s="37"/>
    </row>
    <row r="12" spans="1:27" ht="14.25" x14ac:dyDescent="0.2">
      <c r="A12" s="80" t="s">
        <v>108</v>
      </c>
      <c r="B12" s="80" t="s">
        <v>213</v>
      </c>
      <c r="C12" s="80" t="s">
        <v>208</v>
      </c>
      <c r="D12" s="79" t="e">
        <f>#REF!</f>
        <v>#REF!</v>
      </c>
      <c r="E12" s="80" t="s">
        <v>118</v>
      </c>
      <c r="F12" s="26">
        <v>3</v>
      </c>
      <c r="G12" s="26" t="e">
        <f>#REF!</f>
        <v>#REF!</v>
      </c>
      <c r="H12" s="10" t="e">
        <f>G12+(G12*$I$4)</f>
        <v>#REF!</v>
      </c>
      <c r="I12" s="26" t="e">
        <f>H12*F12</f>
        <v>#REF!</v>
      </c>
    </row>
    <row r="13" spans="1:27" x14ac:dyDescent="0.2">
      <c r="A13" s="27"/>
      <c r="B13" s="27" t="s">
        <v>9</v>
      </c>
      <c r="C13" s="28"/>
      <c r="D13" s="29" t="s">
        <v>89</v>
      </c>
      <c r="E13" s="28"/>
      <c r="F13" s="30"/>
      <c r="G13" s="30" t="s">
        <v>30</v>
      </c>
      <c r="H13" s="31"/>
      <c r="I13" s="30">
        <f>SUM(I14:I21)</f>
        <v>111628.34357606295</v>
      </c>
    </row>
    <row r="14" spans="1:27" ht="85.5" x14ac:dyDescent="0.2">
      <c r="A14" s="80" t="s">
        <v>47</v>
      </c>
      <c r="B14" s="24" t="s">
        <v>31</v>
      </c>
      <c r="C14" s="24">
        <v>90084</v>
      </c>
      <c r="D14" s="25" t="s">
        <v>90</v>
      </c>
      <c r="E14" s="24" t="s">
        <v>32</v>
      </c>
      <c r="F14" s="26">
        <f>('CÁLCULO DE VOL E ESC REDE PRIN.'!J19+'CAL VOL. REDE COL.'!J33+'CALC. VOL PV'!J19+'CALC. VOL BL'!J10)-F15</f>
        <v>2359.3950096665003</v>
      </c>
      <c r="G14" s="26">
        <v>7.61</v>
      </c>
      <c r="H14" s="10">
        <f t="shared" ref="H14:H21" si="0">G14+(G14*$I$4)</f>
        <v>7.6299686400000004</v>
      </c>
      <c r="I14" s="26">
        <f t="shared" ref="I14:I20" si="1">H14*F14</f>
        <v>18002.109933127897</v>
      </c>
    </row>
    <row r="15" spans="1:27" ht="85.5" x14ac:dyDescent="0.2">
      <c r="A15" s="80" t="s">
        <v>47</v>
      </c>
      <c r="B15" s="80" t="s">
        <v>33</v>
      </c>
      <c r="C15" s="24">
        <v>102278</v>
      </c>
      <c r="D15" s="79" t="s">
        <v>126</v>
      </c>
      <c r="E15" s="24" t="s">
        <v>32</v>
      </c>
      <c r="F15" s="26">
        <f>SUM('CÁLCULO DE VOL E ESC REDE PRIN.'!J15:J18)</f>
        <v>843.90649999999994</v>
      </c>
      <c r="G15" s="26">
        <v>6.93</v>
      </c>
      <c r="H15" s="10">
        <f t="shared" si="0"/>
        <v>6.9481843199999993</v>
      </c>
      <c r="I15" s="26">
        <f>H15*F15</f>
        <v>5863.6179108460792</v>
      </c>
    </row>
    <row r="16" spans="1:27" ht="42.75" x14ac:dyDescent="0.2">
      <c r="A16" s="80" t="s">
        <v>47</v>
      </c>
      <c r="B16" s="80" t="s">
        <v>34</v>
      </c>
      <c r="C16" s="24">
        <v>101572</v>
      </c>
      <c r="D16" s="25" t="s">
        <v>91</v>
      </c>
      <c r="E16" s="24" t="s">
        <v>29</v>
      </c>
      <c r="F16" s="26">
        <f>SUM('CÁLCULO DE VOL E ESC REDE PRIN.'!J9:J15)</f>
        <v>2293.5010000000002</v>
      </c>
      <c r="G16" s="26">
        <v>12.12</v>
      </c>
      <c r="H16" s="10">
        <f t="shared" si="0"/>
        <v>12.15180288</v>
      </c>
      <c r="I16" s="26">
        <f t="shared" si="1"/>
        <v>27870.172057082884</v>
      </c>
    </row>
    <row r="17" spans="1:27" ht="42.75" x14ac:dyDescent="0.2">
      <c r="A17" s="80" t="s">
        <v>47</v>
      </c>
      <c r="B17" s="80" t="s">
        <v>34</v>
      </c>
      <c r="C17" s="24">
        <v>101573</v>
      </c>
      <c r="D17" s="79" t="s">
        <v>127</v>
      </c>
      <c r="E17" s="24" t="s">
        <v>29</v>
      </c>
      <c r="F17" s="26">
        <f>SUM('CÁLCULO DE VOL E ESC REDE PRIN.'!J15:J18)</f>
        <v>843.90649999999994</v>
      </c>
      <c r="G17" s="26">
        <v>18.28</v>
      </c>
      <c r="H17" s="10">
        <f t="shared" si="0"/>
        <v>18.327966720000003</v>
      </c>
      <c r="I17" s="26">
        <f>H17*F17</f>
        <v>15467.09024679168</v>
      </c>
    </row>
    <row r="18" spans="1:27" ht="32.25" customHeight="1" x14ac:dyDescent="0.25">
      <c r="A18" s="80" t="s">
        <v>47</v>
      </c>
      <c r="B18" s="80" t="s">
        <v>35</v>
      </c>
      <c r="C18" s="24">
        <v>101622</v>
      </c>
      <c r="D18" s="25" t="s">
        <v>92</v>
      </c>
      <c r="E18" s="24" t="s">
        <v>32</v>
      </c>
      <c r="F18" s="26">
        <f>SUM('CÁLCULO DE VOL E ESC REDE PRIN.'!I9:I14)</f>
        <v>77</v>
      </c>
      <c r="G18" s="26">
        <v>148.11000000000001</v>
      </c>
      <c r="H18" s="10">
        <f t="shared" si="0"/>
        <v>148.49864064000002</v>
      </c>
      <c r="I18" s="26">
        <f t="shared" si="1"/>
        <v>11434.395329280002</v>
      </c>
      <c r="M18" s="32"/>
    </row>
    <row r="19" spans="1:27" ht="45.75" customHeight="1" x14ac:dyDescent="0.25">
      <c r="A19" s="80" t="s">
        <v>47</v>
      </c>
      <c r="B19" s="80" t="s">
        <v>35</v>
      </c>
      <c r="C19" s="24">
        <v>101625</v>
      </c>
      <c r="D19" s="79" t="s">
        <v>128</v>
      </c>
      <c r="E19" s="24" t="s">
        <v>32</v>
      </c>
      <c r="F19" s="26">
        <f>SUM('CÁLCULO DE VOL E ESC REDE PRIN.'!I15:I18)</f>
        <v>36.550000000000004</v>
      </c>
      <c r="G19" s="26">
        <v>120.92</v>
      </c>
      <c r="H19" s="10">
        <f t="shared" si="0"/>
        <v>121.23729408</v>
      </c>
      <c r="I19" s="26">
        <f>H19*F19</f>
        <v>4431.2230986240002</v>
      </c>
      <c r="M19" s="32"/>
    </row>
    <row r="20" spans="1:27" ht="74.25" customHeight="1" x14ac:dyDescent="0.2">
      <c r="A20" s="80" t="s">
        <v>47</v>
      </c>
      <c r="B20" s="80" t="s">
        <v>125</v>
      </c>
      <c r="C20" s="24">
        <v>93361</v>
      </c>
      <c r="D20" s="25" t="s">
        <v>93</v>
      </c>
      <c r="E20" s="24" t="s">
        <v>32</v>
      </c>
      <c r="F20" s="26">
        <f>('CÁLCULO DE VOL E ESC REDE PRIN.'!K19+'CAL VOL. REDE COL.'!K33+'CALC. VOL PV'!K19)-F21</f>
        <v>1756.9495554746418</v>
      </c>
      <c r="G20" s="26">
        <v>13.01</v>
      </c>
      <c r="H20" s="10">
        <f t="shared" si="0"/>
        <v>13.044138240000001</v>
      </c>
      <c r="I20" s="26">
        <f t="shared" si="1"/>
        <v>22917.892882317778</v>
      </c>
    </row>
    <row r="21" spans="1:27" ht="74.25" customHeight="1" x14ac:dyDescent="0.2">
      <c r="A21" s="80" t="s">
        <v>47</v>
      </c>
      <c r="B21" s="80" t="s">
        <v>125</v>
      </c>
      <c r="C21" s="24">
        <v>93362</v>
      </c>
      <c r="D21" s="79" t="s">
        <v>129</v>
      </c>
      <c r="E21" s="24" t="s">
        <v>32</v>
      </c>
      <c r="F21" s="26">
        <f>SUM('CÁLCULO DE VOL E ESC REDE PRIN.'!K15:K18)</f>
        <v>586.153819668089</v>
      </c>
      <c r="G21" s="26">
        <v>9.6</v>
      </c>
      <c r="H21" s="10">
        <f t="shared" si="0"/>
        <v>9.6251903999999993</v>
      </c>
      <c r="I21" s="26">
        <f>H21*F21</f>
        <v>5641.8421179926208</v>
      </c>
    </row>
    <row r="22" spans="1:27" ht="15.75" customHeight="1" x14ac:dyDescent="0.2">
      <c r="A22" s="27" t="s">
        <v>10</v>
      </c>
      <c r="B22" s="27" t="s">
        <v>10</v>
      </c>
      <c r="C22" s="28"/>
      <c r="D22" s="29" t="s">
        <v>94</v>
      </c>
      <c r="E22" s="28"/>
      <c r="F22" s="30"/>
      <c r="G22" s="30" t="s">
        <v>30</v>
      </c>
      <c r="H22" s="31"/>
      <c r="I22" s="30" t="e">
        <f>SUM(I25:I38)</f>
        <v>#REF!</v>
      </c>
    </row>
    <row r="23" spans="1:27" ht="15.75" customHeight="1" x14ac:dyDescent="0.25">
      <c r="A23" s="33"/>
      <c r="B23" s="33"/>
      <c r="C23" s="33"/>
      <c r="D23" s="34" t="s">
        <v>95</v>
      </c>
      <c r="E23" s="33"/>
      <c r="F23" s="35"/>
      <c r="G23" s="35"/>
      <c r="H23" s="36"/>
      <c r="I23" s="35"/>
      <c r="J23" s="37"/>
      <c r="K23" s="37"/>
      <c r="L23" s="37"/>
      <c r="M23" s="37"/>
      <c r="N23" s="37"/>
      <c r="O23" s="37"/>
      <c r="P23" s="37"/>
      <c r="Q23" s="37"/>
      <c r="R23" s="37"/>
      <c r="S23" s="37"/>
      <c r="T23" s="37"/>
      <c r="U23" s="37"/>
      <c r="V23" s="37"/>
      <c r="W23" s="37"/>
      <c r="X23" s="37"/>
      <c r="Y23" s="37"/>
      <c r="Z23" s="37"/>
      <c r="AA23" s="37"/>
    </row>
    <row r="24" spans="1:27" ht="15.75" customHeight="1" x14ac:dyDescent="0.25">
      <c r="A24" s="75"/>
      <c r="B24" s="75"/>
      <c r="C24" s="75"/>
      <c r="D24" s="76" t="s">
        <v>96</v>
      </c>
      <c r="E24" s="75"/>
      <c r="F24" s="77"/>
      <c r="G24" s="77"/>
      <c r="H24" s="78"/>
      <c r="I24" s="77"/>
      <c r="J24" s="37"/>
      <c r="K24" s="37"/>
      <c r="L24" s="37"/>
      <c r="M24" s="37"/>
      <c r="N24" s="37"/>
      <c r="O24" s="37"/>
      <c r="P24" s="37"/>
      <c r="Q24" s="37"/>
      <c r="R24" s="37"/>
      <c r="S24" s="37"/>
      <c r="T24" s="37"/>
      <c r="U24" s="37"/>
      <c r="V24" s="37"/>
      <c r="W24" s="37"/>
      <c r="X24" s="37"/>
      <c r="Y24" s="37"/>
      <c r="Z24" s="37"/>
      <c r="AA24" s="37"/>
    </row>
    <row r="25" spans="1:27" ht="69" customHeight="1" x14ac:dyDescent="0.2">
      <c r="A25" s="80" t="s">
        <v>47</v>
      </c>
      <c r="B25" s="24" t="s">
        <v>37</v>
      </c>
      <c r="C25" s="24">
        <v>92226</v>
      </c>
      <c r="D25" s="79" t="s">
        <v>130</v>
      </c>
      <c r="E25" s="24" t="s">
        <v>41</v>
      </c>
      <c r="F25" s="26">
        <f>SUM('CÁLCULO DE VOL E ESC REDE PRIN.'!C9:C14)</f>
        <v>638</v>
      </c>
      <c r="G25" s="26">
        <v>511.75</v>
      </c>
      <c r="H25" s="10">
        <f>G25+(G25*$I$4)</f>
        <v>513.09283200000004</v>
      </c>
      <c r="I25" s="26">
        <f>H25*F25</f>
        <v>327353.22681600001</v>
      </c>
      <c r="J25" s="159"/>
    </row>
    <row r="26" spans="1:27" ht="69" customHeight="1" x14ac:dyDescent="0.2">
      <c r="A26" s="80" t="s">
        <v>47</v>
      </c>
      <c r="B26" s="24" t="s">
        <v>37</v>
      </c>
      <c r="C26" s="24">
        <v>92831</v>
      </c>
      <c r="D26" s="79" t="s">
        <v>131</v>
      </c>
      <c r="E26" s="24" t="s">
        <v>41</v>
      </c>
      <c r="F26" s="26">
        <f>SUM('CÁLCULO DE VOL E ESC REDE PRIN.'!C15:C18)</f>
        <v>269</v>
      </c>
      <c r="G26" s="26">
        <v>1048.5899999999999</v>
      </c>
      <c r="H26" s="10">
        <f>G26+(G26*$I$4)</f>
        <v>1051.3415001599999</v>
      </c>
      <c r="I26" s="26">
        <f>H26*F26</f>
        <v>282810.86354303994</v>
      </c>
    </row>
    <row r="27" spans="1:27" ht="15.75" customHeight="1" x14ac:dyDescent="0.25">
      <c r="A27" s="75"/>
      <c r="B27" s="75"/>
      <c r="C27" s="75"/>
      <c r="D27" s="76" t="s">
        <v>97</v>
      </c>
      <c r="E27" s="75"/>
      <c r="F27" s="77"/>
      <c r="G27" s="77"/>
      <c r="H27" s="78"/>
      <c r="I27" s="77"/>
      <c r="J27" s="37"/>
      <c r="K27" s="37"/>
      <c r="L27" s="37"/>
      <c r="M27" s="37"/>
      <c r="N27" s="37"/>
      <c r="O27" s="37"/>
      <c r="P27" s="37"/>
      <c r="Q27" s="37"/>
      <c r="R27" s="37"/>
      <c r="S27" s="37"/>
      <c r="T27" s="37"/>
      <c r="U27" s="37"/>
      <c r="V27" s="37"/>
      <c r="W27" s="37"/>
      <c r="X27" s="37"/>
      <c r="Y27" s="37"/>
      <c r="Z27" s="37"/>
      <c r="AA27" s="37"/>
    </row>
    <row r="28" spans="1:27" ht="69" customHeight="1" x14ac:dyDescent="0.2">
      <c r="A28" s="80" t="s">
        <v>47</v>
      </c>
      <c r="B28" s="24" t="s">
        <v>37</v>
      </c>
      <c r="C28" s="24">
        <v>92219</v>
      </c>
      <c r="D28" s="25" t="s">
        <v>98</v>
      </c>
      <c r="E28" s="24" t="s">
        <v>41</v>
      </c>
      <c r="F28" s="26">
        <f>SUM('CAL VOL. REDE COL.'!C9:C32)</f>
        <v>333.82</v>
      </c>
      <c r="G28" s="26">
        <v>150.04</v>
      </c>
      <c r="H28" s="10">
        <f>G28+(G28*$I$4)</f>
        <v>150.43370496</v>
      </c>
      <c r="I28" s="26">
        <f>H28*F28</f>
        <v>50217.7793897472</v>
      </c>
    </row>
    <row r="29" spans="1:27" ht="15.75" customHeight="1" x14ac:dyDescent="0.25">
      <c r="A29" s="33"/>
      <c r="B29" s="33"/>
      <c r="C29" s="33"/>
      <c r="D29" s="34" t="s">
        <v>99</v>
      </c>
      <c r="E29" s="33"/>
      <c r="F29" s="35"/>
      <c r="G29" s="35"/>
      <c r="H29" s="36"/>
      <c r="I29" s="35"/>
      <c r="J29" s="37"/>
      <c r="K29" s="37"/>
      <c r="L29" s="37"/>
      <c r="M29" s="37"/>
      <c r="N29" s="37"/>
      <c r="O29" s="37"/>
      <c r="P29" s="37"/>
      <c r="Q29" s="37"/>
      <c r="R29" s="37"/>
      <c r="S29" s="37"/>
      <c r="T29" s="37"/>
      <c r="U29" s="37"/>
      <c r="V29" s="37"/>
      <c r="W29" s="37"/>
      <c r="X29" s="37"/>
      <c r="Y29" s="37"/>
      <c r="Z29" s="37"/>
      <c r="AA29" s="37"/>
    </row>
    <row r="30" spans="1:27" ht="15.75" customHeight="1" x14ac:dyDescent="0.25">
      <c r="A30" s="75"/>
      <c r="B30" s="75"/>
      <c r="C30" s="75"/>
      <c r="D30" s="76" t="s">
        <v>102</v>
      </c>
      <c r="E30" s="75"/>
      <c r="F30" s="77"/>
      <c r="G30" s="77"/>
      <c r="H30" s="78"/>
      <c r="I30" s="77"/>
      <c r="J30" s="37"/>
      <c r="K30" s="37"/>
      <c r="L30" s="37"/>
      <c r="M30" s="37"/>
      <c r="N30" s="37"/>
      <c r="O30" s="37"/>
      <c r="P30" s="37"/>
      <c r="Q30" s="37"/>
      <c r="R30" s="37"/>
      <c r="S30" s="37"/>
      <c r="T30" s="37"/>
      <c r="U30" s="37"/>
      <c r="V30" s="37"/>
      <c r="W30" s="37"/>
      <c r="X30" s="37"/>
      <c r="Y30" s="37"/>
      <c r="Z30" s="37"/>
      <c r="AA30" s="37"/>
    </row>
    <row r="31" spans="1:27" ht="27.75" customHeight="1" x14ac:dyDescent="0.2">
      <c r="A31" s="80" t="s">
        <v>109</v>
      </c>
      <c r="B31" s="24" t="s">
        <v>38</v>
      </c>
      <c r="C31" s="24">
        <v>2003618</v>
      </c>
      <c r="D31" s="25" t="s">
        <v>111</v>
      </c>
      <c r="E31" s="80" t="s">
        <v>36</v>
      </c>
      <c r="F31" s="26">
        <v>24</v>
      </c>
      <c r="G31" s="26">
        <v>737.21</v>
      </c>
      <c r="H31" s="10">
        <f>G31+(G31*$I$4)</f>
        <v>739.14443904000007</v>
      </c>
      <c r="I31" s="26">
        <f>H31*F31</f>
        <v>17739.466536960001</v>
      </c>
    </row>
    <row r="32" spans="1:27" ht="15.75" customHeight="1" x14ac:dyDescent="0.25">
      <c r="A32" s="75"/>
      <c r="B32" s="75"/>
      <c r="C32" s="75"/>
      <c r="D32" s="76" t="s">
        <v>100</v>
      </c>
      <c r="E32" s="75"/>
      <c r="F32" s="77"/>
      <c r="G32" s="77"/>
      <c r="H32" s="78"/>
      <c r="I32" s="77"/>
      <c r="J32" s="37"/>
      <c r="K32" s="37"/>
      <c r="L32" s="37"/>
      <c r="M32" s="37"/>
      <c r="N32" s="37"/>
      <c r="O32" s="37"/>
      <c r="P32" s="37"/>
      <c r="Q32" s="37"/>
      <c r="R32" s="37"/>
      <c r="S32" s="37"/>
      <c r="T32" s="37"/>
      <c r="U32" s="37"/>
      <c r="V32" s="37"/>
      <c r="W32" s="37"/>
      <c r="X32" s="37"/>
      <c r="Y32" s="37"/>
      <c r="Z32" s="37"/>
      <c r="AA32" s="37"/>
    </row>
    <row r="33" spans="1:27" ht="27" customHeight="1" x14ac:dyDescent="0.2">
      <c r="A33" s="80" t="s">
        <v>109</v>
      </c>
      <c r="B33" s="24" t="s">
        <v>39</v>
      </c>
      <c r="C33" s="24">
        <v>2003684</v>
      </c>
      <c r="D33" s="25" t="s">
        <v>132</v>
      </c>
      <c r="E33" s="80" t="s">
        <v>36</v>
      </c>
      <c r="F33" s="26">
        <v>5</v>
      </c>
      <c r="G33" s="26">
        <v>2250.5100000000002</v>
      </c>
      <c r="H33" s="10">
        <f>G33+(G33*$I$4)</f>
        <v>2256.4153382400004</v>
      </c>
      <c r="I33" s="26">
        <f>H33*F33</f>
        <v>11282.076691200002</v>
      </c>
    </row>
    <row r="34" spans="1:27" ht="25.5" customHeight="1" x14ac:dyDescent="0.2">
      <c r="A34" s="80" t="s">
        <v>109</v>
      </c>
      <c r="B34" s="24" t="s">
        <v>40</v>
      </c>
      <c r="C34" s="24">
        <v>2003688</v>
      </c>
      <c r="D34" s="79" t="s">
        <v>133</v>
      </c>
      <c r="E34" s="80" t="s">
        <v>36</v>
      </c>
      <c r="F34" s="26">
        <v>5</v>
      </c>
      <c r="G34" s="26">
        <v>3311.33</v>
      </c>
      <c r="H34" s="10">
        <f>G34+(G34*$I$4)</f>
        <v>3320.0189299200001</v>
      </c>
      <c r="I34" s="26">
        <f>H34*F34</f>
        <v>16600.0946496</v>
      </c>
    </row>
    <row r="35" spans="1:27" ht="60" customHeight="1" x14ac:dyDescent="0.2">
      <c r="A35" s="80" t="s">
        <v>47</v>
      </c>
      <c r="B35" s="24" t="s">
        <v>39</v>
      </c>
      <c r="C35" s="24">
        <v>98051</v>
      </c>
      <c r="D35" s="79" t="s">
        <v>110</v>
      </c>
      <c r="E35" s="80" t="s">
        <v>41</v>
      </c>
      <c r="F35" s="26">
        <f>SUM('CALC. VOL PV'!I9:I18)</f>
        <v>9.08</v>
      </c>
      <c r="G35" s="26">
        <v>749.73</v>
      </c>
      <c r="H35" s="10">
        <f>G35+(G35*$I$4)</f>
        <v>751.69729152000002</v>
      </c>
      <c r="I35" s="26">
        <f>H35*F35</f>
        <v>6825.4114070016003</v>
      </c>
    </row>
    <row r="36" spans="1:27" ht="45" customHeight="1" x14ac:dyDescent="0.2">
      <c r="A36" s="24" t="s">
        <v>40</v>
      </c>
      <c r="B36" s="24" t="s">
        <v>40</v>
      </c>
      <c r="C36" s="80" t="s">
        <v>101</v>
      </c>
      <c r="D36" s="79" t="s">
        <v>106</v>
      </c>
      <c r="E36" s="80" t="s">
        <v>36</v>
      </c>
      <c r="F36" s="26">
        <v>10</v>
      </c>
      <c r="G36" s="26" t="e">
        <f>#REF!</f>
        <v>#REF!</v>
      </c>
      <c r="H36" s="10" t="e">
        <f>G36+(G36*$I$4)</f>
        <v>#REF!</v>
      </c>
      <c r="I36" s="26" t="e">
        <f>H36*F36</f>
        <v>#REF!</v>
      </c>
    </row>
    <row r="37" spans="1:27" ht="15.75" customHeight="1" x14ac:dyDescent="0.25">
      <c r="A37" s="75"/>
      <c r="B37" s="75"/>
      <c r="C37" s="75"/>
      <c r="D37" s="76" t="s">
        <v>103</v>
      </c>
      <c r="E37" s="75"/>
      <c r="F37" s="77"/>
      <c r="G37" s="77"/>
      <c r="H37" s="78"/>
      <c r="I37" s="77"/>
      <c r="J37" s="37"/>
      <c r="K37" s="37"/>
      <c r="L37" s="37"/>
      <c r="M37" s="37"/>
      <c r="N37" s="37"/>
      <c r="O37" s="37"/>
      <c r="P37" s="37"/>
      <c r="Q37" s="37"/>
      <c r="R37" s="37"/>
      <c r="S37" s="37"/>
      <c r="T37" s="37"/>
      <c r="U37" s="37"/>
      <c r="V37" s="37"/>
      <c r="W37" s="37"/>
      <c r="X37" s="37"/>
      <c r="Y37" s="37"/>
      <c r="Z37" s="37"/>
      <c r="AA37" s="37"/>
    </row>
    <row r="38" spans="1:27" ht="24.75" customHeight="1" x14ac:dyDescent="0.2">
      <c r="A38" s="80" t="s">
        <v>109</v>
      </c>
      <c r="B38" s="24"/>
      <c r="C38" s="80">
        <v>2003461</v>
      </c>
      <c r="D38" s="25" t="s">
        <v>134</v>
      </c>
      <c r="E38" s="80" t="s">
        <v>36</v>
      </c>
      <c r="F38" s="26">
        <v>1</v>
      </c>
      <c r="G38" s="26">
        <v>4073.49</v>
      </c>
      <c r="H38" s="10">
        <f>G38+(G38*$I$4)</f>
        <v>4084.1788377599996</v>
      </c>
      <c r="I38" s="26">
        <f>H38*F38</f>
        <v>4084.1788377599996</v>
      </c>
    </row>
    <row r="39" spans="1:27" ht="15.75" customHeight="1" x14ac:dyDescent="0.25">
      <c r="A39" s="27" t="s">
        <v>11</v>
      </c>
      <c r="B39" s="27" t="s">
        <v>11</v>
      </c>
      <c r="C39" s="28"/>
      <c r="D39" s="29" t="s">
        <v>104</v>
      </c>
      <c r="E39" s="28"/>
      <c r="F39" s="30"/>
      <c r="G39" s="30" t="s">
        <v>30</v>
      </c>
      <c r="H39" s="31"/>
      <c r="I39" s="30">
        <f>SUM(I40:I43)</f>
        <v>8585.1133804800011</v>
      </c>
      <c r="J39" s="37"/>
      <c r="K39" s="37"/>
      <c r="L39" s="37"/>
      <c r="M39" s="37"/>
      <c r="N39" s="37"/>
      <c r="O39" s="37"/>
      <c r="P39" s="37"/>
      <c r="Q39" s="37"/>
      <c r="R39" s="37"/>
      <c r="S39" s="37"/>
      <c r="T39" s="37"/>
      <c r="U39" s="37"/>
      <c r="V39" s="37"/>
      <c r="W39" s="37"/>
      <c r="X39" s="37"/>
      <c r="Y39" s="37"/>
      <c r="Z39" s="37"/>
      <c r="AA39" s="37"/>
    </row>
    <row r="40" spans="1:27" ht="15.75" customHeight="1" x14ac:dyDescent="0.25">
      <c r="A40" s="75"/>
      <c r="B40" s="75"/>
      <c r="C40" s="75"/>
      <c r="D40" s="76" t="s">
        <v>114</v>
      </c>
      <c r="E40" s="75"/>
      <c r="F40" s="77"/>
      <c r="G40" s="77"/>
      <c r="H40" s="78"/>
      <c r="I40" s="77"/>
      <c r="J40" s="37"/>
      <c r="K40" s="37"/>
      <c r="L40" s="37"/>
      <c r="M40" s="37"/>
      <c r="N40" s="37"/>
      <c r="O40" s="37"/>
      <c r="P40" s="37"/>
      <c r="Q40" s="37"/>
      <c r="R40" s="37"/>
      <c r="S40" s="37"/>
      <c r="T40" s="37"/>
      <c r="U40" s="37"/>
      <c r="V40" s="37"/>
      <c r="W40" s="37"/>
      <c r="X40" s="37"/>
      <c r="Y40" s="37"/>
      <c r="Z40" s="37"/>
      <c r="AA40" s="37"/>
    </row>
    <row r="41" spans="1:27" ht="27.75" customHeight="1" x14ac:dyDescent="0.2">
      <c r="A41" s="80" t="s">
        <v>47</v>
      </c>
      <c r="B41" s="24" t="s">
        <v>43</v>
      </c>
      <c r="C41" s="24">
        <v>95879</v>
      </c>
      <c r="D41" s="79" t="s">
        <v>135</v>
      </c>
      <c r="E41" s="80" t="s">
        <v>219</v>
      </c>
      <c r="F41" s="26">
        <f>'CALC. TRANSPORTES'!D21</f>
        <v>0</v>
      </c>
      <c r="G41" s="26">
        <v>1.0900000000000001</v>
      </c>
      <c r="H41" s="10">
        <f>G41+(G41*$I$4)</f>
        <v>1.0928601600000001</v>
      </c>
      <c r="I41" s="26">
        <f>H41*F41</f>
        <v>0</v>
      </c>
    </row>
    <row r="42" spans="1:27" ht="15.75" customHeight="1" x14ac:dyDescent="0.25">
      <c r="A42" s="75"/>
      <c r="B42" s="75"/>
      <c r="C42" s="75"/>
      <c r="D42" s="76" t="s">
        <v>115</v>
      </c>
      <c r="E42" s="75"/>
      <c r="F42" s="77"/>
      <c r="G42" s="77"/>
      <c r="H42" s="78"/>
      <c r="I42" s="77"/>
      <c r="J42" s="37"/>
      <c r="K42" s="37"/>
      <c r="L42" s="37"/>
      <c r="M42" s="37"/>
      <c r="N42" s="37"/>
      <c r="O42" s="37"/>
      <c r="P42" s="37"/>
      <c r="Q42" s="37"/>
      <c r="R42" s="37"/>
      <c r="S42" s="37"/>
      <c r="T42" s="37"/>
      <c r="U42" s="37"/>
      <c r="V42" s="37"/>
      <c r="W42" s="37"/>
      <c r="X42" s="37"/>
      <c r="Y42" s="37"/>
      <c r="Z42" s="37"/>
      <c r="AA42" s="37"/>
    </row>
    <row r="43" spans="1:27" ht="57.75" customHeight="1" x14ac:dyDescent="0.25">
      <c r="A43" s="80" t="s">
        <v>47</v>
      </c>
      <c r="B43" s="24" t="s">
        <v>44</v>
      </c>
      <c r="C43" s="24">
        <v>100952</v>
      </c>
      <c r="D43" s="79" t="s">
        <v>136</v>
      </c>
      <c r="E43" s="80" t="s">
        <v>219</v>
      </c>
      <c r="F43" s="26">
        <f>'CALC. TRANSPORTES'!F11+'CALC. TRANSPORTES'!F14+'CALC. TRANSPORTES'!F15</f>
        <v>4391.1000000000004</v>
      </c>
      <c r="G43" s="26">
        <v>1.95</v>
      </c>
      <c r="H43" s="10">
        <f>G43+(G43*$I$4)</f>
        <v>1.9551167999999999</v>
      </c>
      <c r="I43" s="26">
        <f>H43*F43</f>
        <v>8585.1133804800011</v>
      </c>
      <c r="J43" s="38"/>
      <c r="K43" s="38"/>
      <c r="L43" s="38"/>
      <c r="M43" s="38"/>
      <c r="N43" s="38"/>
      <c r="O43" s="38"/>
      <c r="P43" s="38"/>
      <c r="Q43" s="38"/>
      <c r="R43" s="38"/>
      <c r="S43" s="38"/>
      <c r="T43" s="38"/>
      <c r="U43" s="38"/>
      <c r="V43" s="38"/>
      <c r="W43" s="38"/>
      <c r="X43" s="38"/>
      <c r="Y43" s="38"/>
      <c r="Z43" s="38"/>
      <c r="AA43" s="38"/>
    </row>
    <row r="44" spans="1:27" ht="15.75" customHeight="1" thickBot="1" x14ac:dyDescent="0.3">
      <c r="A44" s="386"/>
      <c r="B44" s="387"/>
      <c r="C44" s="388"/>
      <c r="D44" s="388"/>
      <c r="E44" s="388"/>
      <c r="F44" s="388"/>
      <c r="G44" s="389"/>
      <c r="H44" s="83" t="s">
        <v>12</v>
      </c>
      <c r="I44" s="84" t="e">
        <f>SUM(I7:I43)/2</f>
        <v>#REF!</v>
      </c>
    </row>
    <row r="45" spans="1:27" ht="15.75" customHeight="1" x14ac:dyDescent="0.2">
      <c r="A45" s="402" t="s">
        <v>137</v>
      </c>
      <c r="B45" s="427"/>
      <c r="C45" s="403"/>
      <c r="D45" s="418" t="s">
        <v>138</v>
      </c>
      <c r="E45" s="402" t="s">
        <v>141</v>
      </c>
      <c r="F45" s="403"/>
      <c r="G45" s="406" t="s">
        <v>235</v>
      </c>
      <c r="H45" s="407"/>
      <c r="I45" s="408"/>
    </row>
    <row r="46" spans="1:27" ht="15.75" customHeight="1" thickBot="1" x14ac:dyDescent="0.25">
      <c r="A46" s="404"/>
      <c r="B46" s="428"/>
      <c r="C46" s="405"/>
      <c r="D46" s="419"/>
      <c r="E46" s="404"/>
      <c r="F46" s="405"/>
      <c r="G46" s="409"/>
      <c r="H46" s="409"/>
      <c r="I46" s="410"/>
    </row>
    <row r="47" spans="1:27" ht="15.75" customHeight="1" x14ac:dyDescent="0.2">
      <c r="A47" s="416"/>
      <c r="B47" s="417"/>
      <c r="C47" s="374"/>
      <c r="D47" s="92"/>
      <c r="E47" s="411" t="s">
        <v>142</v>
      </c>
      <c r="F47" s="412"/>
      <c r="G47" s="412"/>
      <c r="H47" s="412"/>
      <c r="I47" s="413"/>
    </row>
    <row r="48" spans="1:27" ht="15.75" customHeight="1" x14ac:dyDescent="0.2">
      <c r="A48" s="429"/>
      <c r="B48" s="430"/>
      <c r="C48" s="431"/>
      <c r="D48" s="89"/>
      <c r="E48" s="420" t="s">
        <v>209</v>
      </c>
      <c r="F48" s="321"/>
      <c r="G48" s="321"/>
      <c r="H48" s="321"/>
      <c r="I48" s="322"/>
    </row>
    <row r="49" spans="1:9" ht="15.75" customHeight="1" x14ac:dyDescent="0.2">
      <c r="A49" s="432" t="s">
        <v>13</v>
      </c>
      <c r="B49" s="433"/>
      <c r="C49" s="434"/>
      <c r="D49" s="91" t="s">
        <v>140</v>
      </c>
      <c r="E49" s="421"/>
      <c r="F49" s="422"/>
      <c r="G49" s="422"/>
      <c r="H49" s="422"/>
      <c r="I49" s="423"/>
    </row>
    <row r="50" spans="1:9" ht="15.75" customHeight="1" thickBot="1" x14ac:dyDescent="0.25">
      <c r="A50" s="414" t="s">
        <v>14</v>
      </c>
      <c r="B50" s="415"/>
      <c r="C50" s="380"/>
      <c r="D50" s="90" t="s">
        <v>139</v>
      </c>
      <c r="E50" s="424"/>
      <c r="F50" s="425"/>
      <c r="G50" s="425"/>
      <c r="H50" s="425"/>
      <c r="I50" s="426"/>
    </row>
    <row r="51" spans="1:9" ht="15.75" customHeight="1" x14ac:dyDescent="0.25">
      <c r="A51" s="39"/>
      <c r="B51" s="39"/>
      <c r="C51" s="39"/>
      <c r="D51" s="39"/>
      <c r="E51" s="39"/>
      <c r="F51" s="39"/>
      <c r="G51" s="39"/>
      <c r="H51" s="39"/>
      <c r="I51" s="39"/>
    </row>
    <row r="52" spans="1:9" ht="15.75" customHeight="1" x14ac:dyDescent="0.25">
      <c r="A52" s="39"/>
      <c r="B52" s="39"/>
      <c r="C52" s="39"/>
      <c r="D52" s="39"/>
      <c r="E52" s="39"/>
      <c r="F52" s="39"/>
      <c r="G52" s="39"/>
      <c r="H52" s="39"/>
      <c r="I52" s="39"/>
    </row>
    <row r="53" spans="1:9" ht="47.25" customHeight="1" x14ac:dyDescent="0.25">
      <c r="A53" s="40"/>
      <c r="B53" s="40"/>
      <c r="C53" s="40"/>
      <c r="D53" s="40"/>
      <c r="E53" s="40"/>
      <c r="F53" s="40"/>
      <c r="G53" s="40"/>
      <c r="H53" s="40"/>
      <c r="I53" s="40"/>
    </row>
    <row r="54" spans="1:9" ht="15.75" customHeight="1" x14ac:dyDescent="0.25">
      <c r="A54" s="40"/>
      <c r="B54" s="40"/>
      <c r="C54" s="40"/>
      <c r="D54" s="40"/>
      <c r="E54" s="40"/>
      <c r="F54" s="40"/>
      <c r="G54" s="40"/>
      <c r="H54" s="40"/>
      <c r="I54" s="40"/>
    </row>
    <row r="55" spans="1:9" ht="15.75" customHeight="1" x14ac:dyDescent="0.25">
      <c r="A55" s="40"/>
      <c r="B55" s="40"/>
      <c r="C55" s="40"/>
      <c r="D55" s="40"/>
      <c r="E55" s="40"/>
      <c r="F55" s="40"/>
      <c r="G55" s="40"/>
      <c r="H55" s="40"/>
      <c r="I55" s="40"/>
    </row>
    <row r="56" spans="1:9" ht="15.75" customHeight="1" x14ac:dyDescent="0.25">
      <c r="A56" s="40"/>
      <c r="B56" s="40"/>
      <c r="C56" s="40"/>
      <c r="D56" s="40"/>
      <c r="E56" s="40"/>
      <c r="F56" s="40"/>
      <c r="G56" s="40"/>
      <c r="H56" s="40"/>
      <c r="I56" s="40"/>
    </row>
    <row r="57" spans="1:9" ht="15.75" customHeight="1" x14ac:dyDescent="0.25">
      <c r="A57" s="40"/>
      <c r="B57" s="40"/>
      <c r="C57" s="40"/>
      <c r="D57" s="40"/>
      <c r="E57" s="40"/>
      <c r="F57" s="40"/>
      <c r="G57" s="40"/>
      <c r="H57" s="40"/>
      <c r="I57" s="40"/>
    </row>
    <row r="58" spans="1:9" ht="15.75" customHeight="1" x14ac:dyDescent="0.25">
      <c r="A58" s="40"/>
      <c r="B58" s="40"/>
      <c r="C58" s="40"/>
      <c r="D58" s="40"/>
      <c r="E58" s="40"/>
      <c r="F58" s="40"/>
      <c r="G58" s="40"/>
      <c r="H58" s="40"/>
      <c r="I58" s="40"/>
    </row>
    <row r="59" spans="1:9" ht="15.75" customHeight="1" x14ac:dyDescent="0.25">
      <c r="A59" s="40"/>
      <c r="B59" s="40"/>
      <c r="C59" s="40"/>
      <c r="D59" s="40"/>
      <c r="E59" s="40"/>
      <c r="F59" s="40"/>
      <c r="G59" s="40"/>
      <c r="H59" s="40"/>
      <c r="I59" s="40"/>
    </row>
    <row r="60" spans="1:9" ht="15.75" customHeight="1" x14ac:dyDescent="0.25">
      <c r="A60" s="40"/>
      <c r="B60" s="40"/>
      <c r="C60" s="40"/>
      <c r="D60" s="40"/>
      <c r="E60" s="40"/>
      <c r="F60" s="40"/>
      <c r="G60" s="40"/>
      <c r="H60" s="40"/>
      <c r="I60" s="40"/>
    </row>
    <row r="61" spans="1:9" ht="15.75" customHeight="1" x14ac:dyDescent="0.25">
      <c r="A61" s="40"/>
      <c r="B61" s="40"/>
      <c r="C61" s="40"/>
      <c r="D61" s="40"/>
      <c r="E61" s="40"/>
      <c r="F61" s="40"/>
      <c r="G61" s="40"/>
      <c r="H61" s="40"/>
      <c r="I61" s="40"/>
    </row>
    <row r="62" spans="1:9" ht="15.75" customHeight="1" x14ac:dyDescent="0.25">
      <c r="A62" s="40"/>
      <c r="B62" s="40"/>
      <c r="C62" s="40"/>
      <c r="D62" s="40"/>
      <c r="E62" s="40"/>
      <c r="F62" s="40"/>
      <c r="G62" s="40"/>
      <c r="H62" s="40"/>
      <c r="I62" s="40"/>
    </row>
    <row r="63" spans="1:9" ht="15.75" customHeight="1" x14ac:dyDescent="0.2"/>
    <row r="64" spans="1:9"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sheetData>
  <mergeCells count="21">
    <mergeCell ref="E45:F46"/>
    <mergeCell ref="G45:I46"/>
    <mergeCell ref="E47:I47"/>
    <mergeCell ref="A50:C50"/>
    <mergeCell ref="A47:C47"/>
    <mergeCell ref="D45:D46"/>
    <mergeCell ref="E48:I48"/>
    <mergeCell ref="E49:I49"/>
    <mergeCell ref="E50:I50"/>
    <mergeCell ref="A45:C46"/>
    <mergeCell ref="A48:C48"/>
    <mergeCell ref="A49:C49"/>
    <mergeCell ref="A5:I5"/>
    <mergeCell ref="A44:G44"/>
    <mergeCell ref="B1:F1"/>
    <mergeCell ref="B2:F2"/>
    <mergeCell ref="B3:F3"/>
    <mergeCell ref="B4:F4"/>
    <mergeCell ref="G3:H3"/>
    <mergeCell ref="G1:I1"/>
    <mergeCell ref="G2:I2"/>
  </mergeCells>
  <pageMargins left="0.23622047244094491" right="0.23622047244094491" top="0.94291666666666663" bottom="0.8744791666666667" header="0" footer="0"/>
  <pageSetup paperSize="9" scale="40" fitToHeight="0" orientation="landscape" r:id="rId1"/>
  <headerFooter>
    <oddFooter>&amp;CRua Rui Barbosa, 310 - Centro - Araputanga-MT – Cel: (65) 99613-9294 E-mail: carolina.o.almeida@hotmail.com / escalaprojeta@gmail.com</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57"/>
  <sheetViews>
    <sheetView topLeftCell="A7" workbookViewId="0">
      <selection activeCell="E11" sqref="E11"/>
    </sheetView>
  </sheetViews>
  <sheetFormatPr defaultColWidth="12.625" defaultRowHeight="15" customHeight="1" x14ac:dyDescent="0.2"/>
  <cols>
    <col min="1" max="1" width="13.875" customWidth="1"/>
    <col min="2" max="2" width="10.25" customWidth="1"/>
    <col min="3" max="3" width="47.125" customWidth="1"/>
    <col min="4" max="4" width="8" customWidth="1"/>
    <col min="5" max="5" width="15.125" customWidth="1"/>
    <col min="6" max="6" width="15.75" customWidth="1"/>
    <col min="7" max="7" width="12.375" customWidth="1"/>
    <col min="8" max="26" width="7.625" customWidth="1"/>
  </cols>
  <sheetData>
    <row r="1" spans="1:8" ht="14.25" x14ac:dyDescent="0.2">
      <c r="A1" s="41" t="str">
        <f>PLANILHA!A1</f>
        <v>Obra:</v>
      </c>
      <c r="B1" s="449" t="str">
        <f>PLANILHA!B1</f>
        <v>Construção de rede de drenagem pluvial</v>
      </c>
      <c r="C1" s="298"/>
      <c r="D1" s="298"/>
      <c r="E1" s="298"/>
      <c r="F1" s="298"/>
      <c r="G1" s="318"/>
    </row>
    <row r="2" spans="1:8" ht="14.25" x14ac:dyDescent="0.2">
      <c r="A2" s="41" t="str">
        <f>PLANILHA!A2</f>
        <v>Proprietário:</v>
      </c>
      <c r="B2" s="449" t="str">
        <f>PLANILHA!B2</f>
        <v>Prefeitura Municipal de Indiavaí</v>
      </c>
      <c r="C2" s="298"/>
      <c r="D2" s="298"/>
      <c r="E2" s="298"/>
      <c r="F2" s="298"/>
      <c r="G2" s="318"/>
    </row>
    <row r="3" spans="1:8" ht="14.25" x14ac:dyDescent="0.2">
      <c r="A3" s="41" t="str">
        <f>PLANILHA!A3</f>
        <v>Local:</v>
      </c>
      <c r="B3" s="449" t="str">
        <f>PLANILHA!B3</f>
        <v>Avenida Governador Jayme Campos</v>
      </c>
      <c r="C3" s="298"/>
      <c r="D3" s="298"/>
      <c r="E3" s="298"/>
      <c r="F3" s="298"/>
      <c r="G3" s="318"/>
    </row>
    <row r="4" spans="1:8" ht="14.25" x14ac:dyDescent="0.2">
      <c r="A4" s="41" t="str">
        <f>PLANILHA!A4</f>
        <v>Data:</v>
      </c>
      <c r="B4" s="450" t="str">
        <f>PLANILHA!B4</f>
        <v>30 de julho de 2021</v>
      </c>
      <c r="C4" s="298"/>
      <c r="D4" s="298"/>
      <c r="E4" s="298"/>
      <c r="F4" s="298"/>
      <c r="G4" s="318"/>
    </row>
    <row r="5" spans="1:8" ht="12" customHeight="1" thickBot="1" x14ac:dyDescent="0.25">
      <c r="A5" s="42"/>
      <c r="B5" s="43"/>
      <c r="C5" s="43"/>
      <c r="D5" s="43"/>
      <c r="E5" s="43"/>
      <c r="F5" s="43"/>
      <c r="G5" s="43"/>
    </row>
    <row r="6" spans="1:8" ht="22.5" customHeight="1" thickBot="1" x14ac:dyDescent="0.25">
      <c r="A6" s="442" t="s">
        <v>45</v>
      </c>
      <c r="B6" s="443"/>
      <c r="C6" s="443"/>
      <c r="D6" s="443"/>
      <c r="E6" s="443"/>
      <c r="F6" s="443"/>
      <c r="G6" s="444"/>
    </row>
    <row r="7" spans="1:8" ht="22.5" customHeight="1" x14ac:dyDescent="0.2">
      <c r="A7" s="445" t="s">
        <v>28</v>
      </c>
      <c r="B7" s="295"/>
      <c r="C7" s="446"/>
      <c r="D7" s="447" t="s">
        <v>46</v>
      </c>
      <c r="E7" s="295"/>
      <c r="F7" s="295"/>
      <c r="G7" s="448"/>
    </row>
    <row r="8" spans="1:8" ht="30.75" thickBot="1" x14ac:dyDescent="0.25">
      <c r="A8" s="140" t="s">
        <v>47</v>
      </c>
      <c r="B8" s="44" t="s">
        <v>48</v>
      </c>
      <c r="C8" s="44" t="s">
        <v>6</v>
      </c>
      <c r="D8" s="45" t="s">
        <v>42</v>
      </c>
      <c r="E8" s="46" t="s">
        <v>49</v>
      </c>
      <c r="F8" s="47" t="s">
        <v>50</v>
      </c>
      <c r="G8" s="141" t="s">
        <v>51</v>
      </c>
    </row>
    <row r="9" spans="1:8" ht="42.75" x14ac:dyDescent="0.2">
      <c r="A9" s="142" t="s">
        <v>52</v>
      </c>
      <c r="B9" s="143">
        <v>4417</v>
      </c>
      <c r="C9" s="144" t="s">
        <v>53</v>
      </c>
      <c r="D9" s="143" t="s">
        <v>54</v>
      </c>
      <c r="E9" s="145" t="s">
        <v>55</v>
      </c>
      <c r="F9" s="48">
        <v>4.0999999999999996</v>
      </c>
      <c r="G9" s="146">
        <f t="shared" ref="G9:G15" si="0">F9*E9</f>
        <v>4.0999999999999996</v>
      </c>
    </row>
    <row r="10" spans="1:8" ht="42.75" x14ac:dyDescent="0.2">
      <c r="A10" s="147" t="s">
        <v>52</v>
      </c>
      <c r="B10" s="49">
        <v>4491</v>
      </c>
      <c r="C10" s="50" t="s">
        <v>56</v>
      </c>
      <c r="D10" s="49" t="s">
        <v>54</v>
      </c>
      <c r="E10" s="48" t="s">
        <v>57</v>
      </c>
      <c r="F10" s="48">
        <v>8.14</v>
      </c>
      <c r="G10" s="148">
        <f t="shared" si="0"/>
        <v>32.56</v>
      </c>
    </row>
    <row r="11" spans="1:8" ht="28.5" x14ac:dyDescent="0.2">
      <c r="A11" s="147" t="s">
        <v>52</v>
      </c>
      <c r="B11" s="49">
        <v>4813</v>
      </c>
      <c r="C11" s="50" t="s">
        <v>58</v>
      </c>
      <c r="D11" s="49" t="s">
        <v>59</v>
      </c>
      <c r="E11" s="48" t="s">
        <v>55</v>
      </c>
      <c r="F11" s="48">
        <v>225</v>
      </c>
      <c r="G11" s="148">
        <f t="shared" si="0"/>
        <v>225</v>
      </c>
    </row>
    <row r="12" spans="1:8" ht="28.5" x14ac:dyDescent="0.2">
      <c r="A12" s="147" t="s">
        <v>52</v>
      </c>
      <c r="B12" s="49">
        <v>5075</v>
      </c>
      <c r="C12" s="50" t="s">
        <v>60</v>
      </c>
      <c r="D12" s="49" t="s">
        <v>61</v>
      </c>
      <c r="E12" s="48" t="s">
        <v>62</v>
      </c>
      <c r="F12" s="48">
        <v>18.309999999999999</v>
      </c>
      <c r="G12" s="148">
        <f t="shared" si="0"/>
        <v>2.0141</v>
      </c>
    </row>
    <row r="13" spans="1:8" ht="28.5" x14ac:dyDescent="0.2">
      <c r="A13" s="147" t="s">
        <v>63</v>
      </c>
      <c r="B13" s="49">
        <v>88262</v>
      </c>
      <c r="C13" s="50" t="s">
        <v>64</v>
      </c>
      <c r="D13" s="49" t="s">
        <v>65</v>
      </c>
      <c r="E13" s="48" t="s">
        <v>55</v>
      </c>
      <c r="F13" s="48">
        <v>19.649999999999999</v>
      </c>
      <c r="G13" s="148">
        <f t="shared" si="0"/>
        <v>19.649999999999999</v>
      </c>
    </row>
    <row r="14" spans="1:8" ht="14.25" x14ac:dyDescent="0.2">
      <c r="A14" s="147" t="s">
        <v>63</v>
      </c>
      <c r="B14" s="49">
        <v>88316</v>
      </c>
      <c r="C14" s="50" t="s">
        <v>66</v>
      </c>
      <c r="D14" s="49" t="s">
        <v>65</v>
      </c>
      <c r="E14" s="48" t="s">
        <v>67</v>
      </c>
      <c r="F14" s="48">
        <v>15.65</v>
      </c>
      <c r="G14" s="148">
        <f t="shared" si="0"/>
        <v>31.3</v>
      </c>
    </row>
    <row r="15" spans="1:8" ht="57.75" thickBot="1" x14ac:dyDescent="0.25">
      <c r="A15" s="149" t="s">
        <v>63</v>
      </c>
      <c r="B15" s="150">
        <v>94962</v>
      </c>
      <c r="C15" s="151" t="s">
        <v>68</v>
      </c>
      <c r="D15" s="150" t="s">
        <v>69</v>
      </c>
      <c r="E15" s="152" t="s">
        <v>70</v>
      </c>
      <c r="F15" s="152">
        <v>302.63</v>
      </c>
      <c r="G15" s="153">
        <f t="shared" si="0"/>
        <v>3.0263</v>
      </c>
    </row>
    <row r="16" spans="1:8" ht="15.75" thickBot="1" x14ac:dyDescent="0.3">
      <c r="A16" s="136"/>
      <c r="B16" s="136"/>
      <c r="C16" s="136"/>
      <c r="D16" s="136"/>
      <c r="E16" s="136"/>
      <c r="F16" s="138" t="s">
        <v>71</v>
      </c>
      <c r="G16" s="139">
        <f>TRUNC(G14+G15+G13+G12+G11+G10+G9,2)</f>
        <v>317.64999999999998</v>
      </c>
      <c r="H16" s="54"/>
    </row>
    <row r="17" spans="1:8" thickBot="1" x14ac:dyDescent="0.25">
      <c r="A17" s="42"/>
      <c r="B17" s="42"/>
      <c r="C17" s="42"/>
      <c r="D17" s="42"/>
      <c r="E17" s="42"/>
      <c r="F17" s="42"/>
      <c r="G17" s="42"/>
    </row>
    <row r="18" spans="1:8" ht="22.5" customHeight="1" thickBot="1" x14ac:dyDescent="0.25">
      <c r="A18" s="442" t="s">
        <v>72</v>
      </c>
      <c r="B18" s="443"/>
      <c r="C18" s="443"/>
      <c r="D18" s="443"/>
      <c r="E18" s="443"/>
      <c r="F18" s="443"/>
      <c r="G18" s="444"/>
    </row>
    <row r="19" spans="1:8" ht="30.75" customHeight="1" x14ac:dyDescent="0.2">
      <c r="A19" s="445" t="s">
        <v>116</v>
      </c>
      <c r="B19" s="295"/>
      <c r="C19" s="446"/>
      <c r="D19" s="447" t="s">
        <v>123</v>
      </c>
      <c r="E19" s="295"/>
      <c r="F19" s="295"/>
      <c r="G19" s="448"/>
    </row>
    <row r="20" spans="1:8" ht="30.75" thickBot="1" x14ac:dyDescent="0.25">
      <c r="A20" s="140" t="s">
        <v>47</v>
      </c>
      <c r="B20" s="44" t="s">
        <v>74</v>
      </c>
      <c r="C20" s="44" t="s">
        <v>6</v>
      </c>
      <c r="D20" s="45"/>
      <c r="E20" s="46" t="s">
        <v>49</v>
      </c>
      <c r="F20" s="47" t="s">
        <v>50</v>
      </c>
      <c r="G20" s="141" t="s">
        <v>51</v>
      </c>
    </row>
    <row r="21" spans="1:8" ht="27" customHeight="1" x14ac:dyDescent="0.2">
      <c r="A21" s="147" t="s">
        <v>63</v>
      </c>
      <c r="B21" s="49">
        <v>90778</v>
      </c>
      <c r="C21" s="50" t="s">
        <v>119</v>
      </c>
      <c r="D21" s="49" t="s">
        <v>65</v>
      </c>
      <c r="E21" s="81">
        <v>8</v>
      </c>
      <c r="F21" s="48">
        <v>105.29</v>
      </c>
      <c r="G21" s="146">
        <f>F21*E21</f>
        <v>842.32</v>
      </c>
    </row>
    <row r="22" spans="1:8" ht="27" customHeight="1" thickBot="1" x14ac:dyDescent="0.25">
      <c r="A22" s="154" t="s">
        <v>63</v>
      </c>
      <c r="B22" s="51">
        <v>90776</v>
      </c>
      <c r="C22" s="52" t="s">
        <v>120</v>
      </c>
      <c r="D22" s="51" t="s">
        <v>65</v>
      </c>
      <c r="E22" s="82">
        <v>80</v>
      </c>
      <c r="F22" s="53">
        <v>23.11</v>
      </c>
      <c r="G22" s="155">
        <f>F22*E22</f>
        <v>1848.8</v>
      </c>
    </row>
    <row r="23" spans="1:8" ht="15.75" customHeight="1" thickBot="1" x14ac:dyDescent="0.25">
      <c r="A23" s="149" t="s">
        <v>63</v>
      </c>
      <c r="B23" s="150">
        <v>90781</v>
      </c>
      <c r="C23" s="151" t="s">
        <v>121</v>
      </c>
      <c r="D23" s="150" t="s">
        <v>65</v>
      </c>
      <c r="E23" s="156">
        <v>16</v>
      </c>
      <c r="F23" s="152">
        <v>17.100000000000001</v>
      </c>
      <c r="G23" s="153">
        <f>F23*E23</f>
        <v>273.60000000000002</v>
      </c>
    </row>
    <row r="24" spans="1:8" ht="15.75" customHeight="1" thickBot="1" x14ac:dyDescent="0.3">
      <c r="A24" s="136"/>
      <c r="B24" s="136"/>
      <c r="C24" s="136"/>
      <c r="D24" s="136"/>
      <c r="E24" s="136"/>
      <c r="F24" s="138" t="s">
        <v>71</v>
      </c>
      <c r="G24" s="139">
        <f>SUM(G21:G23)</f>
        <v>2964.72</v>
      </c>
      <c r="H24" s="54"/>
    </row>
    <row r="25" spans="1:8" ht="15.75" customHeight="1" thickBot="1" x14ac:dyDescent="0.25">
      <c r="A25" s="42"/>
      <c r="B25" s="42"/>
      <c r="C25" s="42"/>
      <c r="D25" s="42"/>
      <c r="E25" s="42"/>
      <c r="F25" s="42"/>
      <c r="G25" s="42"/>
    </row>
    <row r="26" spans="1:8" ht="27" customHeight="1" thickBot="1" x14ac:dyDescent="0.25">
      <c r="A26" s="442" t="s">
        <v>76</v>
      </c>
      <c r="B26" s="443"/>
      <c r="C26" s="443"/>
      <c r="D26" s="443"/>
      <c r="E26" s="443"/>
      <c r="F26" s="443"/>
      <c r="G26" s="444"/>
    </row>
    <row r="27" spans="1:8" ht="22.5" customHeight="1" x14ac:dyDescent="0.2">
      <c r="A27" s="445" t="s">
        <v>124</v>
      </c>
      <c r="B27" s="295"/>
      <c r="C27" s="446"/>
      <c r="D27" s="447" t="s">
        <v>77</v>
      </c>
      <c r="E27" s="295"/>
      <c r="F27" s="295"/>
      <c r="G27" s="448"/>
    </row>
    <row r="28" spans="1:8" ht="35.25" customHeight="1" thickBot="1" x14ac:dyDescent="0.25">
      <c r="A28" s="140" t="s">
        <v>47</v>
      </c>
      <c r="B28" s="44" t="s">
        <v>74</v>
      </c>
      <c r="C28" s="44" t="s">
        <v>6</v>
      </c>
      <c r="D28" s="45"/>
      <c r="E28" s="46" t="s">
        <v>49</v>
      </c>
      <c r="F28" s="47" t="s">
        <v>50</v>
      </c>
      <c r="G28" s="141" t="s">
        <v>51</v>
      </c>
    </row>
    <row r="29" spans="1:8" ht="45.75" customHeight="1" x14ac:dyDescent="0.2">
      <c r="A29" s="147" t="s">
        <v>52</v>
      </c>
      <c r="B29" s="49">
        <v>11301</v>
      </c>
      <c r="C29" s="50" t="s">
        <v>122</v>
      </c>
      <c r="D29" s="49" t="s">
        <v>42</v>
      </c>
      <c r="E29" s="81">
        <v>1</v>
      </c>
      <c r="F29" s="48">
        <v>660.46</v>
      </c>
      <c r="G29" s="148">
        <f>F29*E29</f>
        <v>660.46</v>
      </c>
    </row>
    <row r="30" spans="1:8" ht="15.75" customHeight="1" thickBot="1" x14ac:dyDescent="0.25">
      <c r="A30" s="154" t="s">
        <v>63</v>
      </c>
      <c r="B30" s="51">
        <v>88309</v>
      </c>
      <c r="C30" s="52" t="s">
        <v>75</v>
      </c>
      <c r="D30" s="51" t="s">
        <v>65</v>
      </c>
      <c r="E30" s="82">
        <v>1.5</v>
      </c>
      <c r="F30" s="53">
        <v>19.86</v>
      </c>
      <c r="G30" s="155">
        <f>F30*E30</f>
        <v>29.79</v>
      </c>
    </row>
    <row r="31" spans="1:8" ht="15.75" customHeight="1" thickBot="1" x14ac:dyDescent="0.25">
      <c r="A31" s="154" t="s">
        <v>63</v>
      </c>
      <c r="B31" s="51">
        <v>88316</v>
      </c>
      <c r="C31" s="52" t="s">
        <v>66</v>
      </c>
      <c r="D31" s="51" t="s">
        <v>65</v>
      </c>
      <c r="E31" s="82">
        <v>1.5</v>
      </c>
      <c r="F31" s="53">
        <v>15.65</v>
      </c>
      <c r="G31" s="155">
        <f>F31*E31</f>
        <v>23.475000000000001</v>
      </c>
    </row>
    <row r="32" spans="1:8" ht="60.75" customHeight="1" thickBot="1" x14ac:dyDescent="0.25">
      <c r="A32" s="149" t="s">
        <v>63</v>
      </c>
      <c r="B32" s="150">
        <v>87316</v>
      </c>
      <c r="C32" s="151" t="s">
        <v>105</v>
      </c>
      <c r="D32" s="150" t="s">
        <v>73</v>
      </c>
      <c r="E32" s="156">
        <v>7.4999999999999997E-3</v>
      </c>
      <c r="F32" s="152">
        <v>367.04</v>
      </c>
      <c r="G32" s="153">
        <f>F32*E32</f>
        <v>2.7528000000000001</v>
      </c>
    </row>
    <row r="33" spans="1:7" ht="15.75" customHeight="1" thickBot="1" x14ac:dyDescent="0.25">
      <c r="A33" s="136"/>
      <c r="B33" s="136"/>
      <c r="C33" s="136"/>
      <c r="D33" s="136"/>
      <c r="E33" s="136"/>
      <c r="F33" s="138" t="s">
        <v>71</v>
      </c>
      <c r="G33" s="157">
        <f>SUM(G29:G30)</f>
        <v>690.25</v>
      </c>
    </row>
    <row r="34" spans="1:7" ht="15.75" customHeight="1" thickBot="1" x14ac:dyDescent="0.25">
      <c r="A34" s="136"/>
      <c r="B34" s="136"/>
      <c r="C34" s="136"/>
      <c r="D34" s="136"/>
      <c r="E34" s="136"/>
      <c r="F34" s="137"/>
      <c r="G34" s="137"/>
    </row>
    <row r="35" spans="1:7" ht="15.75" customHeight="1" x14ac:dyDescent="0.2">
      <c r="A35" s="402" t="s">
        <v>137</v>
      </c>
      <c r="B35" s="427"/>
      <c r="C35" s="403"/>
      <c r="D35" s="402" t="s">
        <v>142</v>
      </c>
      <c r="E35" s="427"/>
      <c r="F35" s="427"/>
      <c r="G35" s="403"/>
    </row>
    <row r="36" spans="1:7" ht="15.75" customHeight="1" thickBot="1" x14ac:dyDescent="0.25">
      <c r="A36" s="404"/>
      <c r="B36" s="428"/>
      <c r="C36" s="405"/>
      <c r="D36" s="404"/>
      <c r="E36" s="428"/>
      <c r="F36" s="428"/>
      <c r="G36" s="405"/>
    </row>
    <row r="37" spans="1:7" ht="15.75" customHeight="1" x14ac:dyDescent="0.2">
      <c r="A37" s="416"/>
      <c r="B37" s="417"/>
      <c r="C37" s="374"/>
      <c r="D37" s="436"/>
      <c r="E37" s="437"/>
      <c r="F37" s="437"/>
      <c r="G37" s="438"/>
    </row>
    <row r="38" spans="1:7" ht="15.75" customHeight="1" x14ac:dyDescent="0.2">
      <c r="A38" s="359"/>
      <c r="B38" s="360"/>
      <c r="C38" s="435"/>
      <c r="D38" s="436"/>
      <c r="E38" s="437"/>
      <c r="F38" s="437"/>
      <c r="G38" s="438"/>
    </row>
    <row r="39" spans="1:7" ht="15.75" customHeight="1" x14ac:dyDescent="0.2">
      <c r="A39" s="432" t="s">
        <v>13</v>
      </c>
      <c r="B39" s="433"/>
      <c r="C39" s="434"/>
      <c r="D39" s="436"/>
      <c r="E39" s="437"/>
      <c r="F39" s="437"/>
      <c r="G39" s="438"/>
    </row>
    <row r="40" spans="1:7" ht="15.75" customHeight="1" thickBot="1" x14ac:dyDescent="0.25">
      <c r="A40" s="414" t="s">
        <v>14</v>
      </c>
      <c r="B40" s="415"/>
      <c r="C40" s="380"/>
      <c r="D40" s="439"/>
      <c r="E40" s="440"/>
      <c r="F40" s="440"/>
      <c r="G40" s="441"/>
    </row>
    <row r="41" spans="1:7" ht="15" customHeight="1" x14ac:dyDescent="0.2">
      <c r="A41" s="42"/>
      <c r="B41" s="42"/>
      <c r="C41" s="42"/>
      <c r="D41" s="42"/>
      <c r="E41" s="42"/>
      <c r="F41" s="42"/>
      <c r="G41" s="42"/>
    </row>
    <row r="42" spans="1:7" ht="15.75" customHeight="1" x14ac:dyDescent="0.2">
      <c r="A42" s="42"/>
      <c r="B42" s="42"/>
      <c r="C42" s="55"/>
      <c r="D42" s="42"/>
      <c r="E42" s="42"/>
      <c r="F42" s="42"/>
    </row>
    <row r="43" spans="1:7" ht="15.75" customHeight="1" x14ac:dyDescent="0.2">
      <c r="A43" s="42"/>
      <c r="B43" s="42"/>
      <c r="C43" s="55"/>
      <c r="D43" s="42"/>
      <c r="E43" s="42"/>
      <c r="F43" s="42"/>
    </row>
    <row r="44" spans="1:7" ht="15.75" customHeight="1" x14ac:dyDescent="0.2">
      <c r="A44" s="42"/>
      <c r="B44" s="42"/>
      <c r="C44" s="55"/>
      <c r="D44" s="42"/>
      <c r="E44" s="42"/>
      <c r="F44" s="42"/>
    </row>
    <row r="45" spans="1:7" ht="15.75" customHeight="1" x14ac:dyDescent="0.25">
      <c r="A45" s="40"/>
      <c r="B45" s="40"/>
      <c r="C45" s="40"/>
      <c r="D45" s="40"/>
      <c r="E45" s="40"/>
      <c r="F45" s="40"/>
    </row>
    <row r="46" spans="1:7" ht="15.75" customHeight="1" x14ac:dyDescent="0.25">
      <c r="A46" s="40"/>
      <c r="B46" s="40"/>
      <c r="C46" s="40"/>
      <c r="D46" s="40"/>
      <c r="E46" s="40"/>
      <c r="F46" s="40"/>
    </row>
    <row r="47" spans="1:7" ht="15.75" customHeight="1" x14ac:dyDescent="0.2"/>
    <row r="48" spans="1:7"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sheetData>
  <mergeCells count="19">
    <mergeCell ref="A7:C7"/>
    <mergeCell ref="D7:G7"/>
    <mergeCell ref="B1:G1"/>
    <mergeCell ref="B2:G2"/>
    <mergeCell ref="B3:G3"/>
    <mergeCell ref="B4:G4"/>
    <mergeCell ref="A6:G6"/>
    <mergeCell ref="A18:G18"/>
    <mergeCell ref="A19:C19"/>
    <mergeCell ref="D19:G19"/>
    <mergeCell ref="A26:G26"/>
    <mergeCell ref="A27:C27"/>
    <mergeCell ref="D27:G27"/>
    <mergeCell ref="A35:C36"/>
    <mergeCell ref="D35:G36"/>
    <mergeCell ref="A37:C38"/>
    <mergeCell ref="D37:G40"/>
    <mergeCell ref="A39:C39"/>
    <mergeCell ref="A40:C40"/>
  </mergeCells>
  <conditionalFormatting sqref="A9:F15">
    <cfRule type="expression" dxfId="153" priority="15" stopIfTrue="1">
      <formula>AND($A9&lt;&gt;"COMPOSICAO",$A9&lt;&gt;"INSUMO",$A9&lt;&gt;"")</formula>
    </cfRule>
    <cfRule type="expression" dxfId="152" priority="16" stopIfTrue="1">
      <formula>AND(OR($A9="COMPOSICAO",$A9="INSUMO",$A9&lt;&gt;""),$A9&lt;&gt;"")</formula>
    </cfRule>
  </conditionalFormatting>
  <conditionalFormatting sqref="A21:F23">
    <cfRule type="expression" dxfId="151" priority="9" stopIfTrue="1">
      <formula>AND($A21&lt;&gt;"COMPOSICAO",$A21&lt;&gt;"INSUMO",$A21&lt;&gt;"")</formula>
    </cfRule>
    <cfRule type="expression" dxfId="150" priority="10" stopIfTrue="1">
      <formula>AND(OR($A21="COMPOSICAO",$A21="INSUMO",$A21&lt;&gt;""),$A21&lt;&gt;"")</formula>
    </cfRule>
  </conditionalFormatting>
  <conditionalFormatting sqref="A29:F32">
    <cfRule type="expression" dxfId="149" priority="1" stopIfTrue="1">
      <formula>AND($A29&lt;&gt;"COMPOSICAO",$A29&lt;&gt;"INSUMO",$A29&lt;&gt;"")</formula>
    </cfRule>
    <cfRule type="expression" dxfId="148" priority="2" stopIfTrue="1">
      <formula>AND(OR($A29="COMPOSICAO",$A29="INSUMO",$A29&lt;&gt;""),$A29&lt;&gt;"")</formula>
    </cfRule>
  </conditionalFormatting>
  <conditionalFormatting sqref="G9:G15">
    <cfRule type="expression" dxfId="147" priority="17" stopIfTrue="1">
      <formula>AND(#REF!&lt;&gt;"COMPOSICAO",#REF!&lt;&gt;"INSUMO",#REF!&lt;&gt;"")</formula>
    </cfRule>
    <cfRule type="expression" dxfId="146" priority="18" stopIfTrue="1">
      <formula>AND(OR(#REF!="COMPOSICAO",#REF!="INSUMO",#REF!&lt;&gt;""),#REF!&lt;&gt;"")</formula>
    </cfRule>
  </conditionalFormatting>
  <conditionalFormatting sqref="G21:G23">
    <cfRule type="expression" dxfId="145" priority="11" stopIfTrue="1">
      <formula>AND(#REF!&lt;&gt;"COMPOSICAO",#REF!&lt;&gt;"INSUMO",#REF!&lt;&gt;"")</formula>
    </cfRule>
    <cfRule type="expression" dxfId="144" priority="12" stopIfTrue="1">
      <formula>AND(OR(#REF!="COMPOSICAO",#REF!="INSUMO",#REF!&lt;&gt;""),#REF!&lt;&gt;"")</formula>
    </cfRule>
  </conditionalFormatting>
  <conditionalFormatting sqref="G29:G32">
    <cfRule type="expression" dxfId="143" priority="3" stopIfTrue="1">
      <formula>AND(#REF!&lt;&gt;"COMPOSICAO",#REF!&lt;&gt;"INSUMO",#REF!&lt;&gt;"")</formula>
    </cfRule>
    <cfRule type="expression" dxfId="142" priority="4" stopIfTrue="1">
      <formula>AND(OR(#REF!="COMPOSICAO",#REF!="INSUMO",#REF!&lt;&gt;""),#REF!&lt;&gt;"")</formula>
    </cfRule>
  </conditionalFormatting>
  <pageMargins left="0.511811024" right="0.511811024" top="1.6979166666666667" bottom="1.0729166666666667" header="0" footer="0"/>
  <pageSetup paperSize="9" fitToHeight="0" orientation="portrait"/>
  <headerFooter>
    <oddFooter>&amp;CRua Rui Barbosa, 310 - Centro - Araputanga-MT – Cel: (65) 99613-9294 E-mail: carolina.o.almeida@hotmail.com / escalaprojeta@gmail.com</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93"/>
  <sheetViews>
    <sheetView view="pageLayout" topLeftCell="A4" zoomScaleNormal="100" workbookViewId="0">
      <selection activeCell="E24" sqref="E24"/>
    </sheetView>
  </sheetViews>
  <sheetFormatPr defaultColWidth="12.625" defaultRowHeight="15" customHeight="1" x14ac:dyDescent="0.2"/>
  <cols>
    <col min="1" max="1" width="11.875" customWidth="1"/>
    <col min="2" max="2" width="50.5" customWidth="1"/>
    <col min="3" max="3" width="14.5" customWidth="1"/>
    <col min="4" max="4" width="10.125" customWidth="1"/>
    <col min="5" max="5" width="13.125" customWidth="1"/>
    <col min="6" max="6" width="11.375" customWidth="1"/>
    <col min="7" max="7" width="12.875" customWidth="1"/>
    <col min="8" max="8" width="10.25" customWidth="1"/>
    <col min="9" max="9" width="15" customWidth="1"/>
    <col min="10" max="10" width="9.25" customWidth="1"/>
    <col min="11" max="11" width="9.5" customWidth="1"/>
    <col min="12" max="23" width="7.625" customWidth="1"/>
  </cols>
  <sheetData>
    <row r="1" spans="1:11" ht="14.25" x14ac:dyDescent="0.2">
      <c r="A1" s="123" t="s">
        <v>0</v>
      </c>
      <c r="B1" s="451" t="str">
        <f>PLANILHA!B1</f>
        <v>Construção de rede de drenagem pluvial</v>
      </c>
      <c r="C1" s="452"/>
      <c r="D1" s="452"/>
      <c r="E1" s="452"/>
      <c r="F1" s="452"/>
      <c r="G1" s="452"/>
      <c r="H1" s="452"/>
      <c r="I1" s="452"/>
      <c r="J1" s="452"/>
      <c r="K1" s="453"/>
    </row>
    <row r="2" spans="1:11" ht="14.25" x14ac:dyDescent="0.2">
      <c r="A2" s="124" t="s">
        <v>1</v>
      </c>
      <c r="B2" s="454" t="str">
        <f>PLANILHA!B2</f>
        <v>Prefeitura Municipal de Indiavaí</v>
      </c>
      <c r="C2" s="298"/>
      <c r="D2" s="298"/>
      <c r="E2" s="298"/>
      <c r="F2" s="298"/>
      <c r="G2" s="298"/>
      <c r="H2" s="298"/>
      <c r="I2" s="298"/>
      <c r="J2" s="298"/>
      <c r="K2" s="455"/>
    </row>
    <row r="3" spans="1:11" ht="14.25" x14ac:dyDescent="0.2">
      <c r="A3" s="124" t="s">
        <v>2</v>
      </c>
      <c r="B3" s="454" t="str">
        <f>PLANILHA!B3</f>
        <v>Avenida Governador Jayme Campos</v>
      </c>
      <c r="C3" s="298"/>
      <c r="D3" s="298"/>
      <c r="E3" s="298"/>
      <c r="F3" s="298"/>
      <c r="G3" s="298"/>
      <c r="H3" s="298"/>
      <c r="I3" s="298"/>
      <c r="J3" s="298"/>
      <c r="K3" s="455"/>
    </row>
    <row r="4" spans="1:11" thickBot="1" x14ac:dyDescent="0.25">
      <c r="A4" s="125" t="s">
        <v>3</v>
      </c>
      <c r="B4" s="456" t="str">
        <f>DESCRIÇÃO!B4</f>
        <v>30 de julho de 2021</v>
      </c>
      <c r="C4" s="298"/>
      <c r="D4" s="298"/>
      <c r="E4" s="298"/>
      <c r="F4" s="298"/>
      <c r="G4" s="298"/>
      <c r="H4" s="298"/>
      <c r="I4" s="298"/>
      <c r="J4" s="298"/>
      <c r="K4" s="455"/>
    </row>
    <row r="5" spans="1:11" ht="15.75" thickBot="1" x14ac:dyDescent="0.25">
      <c r="A5" s="466" t="s">
        <v>78</v>
      </c>
      <c r="B5" s="329"/>
      <c r="C5" s="329"/>
      <c r="D5" s="329"/>
      <c r="E5" s="329"/>
      <c r="F5" s="329"/>
      <c r="G5" s="329"/>
      <c r="H5" s="329"/>
      <c r="I5" s="329"/>
      <c r="J5" s="329"/>
      <c r="K5" s="467"/>
    </row>
    <row r="6" spans="1:11" x14ac:dyDescent="0.2">
      <c r="A6" s="457" t="s">
        <v>74</v>
      </c>
      <c r="B6" s="460" t="s">
        <v>79</v>
      </c>
      <c r="C6" s="463" t="s">
        <v>80</v>
      </c>
      <c r="D6" s="464"/>
      <c r="E6" s="468" t="s">
        <v>81</v>
      </c>
      <c r="F6" s="331"/>
      <c r="G6" s="331"/>
      <c r="H6" s="331"/>
      <c r="I6" s="331"/>
      <c r="J6" s="331"/>
      <c r="K6" s="469"/>
    </row>
    <row r="7" spans="1:11" x14ac:dyDescent="0.2">
      <c r="A7" s="458"/>
      <c r="B7" s="461"/>
      <c r="C7" s="465"/>
      <c r="D7" s="332"/>
      <c r="E7" s="470" t="s">
        <v>82</v>
      </c>
      <c r="F7" s="318"/>
      <c r="G7" s="470" t="s">
        <v>83</v>
      </c>
      <c r="H7" s="318"/>
      <c r="I7" s="470" t="s">
        <v>84</v>
      </c>
      <c r="J7" s="318"/>
      <c r="K7" s="126" t="s">
        <v>12</v>
      </c>
    </row>
    <row r="8" spans="1:11" ht="14.25" x14ac:dyDescent="0.2">
      <c r="A8" s="459"/>
      <c r="B8" s="462"/>
      <c r="C8" s="59" t="s">
        <v>85</v>
      </c>
      <c r="D8" s="59" t="s">
        <v>86</v>
      </c>
      <c r="E8" s="59" t="s">
        <v>85</v>
      </c>
      <c r="F8" s="59" t="s">
        <v>86</v>
      </c>
      <c r="G8" s="59" t="s">
        <v>85</v>
      </c>
      <c r="H8" s="59" t="s">
        <v>86</v>
      </c>
      <c r="I8" s="59" t="s">
        <v>85</v>
      </c>
      <c r="J8" s="59" t="s">
        <v>86</v>
      </c>
      <c r="K8" s="127" t="s">
        <v>86</v>
      </c>
    </row>
    <row r="9" spans="1:11" x14ac:dyDescent="0.2">
      <c r="A9" s="128" t="str">
        <f>DESCRIÇÃO!A8</f>
        <v>1.0</v>
      </c>
      <c r="B9" s="58" t="str">
        <f>DESCRIÇÃO!B8</f>
        <v>SERVIÇOS PRELIMINARES</v>
      </c>
      <c r="C9" s="60" t="e">
        <f>DESCRIÇÃO!F8</f>
        <v>#REF!</v>
      </c>
      <c r="D9" s="61" t="e">
        <f>(C9/$C$13)*100</f>
        <v>#REF!</v>
      </c>
      <c r="E9" s="60" t="e">
        <f>C9*(F9/100)</f>
        <v>#REF!</v>
      </c>
      <c r="F9" s="59">
        <v>100</v>
      </c>
      <c r="G9" s="60" t="e">
        <f>C9*(H9/100)</f>
        <v>#REF!</v>
      </c>
      <c r="H9" s="59">
        <v>0</v>
      </c>
      <c r="I9" s="60" t="e">
        <f>C9*(J9/100)</f>
        <v>#REF!</v>
      </c>
      <c r="J9" s="59">
        <v>0</v>
      </c>
      <c r="K9" s="127">
        <f>F9+H9+J9</f>
        <v>100</v>
      </c>
    </row>
    <row r="10" spans="1:11" x14ac:dyDescent="0.2">
      <c r="A10" s="128" t="str">
        <f>DESCRIÇÃO!A9</f>
        <v>2.0</v>
      </c>
      <c r="B10" s="62" t="str">
        <f>DESCRIÇÃO!B9</f>
        <v>MOVIMENTAÇÃO DE TERRA</v>
      </c>
      <c r="C10" s="60">
        <f>DESCRIÇÃO!F9</f>
        <v>111628.34357606295</v>
      </c>
      <c r="D10" s="61" t="e">
        <f>(C10/$C$13)*100</f>
        <v>#REF!</v>
      </c>
      <c r="E10" s="60">
        <f>C10*(F10/100)</f>
        <v>0</v>
      </c>
      <c r="F10" s="59">
        <v>0</v>
      </c>
      <c r="G10" s="60">
        <f>C10*(H10/100)</f>
        <v>111628.34357606295</v>
      </c>
      <c r="H10" s="59">
        <v>100</v>
      </c>
      <c r="I10" s="60">
        <f>C10*(J10/100)</f>
        <v>0</v>
      </c>
      <c r="J10" s="59">
        <v>0</v>
      </c>
      <c r="K10" s="127">
        <f>F10+H10+J10</f>
        <v>100</v>
      </c>
    </row>
    <row r="11" spans="1:11" x14ac:dyDescent="0.2">
      <c r="A11" s="128" t="str">
        <f>DESCRIÇÃO!A10</f>
        <v>3.0</v>
      </c>
      <c r="B11" s="58" t="str">
        <f>DESCRIÇÃO!B10</f>
        <v>REDE DE DRENAGEM</v>
      </c>
      <c r="C11" s="60" t="e">
        <f>DESCRIÇÃO!F10</f>
        <v>#REF!</v>
      </c>
      <c r="D11" s="61" t="e">
        <f>(C11/$C$13)*100</f>
        <v>#REF!</v>
      </c>
      <c r="E11" s="60" t="e">
        <f>C11*(F11/100)</f>
        <v>#REF!</v>
      </c>
      <c r="F11" s="59">
        <v>0</v>
      </c>
      <c r="G11" s="60" t="e">
        <f>C11*(H11/100)</f>
        <v>#REF!</v>
      </c>
      <c r="H11" s="59">
        <v>100</v>
      </c>
      <c r="I11" s="60" t="e">
        <f>C11*(J11/100)</f>
        <v>#REF!</v>
      </c>
      <c r="J11" s="59">
        <v>0</v>
      </c>
      <c r="K11" s="127">
        <f>F11+H11+J11</f>
        <v>100</v>
      </c>
    </row>
    <row r="12" spans="1:11" ht="15.75" thickBot="1" x14ac:dyDescent="0.25">
      <c r="A12" s="128" t="str">
        <f>DESCRIÇÃO!A11</f>
        <v>4.0</v>
      </c>
      <c r="B12" s="58" t="str">
        <f>DESCRIÇÃO!B11</f>
        <v>TRANSPORTE</v>
      </c>
      <c r="C12" s="60">
        <f>DESCRIÇÃO!F11</f>
        <v>8585.1133804800011</v>
      </c>
      <c r="D12" s="61" t="e">
        <f>(C12/$C$13)*100</f>
        <v>#REF!</v>
      </c>
      <c r="E12" s="60">
        <f>C12*(F12/100)</f>
        <v>0</v>
      </c>
      <c r="F12" s="59">
        <v>0</v>
      </c>
      <c r="G12" s="60">
        <f>C12*(H12/100)</f>
        <v>0</v>
      </c>
      <c r="H12" s="59">
        <v>0</v>
      </c>
      <c r="I12" s="60">
        <f>C12*(J12/100)</f>
        <v>8585.1133804800011</v>
      </c>
      <c r="J12" s="59">
        <v>100</v>
      </c>
      <c r="K12" s="127">
        <f>F12+H12+J12</f>
        <v>100</v>
      </c>
    </row>
    <row r="13" spans="1:11" ht="15.75" thickBot="1" x14ac:dyDescent="0.25">
      <c r="A13" s="129"/>
      <c r="B13" s="63" t="s">
        <v>87</v>
      </c>
      <c r="C13" s="64" t="e">
        <f>SUM(C9:C12)</f>
        <v>#REF!</v>
      </c>
      <c r="D13" s="65" t="e">
        <f>SUM(D9:D12)</f>
        <v>#REF!</v>
      </c>
      <c r="E13" s="66" t="e">
        <f>SUM(E9:E12)</f>
        <v>#REF!</v>
      </c>
      <c r="F13" s="130" t="e">
        <f>(E13/C13)*100</f>
        <v>#REF!</v>
      </c>
      <c r="G13" s="67" t="e">
        <f>SUM(G9:G12)</f>
        <v>#REF!</v>
      </c>
      <c r="H13" s="130" t="e">
        <f>(G13/C13)*100</f>
        <v>#REF!</v>
      </c>
      <c r="I13" s="67" t="e">
        <f>SUM(I9:I12)</f>
        <v>#REF!</v>
      </c>
      <c r="J13" s="130" t="e">
        <f>(I13/C13)*100</f>
        <v>#REF!</v>
      </c>
      <c r="K13" s="131" t="e">
        <f>H13+F13+J13</f>
        <v>#REF!</v>
      </c>
    </row>
    <row r="14" spans="1:11" ht="15.75" customHeight="1" thickBot="1" x14ac:dyDescent="0.3">
      <c r="A14" s="132"/>
      <c r="B14" s="68" t="s">
        <v>88</v>
      </c>
      <c r="C14" s="69"/>
      <c r="D14" s="70"/>
      <c r="E14" s="71" t="e">
        <f>SUM(E9:E13)/2</f>
        <v>#REF!</v>
      </c>
      <c r="F14" s="72" t="e">
        <f>F13</f>
        <v>#REF!</v>
      </c>
      <c r="G14" s="73" t="e">
        <f>E13+G13</f>
        <v>#REF!</v>
      </c>
      <c r="H14" s="73" t="e">
        <f>H13+F14</f>
        <v>#REF!</v>
      </c>
      <c r="I14" s="73" t="e">
        <f>G14+I13</f>
        <v>#REF!</v>
      </c>
      <c r="J14" s="73" t="e">
        <f>J13+H14</f>
        <v>#REF!</v>
      </c>
      <c r="K14" s="133"/>
    </row>
    <row r="15" spans="1:11" ht="15.75" customHeight="1" x14ac:dyDescent="0.2">
      <c r="A15" s="402" t="s">
        <v>137</v>
      </c>
      <c r="B15" s="427"/>
      <c r="C15" s="427"/>
      <c r="D15" s="402" t="s">
        <v>138</v>
      </c>
      <c r="E15" s="427"/>
      <c r="F15" s="403"/>
      <c r="G15" s="471" t="s">
        <v>142</v>
      </c>
      <c r="H15" s="472"/>
      <c r="I15" s="472"/>
      <c r="J15" s="472"/>
      <c r="K15" s="473"/>
    </row>
    <row r="16" spans="1:11" ht="15.75" customHeight="1" thickBot="1" x14ac:dyDescent="0.25">
      <c r="A16" s="404"/>
      <c r="B16" s="428"/>
      <c r="C16" s="428"/>
      <c r="D16" s="404"/>
      <c r="E16" s="428"/>
      <c r="F16" s="405"/>
      <c r="G16" s="474"/>
      <c r="H16" s="475"/>
      <c r="I16" s="475"/>
      <c r="J16" s="475"/>
      <c r="K16" s="476"/>
    </row>
    <row r="17" spans="1:11" ht="15.75" customHeight="1" x14ac:dyDescent="0.2">
      <c r="A17" s="477"/>
      <c r="B17" s="478"/>
      <c r="C17" s="478"/>
      <c r="D17" s="477"/>
      <c r="E17" s="478"/>
      <c r="F17" s="479"/>
      <c r="G17" s="480"/>
      <c r="H17" s="481"/>
      <c r="I17" s="481"/>
      <c r="J17" s="481"/>
      <c r="K17" s="482"/>
    </row>
    <row r="18" spans="1:11" ht="15.75" customHeight="1" x14ac:dyDescent="0.2">
      <c r="A18" s="359"/>
      <c r="B18" s="360"/>
      <c r="C18" s="360"/>
      <c r="D18" s="359"/>
      <c r="E18" s="360"/>
      <c r="F18" s="435"/>
      <c r="G18" s="483"/>
      <c r="H18" s="484"/>
      <c r="I18" s="484"/>
      <c r="J18" s="484"/>
      <c r="K18" s="485"/>
    </row>
    <row r="19" spans="1:11" ht="15.75" customHeight="1" x14ac:dyDescent="0.2">
      <c r="A19" s="432" t="s">
        <v>13</v>
      </c>
      <c r="B19" s="433"/>
      <c r="C19" s="433"/>
      <c r="D19" s="486" t="s">
        <v>140</v>
      </c>
      <c r="E19" s="487"/>
      <c r="F19" s="488"/>
      <c r="G19" s="489"/>
      <c r="H19" s="490"/>
      <c r="I19" s="490"/>
      <c r="J19" s="490"/>
      <c r="K19" s="491"/>
    </row>
    <row r="20" spans="1:11" ht="15.75" customHeight="1" thickBot="1" x14ac:dyDescent="0.25">
      <c r="A20" s="414" t="s">
        <v>14</v>
      </c>
      <c r="B20" s="415"/>
      <c r="C20" s="415"/>
      <c r="D20" s="404" t="s">
        <v>139</v>
      </c>
      <c r="E20" s="428"/>
      <c r="F20" s="405"/>
      <c r="G20" s="492"/>
      <c r="H20" s="493"/>
      <c r="I20" s="493"/>
      <c r="J20" s="493"/>
      <c r="K20" s="494"/>
    </row>
    <row r="21" spans="1:11" ht="15.75" customHeight="1" x14ac:dyDescent="0.2">
      <c r="E21" s="12"/>
    </row>
    <row r="22" spans="1:11" ht="15.75" customHeight="1" x14ac:dyDescent="0.2"/>
    <row r="23" spans="1:11" ht="15.75" customHeight="1" x14ac:dyDescent="0.2"/>
    <row r="24" spans="1:11" ht="15.75" customHeight="1" x14ac:dyDescent="0.2"/>
    <row r="25" spans="1:11" ht="15.75" customHeight="1" x14ac:dyDescent="0.2"/>
    <row r="26" spans="1:11" ht="15.75" customHeight="1" x14ac:dyDescent="0.2"/>
    <row r="27" spans="1:11" ht="15.75" customHeight="1" x14ac:dyDescent="0.2"/>
    <row r="28" spans="1:11" ht="15.75" customHeight="1" x14ac:dyDescent="0.2"/>
    <row r="29" spans="1:11" ht="15.75" customHeight="1" x14ac:dyDescent="0.2"/>
    <row r="30" spans="1:11" ht="15.75" customHeight="1" x14ac:dyDescent="0.2"/>
    <row r="31" spans="1:11" ht="15.75" customHeight="1" x14ac:dyDescent="0.2"/>
    <row r="32" spans="1: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sheetData>
  <mergeCells count="25">
    <mergeCell ref="A19:C19"/>
    <mergeCell ref="D19:F19"/>
    <mergeCell ref="G19:K19"/>
    <mergeCell ref="A20:C20"/>
    <mergeCell ref="D20:F20"/>
    <mergeCell ref="G20:K20"/>
    <mergeCell ref="A15:C16"/>
    <mergeCell ref="D15:F16"/>
    <mergeCell ref="G15:K16"/>
    <mergeCell ref="A17:C18"/>
    <mergeCell ref="D17:F18"/>
    <mergeCell ref="G17:K17"/>
    <mergeCell ref="G18:K18"/>
    <mergeCell ref="B1:K1"/>
    <mergeCell ref="B2:K2"/>
    <mergeCell ref="B3:K3"/>
    <mergeCell ref="B4:K4"/>
    <mergeCell ref="A6:A8"/>
    <mergeCell ref="B6:B8"/>
    <mergeCell ref="C6:D7"/>
    <mergeCell ref="A5:K5"/>
    <mergeCell ref="E6:K6"/>
    <mergeCell ref="E7:F7"/>
    <mergeCell ref="G7:H7"/>
    <mergeCell ref="I7:J7"/>
  </mergeCells>
  <pageMargins left="0.511811024" right="0.511811024" top="1.0237499999999999" bottom="0.92531249999999998" header="0" footer="0"/>
  <pageSetup paperSize="9" scale="74" fitToHeight="0" orientation="landscape" r:id="rId1"/>
  <headerFooter>
    <oddFooter>&amp;CRua Rui Barbosa, 310 - Centro - Araputanga-MT – Cel: (65) 99613-9294 E-mail: carolina.o.almeida@hotmail.com / escalaprojeta@gmail.com</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92"/>
  <sheetViews>
    <sheetView tabSelected="1" view="pageBreakPreview" topLeftCell="A160" zoomScale="55" zoomScaleNormal="80" zoomScaleSheetLayoutView="55" workbookViewId="0">
      <selection activeCell="G182" sqref="G182"/>
    </sheetView>
  </sheetViews>
  <sheetFormatPr defaultColWidth="12.625" defaultRowHeight="14.25" x14ac:dyDescent="0.2"/>
  <cols>
    <col min="1" max="2" width="16.5" customWidth="1"/>
    <col min="3" max="3" width="13.375" customWidth="1"/>
    <col min="4" max="4" width="60.625" customWidth="1"/>
    <col min="5" max="5" width="7" customWidth="1"/>
    <col min="6" max="6" width="11.75" customWidth="1"/>
    <col min="7" max="7" width="14.25" customWidth="1"/>
    <col min="8" max="8" width="23.625" customWidth="1"/>
    <col min="9" max="9" width="23.875" customWidth="1"/>
    <col min="10" max="10" width="13.375" customWidth="1"/>
    <col min="11" max="27" width="7.625" customWidth="1"/>
  </cols>
  <sheetData>
    <row r="1" spans="1:27" ht="15" x14ac:dyDescent="0.25">
      <c r="A1" s="177" t="s">
        <v>0</v>
      </c>
      <c r="B1" s="500" t="s">
        <v>650</v>
      </c>
      <c r="C1" s="501"/>
      <c r="D1" s="501"/>
      <c r="E1" s="501"/>
      <c r="F1" s="502"/>
      <c r="G1" s="503" t="s">
        <v>15</v>
      </c>
      <c r="H1" s="504"/>
      <c r="I1" s="85"/>
    </row>
    <row r="2" spans="1:27" ht="15.75" thickBot="1" x14ac:dyDescent="0.3">
      <c r="A2" s="177" t="s">
        <v>1</v>
      </c>
      <c r="B2" s="500" t="s">
        <v>651</v>
      </c>
      <c r="C2" s="501"/>
      <c r="D2" s="501"/>
      <c r="E2" s="501"/>
      <c r="F2" s="502"/>
      <c r="G2" s="505"/>
      <c r="H2" s="506"/>
      <c r="I2" s="86"/>
    </row>
    <row r="3" spans="1:27" ht="15" x14ac:dyDescent="0.25">
      <c r="A3" s="177" t="s">
        <v>2</v>
      </c>
      <c r="B3" s="500" t="s">
        <v>353</v>
      </c>
      <c r="C3" s="501"/>
      <c r="D3" s="501"/>
      <c r="E3" s="501"/>
      <c r="F3" s="502"/>
      <c r="G3" s="394" t="s">
        <v>210</v>
      </c>
      <c r="H3" s="395"/>
      <c r="I3" s="85" t="s">
        <v>260</v>
      </c>
    </row>
    <row r="4" spans="1:27" ht="15.75" thickBot="1" x14ac:dyDescent="0.3">
      <c r="A4" s="199" t="s">
        <v>3</v>
      </c>
      <c r="B4" s="495">
        <f ca="1">TODAY()</f>
        <v>45936</v>
      </c>
      <c r="C4" s="496"/>
      <c r="D4" s="496"/>
      <c r="E4" s="496"/>
      <c r="F4" s="497"/>
      <c r="G4" s="498" t="s">
        <v>441</v>
      </c>
      <c r="H4" s="499"/>
      <c r="I4" s="200">
        <f>BDI!D21</f>
        <v>0.26240000000000002</v>
      </c>
    </row>
    <row r="5" spans="1:27" ht="15.75" thickBot="1" x14ac:dyDescent="0.3">
      <c r="A5" s="509" t="s">
        <v>17</v>
      </c>
      <c r="B5" s="510"/>
      <c r="C5" s="511"/>
      <c r="D5" s="511"/>
      <c r="E5" s="511"/>
      <c r="F5" s="511"/>
      <c r="G5" s="511"/>
      <c r="H5" s="511"/>
      <c r="I5" s="512"/>
    </row>
    <row r="6" spans="1:27" ht="30.75" thickBot="1" x14ac:dyDescent="0.3">
      <c r="A6" s="201" t="s">
        <v>107</v>
      </c>
      <c r="B6" s="201" t="s">
        <v>5</v>
      </c>
      <c r="C6" s="202" t="s">
        <v>18</v>
      </c>
      <c r="D6" s="202" t="s">
        <v>19</v>
      </c>
      <c r="E6" s="202" t="s">
        <v>20</v>
      </c>
      <c r="F6" s="202" t="s">
        <v>21</v>
      </c>
      <c r="G6" s="203" t="s">
        <v>22</v>
      </c>
      <c r="H6" s="203" t="s">
        <v>23</v>
      </c>
      <c r="I6" s="204" t="s">
        <v>24</v>
      </c>
      <c r="J6" s="19"/>
    </row>
    <row r="7" spans="1:27" ht="15" x14ac:dyDescent="0.2">
      <c r="A7" s="20"/>
      <c r="B7" s="20" t="s">
        <v>8</v>
      </c>
      <c r="C7" s="20"/>
      <c r="D7" s="21" t="s">
        <v>292</v>
      </c>
      <c r="E7" s="20"/>
      <c r="F7" s="22"/>
      <c r="G7" s="22"/>
      <c r="H7" s="23"/>
      <c r="I7" s="22">
        <f>I8</f>
        <v>16846.68</v>
      </c>
    </row>
    <row r="8" spans="1:27" ht="17.25" customHeight="1" x14ac:dyDescent="0.2">
      <c r="A8" s="80" t="s">
        <v>108</v>
      </c>
      <c r="B8" s="80" t="s">
        <v>26</v>
      </c>
      <c r="C8" s="80" t="s">
        <v>27</v>
      </c>
      <c r="D8" s="79" t="s">
        <v>277</v>
      </c>
      <c r="E8" s="80" t="s">
        <v>36</v>
      </c>
      <c r="F8" s="26">
        <v>1</v>
      </c>
      <c r="G8" s="26">
        <f>'COMPOSIÇÕES E COTAÇÕES'!G14</f>
        <v>13344.96</v>
      </c>
      <c r="H8" s="179">
        <f>ROUND(G8+(G8*$I$4),2)</f>
        <v>16846.68</v>
      </c>
      <c r="I8" s="26">
        <f>TRUNC(H8*F8,2)</f>
        <v>16846.68</v>
      </c>
    </row>
    <row r="9" spans="1:27" ht="15" x14ac:dyDescent="0.2">
      <c r="A9" s="20"/>
      <c r="B9" s="20" t="s">
        <v>9</v>
      </c>
      <c r="C9" s="20"/>
      <c r="D9" s="21" t="s">
        <v>25</v>
      </c>
      <c r="E9" s="20"/>
      <c r="F9" s="22"/>
      <c r="G9" s="22"/>
      <c r="H9" s="23"/>
      <c r="I9" s="22">
        <f>SUM(I11:I22)</f>
        <v>9282.4870999999985</v>
      </c>
    </row>
    <row r="10" spans="1:27" ht="15" x14ac:dyDescent="0.25">
      <c r="A10" s="33"/>
      <c r="B10" s="33"/>
      <c r="C10" s="33"/>
      <c r="D10" s="34" t="s">
        <v>717</v>
      </c>
      <c r="E10" s="33"/>
      <c r="F10" s="35"/>
      <c r="G10" s="35"/>
      <c r="H10" s="36"/>
      <c r="I10" s="35"/>
      <c r="J10" s="37"/>
      <c r="K10" s="37"/>
      <c r="L10" s="37"/>
      <c r="M10" s="37"/>
      <c r="N10" s="37"/>
      <c r="O10" s="37"/>
      <c r="P10" s="37"/>
      <c r="Q10" s="37"/>
      <c r="R10" s="37"/>
      <c r="S10" s="37"/>
      <c r="T10" s="37"/>
      <c r="U10" s="37"/>
      <c r="V10" s="37"/>
      <c r="W10" s="37"/>
      <c r="X10" s="37"/>
      <c r="Y10" s="37"/>
      <c r="Z10" s="37"/>
      <c r="AA10" s="37"/>
    </row>
    <row r="11" spans="1:27" ht="35.25" customHeight="1" x14ac:dyDescent="0.2">
      <c r="A11" s="80" t="s">
        <v>276</v>
      </c>
      <c r="B11" s="24" t="s">
        <v>31</v>
      </c>
      <c r="C11" s="80">
        <v>103689</v>
      </c>
      <c r="D11" s="79" t="str">
        <f>VLOOKUP(C11,SINAPI!A:D,2,0)</f>
        <v>FORNECIMENTO E INSTALAÇÃO DE PLACA DE OBRA COM CHAPA GALVANIZADA E ESTRUTURA DE MADEIRA. AF_03/2022_PS</v>
      </c>
      <c r="E11" s="24" t="str">
        <f>VLOOKUP(C11,SINAPI!A:D,3,0)</f>
        <v>M2</v>
      </c>
      <c r="F11" s="26">
        <v>6.48</v>
      </c>
      <c r="G11" s="26">
        <f>VLOOKUP(C11,SINAPI!A:D,4,0)</f>
        <v>463.63</v>
      </c>
      <c r="H11" s="179">
        <f>ROUND(G11+(G11*$I$4),2)</f>
        <v>585.29</v>
      </c>
      <c r="I11" s="26">
        <f>ROUND(H11*F11,2)</f>
        <v>3792.68</v>
      </c>
    </row>
    <row r="12" spans="1:27" ht="15" x14ac:dyDescent="0.25">
      <c r="A12" s="33"/>
      <c r="B12" s="33"/>
      <c r="C12" s="33"/>
      <c r="D12" s="34" t="s">
        <v>634</v>
      </c>
      <c r="E12" s="33"/>
      <c r="F12" s="35"/>
      <c r="G12" s="35"/>
      <c r="H12" s="36"/>
      <c r="I12" s="35"/>
      <c r="J12" s="37"/>
      <c r="K12" s="37"/>
      <c r="L12" s="37"/>
      <c r="M12" s="37"/>
      <c r="N12" s="37"/>
      <c r="O12" s="37"/>
      <c r="P12" s="37"/>
      <c r="Q12" s="37"/>
      <c r="R12" s="37"/>
      <c r="S12" s="37"/>
      <c r="T12" s="37"/>
      <c r="U12" s="37"/>
      <c r="V12" s="37"/>
      <c r="W12" s="37"/>
      <c r="X12" s="37"/>
      <c r="Y12" s="37"/>
      <c r="Z12" s="37"/>
      <c r="AA12" s="37"/>
    </row>
    <row r="13" spans="1:27" ht="35.25" customHeight="1" x14ac:dyDescent="0.2">
      <c r="A13" s="80" t="s">
        <v>276</v>
      </c>
      <c r="B13" s="80" t="s">
        <v>33</v>
      </c>
      <c r="C13" s="80">
        <v>97622</v>
      </c>
      <c r="D13" s="79" t="str">
        <f>VLOOKUP(C13,SINAPI!A:D,2,0)</f>
        <v>DEMOLIÇÃO DE ALVENARIA DE BLOCO FURADO, DE FORMA MANUAL, SEM REAPROVEITAMENTO. AF_09/2023</v>
      </c>
      <c r="E13" s="24" t="str">
        <f>VLOOKUP(C13,SINAPI!A:D,3,0)</f>
        <v>M3</v>
      </c>
      <c r="F13" s="26">
        <v>6.93</v>
      </c>
      <c r="G13" s="26">
        <f>VLOOKUP(C13,SINAPI!A:D,4,0)</f>
        <v>55.82</v>
      </c>
      <c r="H13" s="270">
        <f t="shared" ref="H13:H18" si="0">ROUND(G13+(G13*$I$4),2)</f>
        <v>70.47</v>
      </c>
      <c r="I13" s="26">
        <f>(H13*F13)</f>
        <v>488.35709999999995</v>
      </c>
    </row>
    <row r="14" spans="1:27" ht="45" customHeight="1" x14ac:dyDescent="0.2">
      <c r="A14" s="80" t="s">
        <v>276</v>
      </c>
      <c r="B14" s="80" t="s">
        <v>34</v>
      </c>
      <c r="C14" s="80">
        <v>97634</v>
      </c>
      <c r="D14" s="79" t="str">
        <f>VLOOKUP(C14,SINAPI!A:D,2,0)</f>
        <v>DEMOLIÇÃO DE REVESTIMENTO CERÂMICO, DE FORMA MECANIZADA COM MARTELETE, SEM REAPROVEITAMENTO. AF_09/2023</v>
      </c>
      <c r="E14" s="24" t="str">
        <f>VLOOKUP(C14,SINAPI!A:D,3,0)</f>
        <v>M2</v>
      </c>
      <c r="F14" s="26">
        <v>93.4</v>
      </c>
      <c r="G14" s="26">
        <f>VLOOKUP(C14,SINAPI!A:D,4,0)</f>
        <v>6.26</v>
      </c>
      <c r="H14" s="278">
        <f t="shared" si="0"/>
        <v>7.9</v>
      </c>
      <c r="I14" s="26">
        <f t="shared" ref="I14:I18" si="1">TRUNC(H14*F14,2)</f>
        <v>737.86</v>
      </c>
    </row>
    <row r="15" spans="1:27" s="279" customFormat="1" ht="45" customHeight="1" x14ac:dyDescent="0.2">
      <c r="A15" s="274" t="s">
        <v>276</v>
      </c>
      <c r="B15" s="274" t="s">
        <v>35</v>
      </c>
      <c r="C15" s="274">
        <v>97663</v>
      </c>
      <c r="D15" s="275" t="str">
        <f>VLOOKUP(C15,SINAPI!A:D,2,0)</f>
        <v>REMOÇÃO DE LOUÇAS, DE FORMA MANUAL, SEM REAPROVEITAMENTO. AF_09/2023</v>
      </c>
      <c r="E15" s="276" t="str">
        <f>VLOOKUP(C15,SINAPI!A:D,3,0)</f>
        <v>UN</v>
      </c>
      <c r="F15" s="277">
        <v>6</v>
      </c>
      <c r="G15" s="277">
        <f>VLOOKUP(C15,SINAPI!A:D,4,0)</f>
        <v>12.49</v>
      </c>
      <c r="H15" s="278">
        <f t="shared" si="0"/>
        <v>15.77</v>
      </c>
      <c r="I15" s="277">
        <f t="shared" si="1"/>
        <v>94.62</v>
      </c>
    </row>
    <row r="16" spans="1:27" s="279" customFormat="1" ht="45" customHeight="1" x14ac:dyDescent="0.2">
      <c r="A16" s="274" t="s">
        <v>276</v>
      </c>
      <c r="B16" s="274" t="s">
        <v>125</v>
      </c>
      <c r="C16" s="274">
        <v>97666</v>
      </c>
      <c r="D16" s="275" t="str">
        <f>VLOOKUP(C16,SINAPI!A:D,2,0)</f>
        <v>REMOÇÃO DE METAIS SANITÁRIOS, DE FORMA MANUAL, SEM REAPROVEITAMENTO. AF_09/2023</v>
      </c>
      <c r="E16" s="276" t="str">
        <f>VLOOKUP(C16,SINAPI!A:D,3,0)</f>
        <v>UN</v>
      </c>
      <c r="F16" s="277">
        <v>4</v>
      </c>
      <c r="G16" s="277">
        <f>VLOOKUP(C16,SINAPI!A:D,4,0)</f>
        <v>9.1</v>
      </c>
      <c r="H16" s="278">
        <f t="shared" si="0"/>
        <v>11.49</v>
      </c>
      <c r="I16" s="277">
        <f t="shared" si="1"/>
        <v>45.96</v>
      </c>
    </row>
    <row r="17" spans="1:27" s="279" customFormat="1" ht="45" customHeight="1" x14ac:dyDescent="0.2">
      <c r="A17" s="274" t="s">
        <v>276</v>
      </c>
      <c r="B17" s="274" t="s">
        <v>642</v>
      </c>
      <c r="C17" s="274">
        <v>97645</v>
      </c>
      <c r="D17" s="275" t="str">
        <f>VLOOKUP(C17,SINAPI!A:D,2,0)</f>
        <v>REMOÇÃO DE JANELAS, DE FORMA MANUAL, SEM REAPROVEITAMENTO. AF_09/2023</v>
      </c>
      <c r="E17" s="276" t="str">
        <f>VLOOKUP(C17,SINAPI!A:D,3,0)</f>
        <v>M2</v>
      </c>
      <c r="F17" s="277">
        <v>1.5</v>
      </c>
      <c r="G17" s="277">
        <f>VLOOKUP(C17,SINAPI!A:D,4,0)</f>
        <v>24.21</v>
      </c>
      <c r="H17" s="278">
        <f t="shared" si="0"/>
        <v>30.56</v>
      </c>
      <c r="I17" s="277">
        <f t="shared" si="1"/>
        <v>45.84</v>
      </c>
    </row>
    <row r="18" spans="1:27" s="279" customFormat="1" ht="45" customHeight="1" x14ac:dyDescent="0.2">
      <c r="A18" s="274" t="s">
        <v>276</v>
      </c>
      <c r="B18" s="274" t="s">
        <v>643</v>
      </c>
      <c r="C18" s="274">
        <v>97644</v>
      </c>
      <c r="D18" s="275" t="str">
        <f>VLOOKUP(C18,SINAPI!A:D,2,0)</f>
        <v>REMOÇÃO DE PORTAS, DE FORMA MANUAL, SEM REAPROVEITAMENTO. AF_09/2023</v>
      </c>
      <c r="E18" s="276" t="str">
        <f>VLOOKUP(C18,SINAPI!A:D,3,0)</f>
        <v>M2</v>
      </c>
      <c r="F18" s="277">
        <v>11.76</v>
      </c>
      <c r="G18" s="277">
        <f>VLOOKUP(C18,SINAPI!A:D,4,0)</f>
        <v>9.36</v>
      </c>
      <c r="H18" s="278">
        <f t="shared" si="0"/>
        <v>11.82</v>
      </c>
      <c r="I18" s="277">
        <f t="shared" si="1"/>
        <v>139</v>
      </c>
    </row>
    <row r="19" spans="1:27" ht="15" x14ac:dyDescent="0.25">
      <c r="A19" s="33"/>
      <c r="B19" s="33"/>
      <c r="C19" s="33"/>
      <c r="D19" s="34" t="s">
        <v>641</v>
      </c>
      <c r="E19" s="33"/>
      <c r="F19" s="35"/>
      <c r="G19" s="35"/>
      <c r="H19" s="36"/>
      <c r="I19" s="35"/>
      <c r="J19" s="37"/>
      <c r="K19" s="37"/>
      <c r="L19" s="37"/>
      <c r="M19" s="37"/>
      <c r="N19" s="37"/>
      <c r="O19" s="37"/>
      <c r="P19" s="37"/>
      <c r="Q19" s="37"/>
      <c r="R19" s="37"/>
      <c r="S19" s="37"/>
      <c r="T19" s="37"/>
      <c r="U19" s="37"/>
      <c r="V19" s="37"/>
      <c r="W19" s="37"/>
      <c r="X19" s="37"/>
      <c r="Y19" s="37"/>
      <c r="Z19" s="37"/>
      <c r="AA19" s="37"/>
    </row>
    <row r="20" spans="1:27" ht="48.95" customHeight="1" x14ac:dyDescent="0.2">
      <c r="A20" s="80" t="s">
        <v>276</v>
      </c>
      <c r="B20" s="80" t="s">
        <v>644</v>
      </c>
      <c r="C20" s="80">
        <v>103324</v>
      </c>
      <c r="D20" s="79" t="str">
        <f>VLOOKUP(C20,SINAPI!A:D,2,0)</f>
        <v>ALVENARIA DE VEDAÇÃO DE BLOCOS CERÂMICOS FURADOS NA VERTICAL DE 14X19X39 CM (ESPESSURA 14 CM) E ARGAMASSA DE ASSENTAMENTO COM PREPARO EM BETONEIRA. AF_12/2021</v>
      </c>
      <c r="E20" s="24" t="str">
        <f>VLOOKUP(C20,SINAPI!A:D,3,0)</f>
        <v>M2</v>
      </c>
      <c r="F20" s="26">
        <v>16.95</v>
      </c>
      <c r="G20" s="26">
        <f>VLOOKUP(C20,SINAPI!A:D,4,0)</f>
        <v>86.17</v>
      </c>
      <c r="H20" s="278">
        <f t="shared" ref="H20:H22" si="2">ROUND(G20+(G20*$I$4),2)</f>
        <v>108.78</v>
      </c>
      <c r="I20" s="26">
        <f>ROUND(H20*F20,2)</f>
        <v>1843.82</v>
      </c>
    </row>
    <row r="21" spans="1:27" ht="60.95" customHeight="1" x14ac:dyDescent="0.2">
      <c r="A21" s="80" t="s">
        <v>276</v>
      </c>
      <c r="B21" s="80" t="s">
        <v>645</v>
      </c>
      <c r="C21" s="80">
        <v>87893</v>
      </c>
      <c r="D21" s="79" t="str">
        <f>VLOOKUP(C21,SINAPI!A:D,2,0)</f>
        <v>CHAPISCO APLICADO EM ALVENARIA (SEM PRESENÇA DE VÃOS) E ESTRUTURAS DE CONCRETO DE FACHADA, COM COLHER DE PEDREIRO. ARGAMASSA TRAÇO 1:3 COM PREPARO MANUAL. AF_10/2022</v>
      </c>
      <c r="E21" s="24" t="str">
        <f>VLOOKUP(C21,SINAPI!A:D,3,0)</f>
        <v>M2</v>
      </c>
      <c r="F21" s="26">
        <v>33.9</v>
      </c>
      <c r="G21" s="26">
        <f>VLOOKUP(C21,SINAPI!A:D,4,0)</f>
        <v>7.48</v>
      </c>
      <c r="H21" s="278">
        <f t="shared" si="2"/>
        <v>9.44</v>
      </c>
      <c r="I21" s="26">
        <f>ROUND(H21*F21,2)</f>
        <v>320.02</v>
      </c>
    </row>
    <row r="22" spans="1:27" ht="60.95" customHeight="1" x14ac:dyDescent="0.2">
      <c r="A22" s="80" t="s">
        <v>276</v>
      </c>
      <c r="B22" s="80" t="s">
        <v>646</v>
      </c>
      <c r="C22" s="80">
        <v>87792</v>
      </c>
      <c r="D22" s="79" t="str">
        <f>VLOOKUP(C22,SINAPI!A:D,2,0)</f>
        <v>EMBOÇO OU MASSA ÚNICA EM ARGAMASSA TRAÇO 1:2:8, PREPARO MECÂNICO COM BETONEIRA 400 L, APLICADA MANUALMENTE EM PANOS CEGOS DE FACHADA (SEM PRESENÇA DE VÃOS), ESPESSURA DE 25 MM. AF_08/2022</v>
      </c>
      <c r="E22" s="24" t="str">
        <f>VLOOKUP(C22,SINAPI!A:D,3,0)</f>
        <v>M2</v>
      </c>
      <c r="F22" s="26">
        <v>33.9</v>
      </c>
      <c r="G22" s="26">
        <f>VLOOKUP(C22,SINAPI!A:D,4,0)</f>
        <v>41.46</v>
      </c>
      <c r="H22" s="278">
        <f t="shared" si="2"/>
        <v>52.34</v>
      </c>
      <c r="I22" s="26">
        <f>ROUND(H22*F22,2)</f>
        <v>1774.33</v>
      </c>
    </row>
    <row r="23" spans="1:27" ht="15" x14ac:dyDescent="0.2">
      <c r="A23" s="27"/>
      <c r="B23" s="27" t="s">
        <v>10</v>
      </c>
      <c r="C23" s="28"/>
      <c r="D23" s="29" t="s">
        <v>308</v>
      </c>
      <c r="E23" s="28"/>
      <c r="F23" s="30"/>
      <c r="G23" s="30"/>
      <c r="H23" s="31"/>
      <c r="I23" s="30">
        <f>SUM(I24:I27)</f>
        <v>18104.32</v>
      </c>
    </row>
    <row r="24" spans="1:27" ht="30" x14ac:dyDescent="0.2">
      <c r="A24" s="33"/>
      <c r="B24" s="33"/>
      <c r="C24" s="33"/>
      <c r="D24" s="34" t="s">
        <v>652</v>
      </c>
      <c r="E24" s="33"/>
      <c r="F24" s="35"/>
      <c r="G24" s="35"/>
      <c r="H24" s="36"/>
      <c r="I24" s="35"/>
    </row>
    <row r="25" spans="1:27" ht="57.75" customHeight="1" x14ac:dyDescent="0.2">
      <c r="A25" s="80" t="s">
        <v>276</v>
      </c>
      <c r="B25" s="80" t="s">
        <v>37</v>
      </c>
      <c r="C25" s="24">
        <v>96527</v>
      </c>
      <c r="D25" s="79" t="str">
        <f>VLOOKUP(C25,SINAPI!A:D,2,0)</f>
        <v>ESCAVAÇÃO MANUAL PARA VIGA BALDRAME OU SAPATA CORRIDA (INCLUINDO ESCAVAÇÃO PARA COLOCAÇÃO DE FÔRMAS). AF_01/2024</v>
      </c>
      <c r="E25" s="24" t="str">
        <f>VLOOKUP(C25,SINAPI!A:D,3,0)</f>
        <v>M3</v>
      </c>
      <c r="F25" s="26">
        <v>3.87</v>
      </c>
      <c r="G25" s="26">
        <f>VLOOKUP(C25,SINAPI!A:D,4,0)</f>
        <v>100.91</v>
      </c>
      <c r="H25" s="278">
        <f t="shared" ref="H25:H27" si="3">ROUND(G25+(G25*$I$4),2)</f>
        <v>127.39</v>
      </c>
      <c r="I25" s="26">
        <f t="shared" ref="I25:I27" si="4">ROUND(H25*F25,2)</f>
        <v>493</v>
      </c>
    </row>
    <row r="26" spans="1:27" ht="68.25" customHeight="1" x14ac:dyDescent="0.2">
      <c r="A26" s="80" t="s">
        <v>276</v>
      </c>
      <c r="B26" s="80" t="s">
        <v>38</v>
      </c>
      <c r="C26" s="24">
        <v>96536</v>
      </c>
      <c r="D26" s="79" t="str">
        <f>VLOOKUP(C26,SINAPI!A:D,2,0)</f>
        <v>FABRICAÇÃO, MONTAGEM E DESMONTAGEM DE FÔRMA PARA VIGA BALDRAME, EM MADEIRA SERRADA, E=25 MM, 4 UTILIZAÇÕES. AF_01/2024</v>
      </c>
      <c r="E26" s="24" t="str">
        <f>VLOOKUP(C26,SINAPI!A:D,3,0)</f>
        <v>M2</v>
      </c>
      <c r="F26" s="26">
        <v>103.2</v>
      </c>
      <c r="G26" s="26">
        <f>VLOOKUP(C26,SINAPI!A:D,4,0)</f>
        <v>73.3</v>
      </c>
      <c r="H26" s="278">
        <f t="shared" si="3"/>
        <v>92.53</v>
      </c>
      <c r="I26" s="26">
        <f t="shared" si="4"/>
        <v>9549.1</v>
      </c>
    </row>
    <row r="27" spans="1:27" ht="52.5" customHeight="1" x14ac:dyDescent="0.2">
      <c r="A27" s="80" t="s">
        <v>108</v>
      </c>
      <c r="B27" s="80" t="s">
        <v>366</v>
      </c>
      <c r="C27" s="80" t="s">
        <v>313</v>
      </c>
      <c r="D27" s="79" t="s">
        <v>309</v>
      </c>
      <c r="E27" s="24" t="s">
        <v>32</v>
      </c>
      <c r="F27" s="26">
        <v>7.74</v>
      </c>
      <c r="G27" s="26">
        <f>'COMPOSIÇÕES E COTAÇÕES'!G25</f>
        <v>825.12</v>
      </c>
      <c r="H27" s="278">
        <f t="shared" si="3"/>
        <v>1041.6300000000001</v>
      </c>
      <c r="I27" s="26">
        <f t="shared" si="4"/>
        <v>8062.22</v>
      </c>
    </row>
    <row r="28" spans="1:27" ht="15" x14ac:dyDescent="0.25">
      <c r="A28" s="27"/>
      <c r="B28" s="27" t="s">
        <v>11</v>
      </c>
      <c r="C28" s="28"/>
      <c r="D28" s="29" t="s">
        <v>310</v>
      </c>
      <c r="E28" s="28"/>
      <c r="F28" s="30"/>
      <c r="G28" s="30"/>
      <c r="H28" s="31"/>
      <c r="I28" s="30">
        <f>SUM(I29:I40)</f>
        <v>42447.3</v>
      </c>
      <c r="J28" s="180"/>
      <c r="K28" s="180"/>
      <c r="L28" s="180"/>
      <c r="M28" s="180"/>
      <c r="N28" s="180"/>
      <c r="O28" s="180"/>
      <c r="P28" s="180"/>
      <c r="Q28" s="180"/>
      <c r="R28" s="180"/>
      <c r="S28" s="180"/>
      <c r="T28" s="180"/>
      <c r="U28" s="180"/>
      <c r="V28" s="180"/>
      <c r="W28" s="180"/>
      <c r="X28" s="180"/>
      <c r="Y28" s="180"/>
      <c r="Z28" s="180"/>
      <c r="AA28" s="180"/>
    </row>
    <row r="29" spans="1:27" ht="15" x14ac:dyDescent="0.25">
      <c r="A29" s="33"/>
      <c r="B29" s="33"/>
      <c r="C29" s="33"/>
      <c r="D29" s="34" t="s">
        <v>434</v>
      </c>
      <c r="E29" s="33"/>
      <c r="F29" s="35"/>
      <c r="G29" s="35"/>
      <c r="H29" s="36"/>
      <c r="I29" s="35"/>
      <c r="J29" s="180"/>
      <c r="K29" s="180"/>
      <c r="L29" s="180"/>
      <c r="M29" s="180"/>
      <c r="N29" s="180"/>
      <c r="O29" s="180"/>
      <c r="P29" s="180"/>
      <c r="Q29" s="180"/>
      <c r="R29" s="180"/>
      <c r="S29" s="180"/>
      <c r="T29" s="180"/>
      <c r="U29" s="180"/>
      <c r="V29" s="180"/>
      <c r="W29" s="180"/>
      <c r="X29" s="180"/>
      <c r="Y29" s="180"/>
      <c r="Z29" s="180"/>
      <c r="AA29" s="180"/>
    </row>
    <row r="30" spans="1:27" ht="42.75" x14ac:dyDescent="0.25">
      <c r="A30" s="80" t="s">
        <v>276</v>
      </c>
      <c r="B30" s="80" t="s">
        <v>354</v>
      </c>
      <c r="C30" s="80" t="s">
        <v>101</v>
      </c>
      <c r="D30" s="79" t="s">
        <v>345</v>
      </c>
      <c r="E30" s="80" t="s">
        <v>29</v>
      </c>
      <c r="F30" s="26">
        <v>10.080000000000002</v>
      </c>
      <c r="G30" s="26">
        <f>'COMPOSIÇÕES E COTAÇÕES'!G52</f>
        <v>700</v>
      </c>
      <c r="H30" s="278">
        <f>ROUND(G30+(G30*$I$4),2)</f>
        <v>883.68</v>
      </c>
      <c r="I30" s="26">
        <f t="shared" ref="I30" si="5">ROUND(H30*F30,2)</f>
        <v>8907.49</v>
      </c>
      <c r="J30" s="180"/>
      <c r="K30" s="180"/>
      <c r="L30" s="180"/>
      <c r="M30" s="180"/>
      <c r="N30" s="180"/>
      <c r="O30" s="180"/>
      <c r="P30" s="180"/>
      <c r="Q30" s="180"/>
      <c r="R30" s="180"/>
      <c r="S30" s="180"/>
      <c r="T30" s="180"/>
      <c r="U30" s="180"/>
      <c r="V30" s="180"/>
      <c r="W30" s="180"/>
      <c r="X30" s="180"/>
      <c r="Y30" s="180"/>
      <c r="Z30" s="180"/>
      <c r="AA30" s="180"/>
    </row>
    <row r="31" spans="1:27" ht="15" x14ac:dyDescent="0.25">
      <c r="A31" s="257"/>
      <c r="B31" s="257"/>
      <c r="C31" s="257"/>
      <c r="D31" s="258" t="s">
        <v>509</v>
      </c>
      <c r="E31" s="257"/>
      <c r="F31" s="259"/>
      <c r="G31" s="259"/>
      <c r="H31" s="260"/>
      <c r="I31" s="259"/>
      <c r="J31" s="180"/>
      <c r="K31" s="180"/>
      <c r="L31" s="180"/>
      <c r="M31" s="180"/>
      <c r="N31" s="180"/>
      <c r="O31" s="180"/>
      <c r="P31" s="180"/>
      <c r="Q31" s="180"/>
      <c r="R31" s="180"/>
      <c r="S31" s="180"/>
      <c r="T31" s="180"/>
      <c r="U31" s="180"/>
      <c r="V31" s="180"/>
      <c r="W31" s="180"/>
      <c r="X31" s="180"/>
      <c r="Y31" s="180"/>
      <c r="Z31" s="180"/>
      <c r="AA31" s="180"/>
    </row>
    <row r="32" spans="1:27" ht="28.5" x14ac:dyDescent="0.25">
      <c r="A32" s="261" t="s">
        <v>276</v>
      </c>
      <c r="B32" s="261" t="s">
        <v>522</v>
      </c>
      <c r="C32" s="261">
        <v>93187</v>
      </c>
      <c r="D32" s="79" t="str">
        <f>VLOOKUP(C32,SINAPI!A:D,2,0)</f>
        <v>VERGA MOLDADA IN LOCO EM CONCRETO, ESPESSURA DE *20* CM. AF_03/2024</v>
      </c>
      <c r="E32" s="24" t="str">
        <f>VLOOKUP(C32,SINAPI!A:D,3,0)</f>
        <v>M</v>
      </c>
      <c r="F32" s="238">
        <v>31.360000000000003</v>
      </c>
      <c r="G32" s="26">
        <f>VLOOKUP(C32,SINAPI!A:D,4,0)</f>
        <v>77.11</v>
      </c>
      <c r="H32" s="278">
        <f t="shared" ref="H32:H33" si="6">ROUND(G32+(G32*$I$4),2)</f>
        <v>97.34</v>
      </c>
      <c r="I32" s="26">
        <f t="shared" ref="I32:I33" si="7">ROUND(H32*F32,2)</f>
        <v>3052.58</v>
      </c>
      <c r="J32" s="180"/>
      <c r="K32" s="180"/>
      <c r="L32" s="180"/>
      <c r="M32" s="180"/>
      <c r="N32" s="180"/>
      <c r="O32" s="180"/>
      <c r="P32" s="180"/>
      <c r="Q32" s="180"/>
      <c r="R32" s="180"/>
      <c r="S32" s="180"/>
      <c r="T32" s="180"/>
      <c r="U32" s="180"/>
      <c r="V32" s="180"/>
      <c r="W32" s="180"/>
      <c r="X32" s="180"/>
      <c r="Y32" s="180"/>
      <c r="Z32" s="180"/>
      <c r="AA32" s="180"/>
    </row>
    <row r="33" spans="1:27" ht="28.5" x14ac:dyDescent="0.25">
      <c r="A33" s="261" t="s">
        <v>276</v>
      </c>
      <c r="B33" s="261" t="s">
        <v>523</v>
      </c>
      <c r="C33" s="261">
        <v>93197</v>
      </c>
      <c r="D33" s="79" t="str">
        <f>VLOOKUP(C33,SINAPI!A:D,2,0)</f>
        <v>CONTRAVERGA MOLDADA IN LOCO EM CONCRETO, ESPESSURA DE *20* CM. AF_03/2024</v>
      </c>
      <c r="E33" s="24" t="str">
        <f>VLOOKUP(C33,SINAPI!A:D,3,0)</f>
        <v>M</v>
      </c>
      <c r="F33" s="238">
        <v>26.880000000000003</v>
      </c>
      <c r="G33" s="26">
        <f>VLOOKUP(C33,SINAPI!A:D,4,0)</f>
        <v>58.9</v>
      </c>
      <c r="H33" s="278">
        <f t="shared" si="6"/>
        <v>74.36</v>
      </c>
      <c r="I33" s="26">
        <f t="shared" si="7"/>
        <v>1998.8</v>
      </c>
      <c r="J33" s="180"/>
      <c r="K33" s="180"/>
      <c r="L33" s="180"/>
      <c r="M33" s="180"/>
      <c r="N33" s="180"/>
      <c r="O33" s="180"/>
      <c r="P33" s="180"/>
      <c r="Q33" s="180"/>
      <c r="R33" s="180"/>
      <c r="S33" s="180"/>
      <c r="T33" s="180"/>
      <c r="U33" s="180"/>
      <c r="V33" s="180"/>
      <c r="W33" s="180"/>
      <c r="X33" s="180"/>
      <c r="Y33" s="180"/>
      <c r="Z33" s="180"/>
      <c r="AA33" s="180"/>
    </row>
    <row r="34" spans="1:27" ht="15" x14ac:dyDescent="0.25">
      <c r="A34" s="257"/>
      <c r="B34" s="257"/>
      <c r="C34" s="257"/>
      <c r="D34" s="258" t="s">
        <v>515</v>
      </c>
      <c r="E34" s="257"/>
      <c r="F34" s="259"/>
      <c r="G34" s="259"/>
      <c r="H34" s="260"/>
      <c r="I34" s="259"/>
      <c r="J34" s="180"/>
      <c r="K34" s="180"/>
      <c r="L34" s="180"/>
      <c r="M34" s="180"/>
      <c r="N34" s="180"/>
      <c r="O34" s="180"/>
      <c r="P34" s="180"/>
      <c r="Q34" s="180"/>
      <c r="R34" s="180"/>
      <c r="S34" s="180"/>
      <c r="T34" s="180"/>
      <c r="U34" s="180"/>
      <c r="V34" s="180"/>
      <c r="W34" s="180"/>
      <c r="X34" s="180"/>
      <c r="Y34" s="180"/>
      <c r="Z34" s="180"/>
      <c r="AA34" s="180"/>
    </row>
    <row r="35" spans="1:27" ht="68.25" customHeight="1" x14ac:dyDescent="0.25">
      <c r="A35" s="261" t="s">
        <v>276</v>
      </c>
      <c r="B35" s="261" t="s">
        <v>524</v>
      </c>
      <c r="C35" s="262">
        <v>90845</v>
      </c>
      <c r="D35" s="79" t="str">
        <f>VLOOKUP(C35,SINAPI!A:D,2,0)</f>
        <v>KIT DE PORTA DE MADEIRA PARA PINTURA, SEMI-OCA (PESADA OU SUPERPESADA), PADRÃO MÉDIO, 80X210CM, ESPESSURA DE 3,5CM, ITENS INCLUSOS: DOBRADIÇAS, MONTAGEM E INSTALAÇÃO DO BATENTE, FECHADURA COM EXECUÇÃO DO FURO - FORNECIMENTO E INSTALAÇÃO. AF_12/2019</v>
      </c>
      <c r="E35" s="24" t="str">
        <f>VLOOKUP(C35,SINAPI!A:D,3,0)</f>
        <v>UN</v>
      </c>
      <c r="F35" s="165">
        <v>4</v>
      </c>
      <c r="G35" s="26">
        <f>VLOOKUP(C35,SINAPI!A:D,4,0)</f>
        <v>1381.46</v>
      </c>
      <c r="H35" s="278">
        <f>ROUND(G35+(G35*$I$4),2)</f>
        <v>1743.96</v>
      </c>
      <c r="I35" s="26">
        <f t="shared" ref="I35" si="8">ROUND(H35*F35,2)</f>
        <v>6975.84</v>
      </c>
      <c r="J35" s="180"/>
      <c r="K35" s="180"/>
      <c r="L35" s="180"/>
      <c r="M35" s="180"/>
      <c r="N35" s="180"/>
      <c r="O35" s="180"/>
      <c r="P35" s="180"/>
      <c r="Q35" s="180"/>
      <c r="R35" s="180"/>
      <c r="S35" s="180"/>
      <c r="T35" s="180"/>
      <c r="U35" s="180"/>
      <c r="V35" s="180"/>
      <c r="W35" s="180"/>
      <c r="X35" s="180"/>
      <c r="Y35" s="180"/>
      <c r="Z35" s="180"/>
      <c r="AA35" s="180"/>
    </row>
    <row r="36" spans="1:27" ht="15" x14ac:dyDescent="0.25">
      <c r="A36" s="257"/>
      <c r="B36" s="257"/>
      <c r="C36" s="257"/>
      <c r="D36" s="258" t="s">
        <v>519</v>
      </c>
      <c r="E36" s="257"/>
      <c r="F36" s="259"/>
      <c r="G36" s="259"/>
      <c r="H36" s="260"/>
      <c r="I36" s="259"/>
      <c r="J36" s="180"/>
      <c r="K36" s="180"/>
      <c r="L36" s="180"/>
      <c r="M36" s="180"/>
      <c r="N36" s="180"/>
      <c r="O36" s="180"/>
      <c r="P36" s="180"/>
      <c r="Q36" s="180"/>
      <c r="R36" s="180"/>
      <c r="S36" s="180"/>
      <c r="T36" s="180"/>
      <c r="U36" s="180"/>
      <c r="V36" s="180"/>
      <c r="W36" s="180"/>
      <c r="X36" s="180"/>
      <c r="Y36" s="180"/>
      <c r="Z36" s="180"/>
      <c r="AA36" s="180"/>
    </row>
    <row r="37" spans="1:27" ht="57.75" customHeight="1" x14ac:dyDescent="0.25">
      <c r="A37" s="261" t="s">
        <v>276</v>
      </c>
      <c r="B37" s="261" t="s">
        <v>525</v>
      </c>
      <c r="C37" s="262">
        <v>91338</v>
      </c>
      <c r="D37" s="79" t="str">
        <f>VLOOKUP(C37,SINAPI!A:D,2,0)</f>
        <v>PORTA DE ALUMÍNIO DE ABRIR COM LAMBRI, COM GUARNIÇÃO, FIXAÇÃO COM PARAFUSOS - FORNECIMENTO E INSTALAÇÃO. AF_12/2019</v>
      </c>
      <c r="E37" s="24" t="str">
        <f>VLOOKUP(C37,SINAPI!A:D,3,0)</f>
        <v>M2</v>
      </c>
      <c r="F37" s="165">
        <v>11.2</v>
      </c>
      <c r="G37" s="26">
        <f>VLOOKUP(C37,SINAPI!A:D,4,0)</f>
        <v>884.1</v>
      </c>
      <c r="H37" s="278">
        <f>ROUND(G37+(G37*$I$4),2)</f>
        <v>1116.0899999999999</v>
      </c>
      <c r="I37" s="26">
        <f t="shared" ref="I37" si="9">ROUND(H37*F37,2)</f>
        <v>12500.21</v>
      </c>
      <c r="J37" s="180"/>
      <c r="K37" s="180"/>
      <c r="L37" s="180"/>
      <c r="M37" s="180"/>
      <c r="N37" s="180"/>
      <c r="O37" s="180"/>
      <c r="P37" s="180"/>
      <c r="Q37" s="180"/>
      <c r="R37" s="180"/>
      <c r="S37" s="180"/>
      <c r="T37" s="180"/>
      <c r="U37" s="180"/>
      <c r="V37" s="180"/>
      <c r="W37" s="180"/>
      <c r="X37" s="180"/>
      <c r="Y37" s="180"/>
      <c r="Z37" s="180"/>
      <c r="AA37" s="180"/>
    </row>
    <row r="38" spans="1:27" ht="15" x14ac:dyDescent="0.25">
      <c r="A38" s="257"/>
      <c r="B38" s="257"/>
      <c r="C38" s="257"/>
      <c r="D38" s="258" t="s">
        <v>521</v>
      </c>
      <c r="E38" s="257"/>
      <c r="F38" s="259"/>
      <c r="G38" s="259"/>
      <c r="H38" s="260"/>
      <c r="I38" s="259"/>
      <c r="J38" s="180"/>
      <c r="K38" s="180"/>
      <c r="L38" s="180"/>
      <c r="M38" s="180"/>
      <c r="N38" s="180"/>
      <c r="O38" s="180"/>
      <c r="P38" s="180"/>
      <c r="Q38" s="180"/>
      <c r="R38" s="180"/>
      <c r="S38" s="180"/>
      <c r="T38" s="180"/>
      <c r="U38" s="180"/>
      <c r="V38" s="180"/>
      <c r="W38" s="180"/>
      <c r="X38" s="180"/>
      <c r="Y38" s="180"/>
      <c r="Z38" s="180"/>
      <c r="AA38" s="180"/>
    </row>
    <row r="39" spans="1:27" ht="54" customHeight="1" x14ac:dyDescent="0.25">
      <c r="A39" s="261" t="s">
        <v>276</v>
      </c>
      <c r="B39" s="261" t="s">
        <v>526</v>
      </c>
      <c r="C39" s="261">
        <v>94569</v>
      </c>
      <c r="D39" s="79" t="str">
        <f>VLOOKUP(C39,SINAPI!A:D,2,0)</f>
        <v>JANELA DE ALUMÍNIO TIPO MAXIM-AR, BATENTE/ REQUADRO 3 A 14 CM, VIDRO INCLUSO, FIXAÇÃO COM PARAFUSO, SEM GUARNIÇÃO/ ALIZAR, DIMENSÕES 60X80 (A X L) CM, SEM ACABAMENTO, VEDAÇÃO COM SILICONE, EXCLUSIVE CONTRAMARCO - FORNECIMENTO E INSTALAÇÃO. AF_11/2024</v>
      </c>
      <c r="E39" s="24" t="str">
        <f>VLOOKUP(C39,SINAPI!A:D,3,0)</f>
        <v>M2</v>
      </c>
      <c r="F39" s="264">
        <v>8.64</v>
      </c>
      <c r="G39" s="26">
        <f>VLOOKUP(C39,SINAPI!A:D,4,0)</f>
        <v>689.6</v>
      </c>
      <c r="H39" s="278">
        <f t="shared" ref="H39:H40" si="10">ROUND(G39+(G39*$I$4),2)</f>
        <v>870.55</v>
      </c>
      <c r="I39" s="26">
        <f t="shared" ref="I39:I40" si="11">ROUND(H39*F39,2)</f>
        <v>7521.55</v>
      </c>
      <c r="J39" s="180"/>
      <c r="K39" s="180"/>
      <c r="L39" s="180"/>
      <c r="M39" s="180"/>
      <c r="N39" s="180"/>
      <c r="O39" s="180"/>
      <c r="P39" s="180"/>
      <c r="Q39" s="180"/>
      <c r="R39" s="180"/>
      <c r="S39" s="180"/>
      <c r="T39" s="180"/>
      <c r="U39" s="180"/>
      <c r="V39" s="180"/>
      <c r="W39" s="180"/>
      <c r="X39" s="180"/>
      <c r="Y39" s="180"/>
      <c r="Z39" s="180"/>
      <c r="AA39" s="180"/>
    </row>
    <row r="40" spans="1:27" ht="48" customHeight="1" x14ac:dyDescent="0.25">
      <c r="A40" s="261" t="s">
        <v>276</v>
      </c>
      <c r="B40" s="261" t="s">
        <v>527</v>
      </c>
      <c r="C40" s="261">
        <v>94590</v>
      </c>
      <c r="D40" s="79" t="str">
        <f>VLOOKUP(C40,SINAPI!A:D,2,0)</f>
        <v>CONTRAMARCO DE ALUMÍNIO, FIXAÇÃO COM PARAFUSO - FORNECIMENTO E INSTALAÇÃO. AF_11/2024</v>
      </c>
      <c r="E40" s="24" t="str">
        <f>VLOOKUP(C40,SINAPI!A:D,3,0)</f>
        <v>M</v>
      </c>
      <c r="F40" s="264">
        <v>43.199999999999996</v>
      </c>
      <c r="G40" s="26">
        <f>VLOOKUP(C40,SINAPI!A:D,4,0)</f>
        <v>27.34</v>
      </c>
      <c r="H40" s="278">
        <f t="shared" si="10"/>
        <v>34.51</v>
      </c>
      <c r="I40" s="26">
        <f t="shared" si="11"/>
        <v>1490.83</v>
      </c>
      <c r="J40" s="180"/>
      <c r="K40" s="180"/>
      <c r="L40" s="180"/>
      <c r="M40" s="180"/>
      <c r="N40" s="180"/>
      <c r="O40" s="180"/>
      <c r="P40" s="180"/>
      <c r="Q40" s="180"/>
      <c r="R40" s="180"/>
      <c r="S40" s="180"/>
      <c r="T40" s="180"/>
      <c r="U40" s="180"/>
      <c r="V40" s="180"/>
      <c r="W40" s="180"/>
      <c r="X40" s="180"/>
      <c r="Y40" s="180"/>
      <c r="Z40" s="180"/>
      <c r="AA40" s="180"/>
    </row>
    <row r="41" spans="1:27" ht="15" x14ac:dyDescent="0.25">
      <c r="A41" s="27"/>
      <c r="B41" s="27" t="s">
        <v>278</v>
      </c>
      <c r="C41" s="28"/>
      <c r="D41" s="29" t="s">
        <v>279</v>
      </c>
      <c r="E41" s="28"/>
      <c r="F41" s="30"/>
      <c r="G41" s="30"/>
      <c r="H41" s="31"/>
      <c r="I41" s="30">
        <f>SUM(I43:I51)</f>
        <v>82900.62</v>
      </c>
      <c r="J41" s="37"/>
      <c r="K41" s="37"/>
      <c r="L41" s="37"/>
      <c r="M41" s="37"/>
      <c r="N41" s="37"/>
      <c r="O41" s="37"/>
      <c r="P41" s="37"/>
      <c r="Q41" s="37"/>
      <c r="R41" s="37"/>
      <c r="S41" s="37"/>
      <c r="T41" s="37"/>
      <c r="U41" s="37"/>
      <c r="V41" s="37"/>
      <c r="W41" s="37"/>
      <c r="X41" s="37"/>
      <c r="Y41" s="37"/>
      <c r="Z41" s="37"/>
      <c r="AA41" s="37"/>
    </row>
    <row r="42" spans="1:27" ht="15" x14ac:dyDescent="0.25">
      <c r="A42" s="33"/>
      <c r="B42" s="33"/>
      <c r="C42" s="33"/>
      <c r="D42" s="34" t="s">
        <v>346</v>
      </c>
      <c r="E42" s="33"/>
      <c r="F42" s="35"/>
      <c r="G42" s="35"/>
      <c r="H42" s="36"/>
      <c r="I42" s="35"/>
      <c r="J42" s="180"/>
      <c r="K42" s="180"/>
      <c r="L42" s="180"/>
      <c r="M42" s="180"/>
      <c r="N42" s="180"/>
      <c r="O42" s="180"/>
      <c r="P42" s="180"/>
      <c r="Q42" s="180"/>
      <c r="R42" s="180"/>
      <c r="S42" s="180"/>
      <c r="T42" s="180"/>
      <c r="U42" s="180"/>
      <c r="V42" s="180"/>
      <c r="W42" s="180"/>
      <c r="X42" s="180"/>
      <c r="Y42" s="180"/>
      <c r="Z42" s="180"/>
      <c r="AA42" s="180"/>
    </row>
    <row r="43" spans="1:27" ht="28.5" x14ac:dyDescent="0.25">
      <c r="A43" s="80" t="s">
        <v>276</v>
      </c>
      <c r="B43" s="80" t="s">
        <v>355</v>
      </c>
      <c r="C43" s="80">
        <v>94342</v>
      </c>
      <c r="D43" s="79" t="str">
        <f>VLOOKUP(C43,SINAPI!A:D,2,0)</f>
        <v>ATERRO MANUAL DE VALAS COM AREIA PARA ATERRO. AF_08/2023</v>
      </c>
      <c r="E43" s="24" t="str">
        <f>VLOOKUP(C43,SINAPI!A:D,3,0)</f>
        <v>M3</v>
      </c>
      <c r="F43" s="26">
        <v>231</v>
      </c>
      <c r="G43" s="26">
        <f>VLOOKUP(C43,SINAPI!A:D,4,0)</f>
        <v>114.84</v>
      </c>
      <c r="H43" s="278">
        <f>ROUND(G43+(G43*$I$4),2)</f>
        <v>144.97</v>
      </c>
      <c r="I43" s="26">
        <f t="shared" ref="I43" si="12">ROUND(H43*F43,2)</f>
        <v>33488.07</v>
      </c>
      <c r="J43" s="37" t="s">
        <v>344</v>
      </c>
      <c r="K43" s="37"/>
      <c r="L43" s="37"/>
      <c r="M43" s="37"/>
      <c r="N43" s="37"/>
      <c r="O43" s="37"/>
      <c r="P43" s="37"/>
      <c r="Q43" s="37"/>
      <c r="R43" s="37"/>
      <c r="S43" s="37"/>
      <c r="T43" s="37"/>
      <c r="U43" s="37"/>
      <c r="V43" s="37"/>
      <c r="W43" s="37"/>
      <c r="X43" s="37"/>
      <c r="Y43" s="37"/>
      <c r="Z43" s="37"/>
      <c r="AA43" s="37"/>
    </row>
    <row r="44" spans="1:27" ht="15" x14ac:dyDescent="0.25">
      <c r="A44" s="33"/>
      <c r="B44" s="33"/>
      <c r="C44" s="33"/>
      <c r="D44" s="34" t="s">
        <v>438</v>
      </c>
      <c r="E44" s="33"/>
      <c r="F44" s="35"/>
      <c r="G44" s="35"/>
      <c r="H44" s="36"/>
      <c r="I44" s="35"/>
      <c r="J44" s="180"/>
      <c r="K44" s="180"/>
      <c r="L44" s="180"/>
      <c r="M44" s="180"/>
      <c r="N44" s="180"/>
      <c r="O44" s="180"/>
      <c r="P44" s="180"/>
      <c r="Q44" s="180"/>
      <c r="R44" s="180"/>
      <c r="S44" s="180"/>
      <c r="T44" s="180"/>
      <c r="U44" s="180"/>
      <c r="V44" s="180"/>
      <c r="W44" s="180"/>
      <c r="X44" s="180"/>
      <c r="Y44" s="180"/>
      <c r="Z44" s="180"/>
      <c r="AA44" s="180"/>
    </row>
    <row r="45" spans="1:27" ht="42.75" x14ac:dyDescent="0.25">
      <c r="A45" s="80" t="s">
        <v>276</v>
      </c>
      <c r="B45" s="80" t="s">
        <v>528</v>
      </c>
      <c r="C45" s="80">
        <v>94990</v>
      </c>
      <c r="D45" s="79" t="str">
        <f>VLOOKUP(C45,SINAPI!A:D,2,0)</f>
        <v>EXECUÇÃO DE PASSEIO (CALÇADA) OU PISO DE CONCRETO COM CONCRETO MOLDADO IN LOCO, FEITO EM OBRA, ACABAMENTO CONVENCIONAL, NÃO ARMADO. AF_08/2022</v>
      </c>
      <c r="E45" s="24" t="str">
        <f>VLOOKUP(C45,SINAPI!A:D,3,0)</f>
        <v>M3</v>
      </c>
      <c r="F45" s="26">
        <v>15.12</v>
      </c>
      <c r="G45" s="26">
        <f>VLOOKUP(C45,SINAPI!A:D,4,0)</f>
        <v>911.04</v>
      </c>
      <c r="H45" s="278">
        <f t="shared" ref="H45:H46" si="13">ROUND(G45+(G45*$I$4),2)</f>
        <v>1150.0999999999999</v>
      </c>
      <c r="I45" s="26">
        <f t="shared" ref="I45:I46" si="14">ROUND(H45*F45,2)</f>
        <v>17389.509999999998</v>
      </c>
      <c r="J45" s="37" t="s">
        <v>344</v>
      </c>
      <c r="K45" s="37"/>
      <c r="L45" s="37"/>
      <c r="M45" s="37"/>
      <c r="N45" s="37"/>
      <c r="O45" s="37"/>
      <c r="P45" s="37"/>
      <c r="Q45" s="37"/>
      <c r="R45" s="37"/>
      <c r="S45" s="37"/>
      <c r="T45" s="37"/>
      <c r="U45" s="37"/>
      <c r="V45" s="37"/>
      <c r="W45" s="37"/>
      <c r="X45" s="37"/>
      <c r="Y45" s="37"/>
      <c r="Z45" s="37"/>
      <c r="AA45" s="37"/>
    </row>
    <row r="46" spans="1:27" ht="28.5" x14ac:dyDescent="0.25">
      <c r="A46" s="80" t="s">
        <v>276</v>
      </c>
      <c r="B46" s="80" t="s">
        <v>529</v>
      </c>
      <c r="C46" s="80">
        <v>102488</v>
      </c>
      <c r="D46" s="79" t="str">
        <f>VLOOKUP(C46,SINAPI!A:D,2,0)</f>
        <v>PREPARO DO PISO CIMENTADO PARA PINTURA - LIXAMENTO E LIMPEZA. AF_05/2021</v>
      </c>
      <c r="E46" s="24" t="str">
        <f>VLOOKUP(C46,SINAPI!A:D,3,0)</f>
        <v>M2</v>
      </c>
      <c r="F46" s="26">
        <v>252</v>
      </c>
      <c r="G46" s="26">
        <f>VLOOKUP(C46,SINAPI!A:D,4,0)</f>
        <v>3.46</v>
      </c>
      <c r="H46" s="278">
        <f t="shared" si="13"/>
        <v>4.37</v>
      </c>
      <c r="I46" s="26">
        <f t="shared" si="14"/>
        <v>1101.24</v>
      </c>
      <c r="J46" s="37" t="s">
        <v>344</v>
      </c>
      <c r="K46" s="37"/>
      <c r="L46" s="37"/>
      <c r="M46" s="37"/>
      <c r="N46" s="37"/>
      <c r="O46" s="37"/>
      <c r="P46" s="37"/>
      <c r="Q46" s="37"/>
      <c r="R46" s="37"/>
      <c r="S46" s="37"/>
      <c r="T46" s="37"/>
      <c r="U46" s="37"/>
      <c r="V46" s="37"/>
      <c r="W46" s="37"/>
      <c r="X46" s="37"/>
      <c r="Y46" s="37"/>
      <c r="Z46" s="37"/>
      <c r="AA46" s="37"/>
    </row>
    <row r="47" spans="1:27" ht="15" x14ac:dyDescent="0.25">
      <c r="A47" s="33"/>
      <c r="B47" s="33"/>
      <c r="C47" s="33"/>
      <c r="D47" s="34" t="s">
        <v>439</v>
      </c>
      <c r="E47" s="33"/>
      <c r="F47" s="35"/>
      <c r="G47" s="35"/>
      <c r="H47" s="36"/>
      <c r="I47" s="35"/>
      <c r="J47" s="180"/>
      <c r="K47" s="180"/>
      <c r="L47" s="180"/>
      <c r="M47" s="180"/>
      <c r="N47" s="180"/>
      <c r="O47" s="180"/>
      <c r="P47" s="180"/>
      <c r="Q47" s="180"/>
      <c r="R47" s="180"/>
      <c r="S47" s="180"/>
      <c r="T47" s="180"/>
      <c r="U47" s="180"/>
      <c r="V47" s="180"/>
      <c r="W47" s="180"/>
      <c r="X47" s="180"/>
      <c r="Y47" s="180"/>
      <c r="Z47" s="180"/>
      <c r="AA47" s="180"/>
    </row>
    <row r="48" spans="1:27" ht="28.5" x14ac:dyDescent="0.25">
      <c r="A48" s="80" t="s">
        <v>276</v>
      </c>
      <c r="B48" s="80" t="s">
        <v>530</v>
      </c>
      <c r="C48" s="80">
        <v>88477</v>
      </c>
      <c r="D48" s="79" t="str">
        <f>VLOOKUP(C48,SINAPI!A:D,2,0)</f>
        <v>CONTRAPISO COM ARGAMASSA AUTONIVELANTE, APLICADO SOBRE LAJE, ADERIDO, ESPESSURA 3CM. AF_07/2021</v>
      </c>
      <c r="E48" s="24" t="str">
        <f>VLOOKUP(C48,SINAPI!A:D,3,0)</f>
        <v>M2</v>
      </c>
      <c r="F48" s="26">
        <v>93.4</v>
      </c>
      <c r="G48" s="26">
        <f>VLOOKUP(C48,SINAPI!A:D,4,0)</f>
        <v>39.03</v>
      </c>
      <c r="H48" s="278">
        <f t="shared" ref="H48:H49" si="15">ROUND(G48+(G48*$I$4),2)</f>
        <v>49.27</v>
      </c>
      <c r="I48" s="26">
        <f t="shared" ref="I48:I49" si="16">ROUND(H48*F48,2)</f>
        <v>4601.82</v>
      </c>
      <c r="J48" s="37" t="s">
        <v>344</v>
      </c>
      <c r="K48" s="37"/>
      <c r="L48" s="37"/>
      <c r="M48" s="37"/>
      <c r="N48" s="37"/>
      <c r="O48" s="37"/>
      <c r="P48" s="37"/>
      <c r="Q48" s="37"/>
      <c r="R48" s="37"/>
      <c r="S48" s="37"/>
      <c r="T48" s="37"/>
      <c r="U48" s="37"/>
      <c r="V48" s="37"/>
      <c r="W48" s="37"/>
      <c r="X48" s="37"/>
      <c r="Y48" s="37"/>
      <c r="Z48" s="37"/>
      <c r="AA48" s="37"/>
    </row>
    <row r="49" spans="1:27" ht="42.75" x14ac:dyDescent="0.25">
      <c r="A49" s="80" t="s">
        <v>276</v>
      </c>
      <c r="B49" s="80" t="s">
        <v>531</v>
      </c>
      <c r="C49" s="80">
        <v>87257</v>
      </c>
      <c r="D49" s="79" t="str">
        <f>VLOOKUP(C49,SINAPI!A:D,2,0)</f>
        <v>REVESTIMENTO CERÂMICO PARA PISO COM PLACAS TIPO ESMALTADA DE DIMENSÕES 60X60 CM APLICADA EM AMBIENTES DE ÁREA MAIOR QUE 10 M2. AF_02/2023_PE</v>
      </c>
      <c r="E49" s="24" t="str">
        <f>VLOOKUP(C49,SINAPI!A:D,3,0)</f>
        <v>M2</v>
      </c>
      <c r="F49" s="26">
        <v>93.4</v>
      </c>
      <c r="G49" s="26">
        <f>VLOOKUP(C49,SINAPI!A:D,4,0)</f>
        <v>73.400000000000006</v>
      </c>
      <c r="H49" s="278">
        <f t="shared" si="15"/>
        <v>92.66</v>
      </c>
      <c r="I49" s="26">
        <f t="shared" si="16"/>
        <v>8654.44</v>
      </c>
      <c r="J49" s="37" t="s">
        <v>344</v>
      </c>
      <c r="K49" s="37"/>
      <c r="L49" s="37"/>
      <c r="M49" s="37"/>
      <c r="N49" s="37"/>
      <c r="O49" s="37"/>
      <c r="P49" s="37"/>
      <c r="Q49" s="37"/>
      <c r="R49" s="37"/>
      <c r="S49" s="37"/>
      <c r="T49" s="37"/>
      <c r="U49" s="37"/>
      <c r="V49" s="37"/>
      <c r="W49" s="37"/>
      <c r="X49" s="37"/>
      <c r="Y49" s="37"/>
      <c r="Z49" s="37"/>
      <c r="AA49" s="37"/>
    </row>
    <row r="50" spans="1:27" ht="15" x14ac:dyDescent="0.25">
      <c r="A50" s="33"/>
      <c r="B50" s="33"/>
      <c r="C50" s="33"/>
      <c r="D50" s="34" t="s">
        <v>649</v>
      </c>
      <c r="E50" s="33"/>
      <c r="F50" s="35"/>
      <c r="G50" s="35"/>
      <c r="H50" s="36"/>
      <c r="I50" s="35"/>
      <c r="J50" s="180"/>
      <c r="K50" s="180"/>
      <c r="L50" s="180"/>
      <c r="M50" s="180"/>
      <c r="N50" s="180"/>
      <c r="O50" s="180"/>
      <c r="P50" s="180"/>
      <c r="Q50" s="180"/>
      <c r="R50" s="180"/>
      <c r="S50" s="180"/>
      <c r="T50" s="180"/>
      <c r="U50" s="180"/>
      <c r="V50" s="180"/>
      <c r="W50" s="180"/>
      <c r="X50" s="180"/>
      <c r="Y50" s="180"/>
      <c r="Z50" s="180"/>
      <c r="AA50" s="180"/>
    </row>
    <row r="51" spans="1:27" ht="42.75" x14ac:dyDescent="0.25">
      <c r="A51" s="80" t="s">
        <v>276</v>
      </c>
      <c r="B51" s="80" t="s">
        <v>787</v>
      </c>
      <c r="C51" s="80">
        <v>94990</v>
      </c>
      <c r="D51" s="79" t="str">
        <f>VLOOKUP(C51,SINAPI!A:D,2,0)</f>
        <v>EXECUÇÃO DE PASSEIO (CALÇADA) OU PISO DE CONCRETO COM CONCRETO MOLDADO IN LOCO, FEITO EM OBRA, ACABAMENTO CONVENCIONAL, NÃO ARMADO. AF_08/2022</v>
      </c>
      <c r="E51" s="24" t="str">
        <f>VLOOKUP(C51,SINAPI!A:D,3,0)</f>
        <v>M3</v>
      </c>
      <c r="F51" s="26">
        <v>15.36</v>
      </c>
      <c r="G51" s="26">
        <f>VLOOKUP(C51,SINAPI!A:D,4,0)</f>
        <v>911.04</v>
      </c>
      <c r="H51" s="278">
        <f>ROUND(G51+(G51*$I$4),2)</f>
        <v>1150.0999999999999</v>
      </c>
      <c r="I51" s="26">
        <f t="shared" ref="I51" si="17">ROUND(H51*F51,2)</f>
        <v>17665.54</v>
      </c>
      <c r="J51" s="37" t="s">
        <v>344</v>
      </c>
      <c r="K51" s="37"/>
      <c r="L51" s="37"/>
      <c r="M51" s="37"/>
      <c r="N51" s="37"/>
      <c r="O51" s="37"/>
      <c r="P51" s="37"/>
      <c r="Q51" s="37"/>
      <c r="R51" s="37"/>
      <c r="S51" s="37"/>
      <c r="T51" s="37"/>
      <c r="U51" s="37"/>
      <c r="V51" s="37"/>
      <c r="W51" s="37"/>
      <c r="X51" s="37"/>
      <c r="Y51" s="37"/>
      <c r="Z51" s="37"/>
      <c r="AA51" s="37"/>
    </row>
    <row r="52" spans="1:27" ht="15" x14ac:dyDescent="0.25">
      <c r="A52" s="27"/>
      <c r="B52" s="27" t="s">
        <v>280</v>
      </c>
      <c r="C52" s="28"/>
      <c r="D52" s="29" t="s">
        <v>449</v>
      </c>
      <c r="E52" s="28"/>
      <c r="F52" s="30"/>
      <c r="G52" s="30"/>
      <c r="H52" s="31"/>
      <c r="I52" s="30">
        <f>SUM(I54:I59)</f>
        <v>26921.27</v>
      </c>
      <c r="J52" s="37"/>
      <c r="K52" s="37"/>
      <c r="L52" s="37"/>
      <c r="M52" s="37"/>
      <c r="N52" s="37"/>
      <c r="O52" s="37"/>
      <c r="P52" s="37"/>
      <c r="Q52" s="37"/>
      <c r="R52" s="37"/>
      <c r="S52" s="37"/>
      <c r="T52" s="37"/>
      <c r="U52" s="37"/>
      <c r="V52" s="37"/>
      <c r="W52" s="37"/>
      <c r="X52" s="37"/>
      <c r="Y52" s="37"/>
      <c r="Z52" s="37"/>
      <c r="AA52" s="37"/>
    </row>
    <row r="53" spans="1:27" ht="15" x14ac:dyDescent="0.25">
      <c r="A53" s="33"/>
      <c r="B53" s="33"/>
      <c r="C53" s="33"/>
      <c r="D53" s="34" t="s">
        <v>450</v>
      </c>
      <c r="E53" s="33"/>
      <c r="F53" s="35"/>
      <c r="G53" s="35"/>
      <c r="H53" s="36"/>
      <c r="I53" s="35"/>
      <c r="J53" s="180"/>
      <c r="K53" s="180"/>
      <c r="L53" s="180"/>
      <c r="M53" s="180"/>
      <c r="N53" s="180"/>
      <c r="O53" s="180"/>
      <c r="P53" s="180"/>
      <c r="Q53" s="180"/>
      <c r="R53" s="180"/>
      <c r="S53" s="180"/>
      <c r="T53" s="180"/>
      <c r="U53" s="180"/>
      <c r="V53" s="180"/>
      <c r="W53" s="180"/>
      <c r="X53" s="180"/>
      <c r="Y53" s="180"/>
      <c r="Z53" s="180"/>
      <c r="AA53" s="180"/>
    </row>
    <row r="54" spans="1:27" ht="28.5" x14ac:dyDescent="0.25">
      <c r="A54" s="80" t="s">
        <v>276</v>
      </c>
      <c r="B54" s="80" t="s">
        <v>356</v>
      </c>
      <c r="C54" s="80">
        <v>88485</v>
      </c>
      <c r="D54" s="79" t="str">
        <f>VLOOKUP(C54,SINAPI!A:D,2,0)</f>
        <v>FUNDO SELADOR ACRÍLICO, APLICAÇÃO MANUAL EM PAREDE, UMA DEMÃO. AF_04/2023</v>
      </c>
      <c r="E54" s="24" t="str">
        <f>VLOOKUP(C54,SINAPI!A:D,3,0)</f>
        <v>M2</v>
      </c>
      <c r="F54" s="26">
        <v>270.27999999999997</v>
      </c>
      <c r="G54" s="26">
        <f>VLOOKUP(C54,SINAPI!A:D,4,0)</f>
        <v>3.46</v>
      </c>
      <c r="H54" s="278">
        <f>ROUND(G54+(G54*$I$4),2)</f>
        <v>4.37</v>
      </c>
      <c r="I54" s="26">
        <f t="shared" ref="I54:I55" si="18">ROUND(H54*F54,2)</f>
        <v>1181.1199999999999</v>
      </c>
      <c r="J54" s="37" t="s">
        <v>344</v>
      </c>
      <c r="K54" s="37"/>
      <c r="L54" s="37"/>
      <c r="M54" s="37"/>
      <c r="N54" s="37"/>
      <c r="O54" s="37"/>
      <c r="P54" s="37"/>
      <c r="Q54" s="37"/>
      <c r="R54" s="37"/>
      <c r="S54" s="37"/>
      <c r="T54" s="37"/>
      <c r="U54" s="37"/>
      <c r="V54" s="37"/>
      <c r="W54" s="37"/>
      <c r="X54" s="37"/>
      <c r="Y54" s="37"/>
      <c r="Z54" s="37"/>
      <c r="AA54" s="37"/>
    </row>
    <row r="55" spans="1:27" ht="28.5" x14ac:dyDescent="0.25">
      <c r="A55" s="80" t="s">
        <v>276</v>
      </c>
      <c r="B55" s="80" t="s">
        <v>325</v>
      </c>
      <c r="C55" s="80">
        <v>88489</v>
      </c>
      <c r="D55" s="79" t="str">
        <f>VLOOKUP(C55,SINAPI!A:D,2,0)</f>
        <v>PINTURA LÁTEX ACRÍLICA PREMIUM, APLICAÇÃO MANUAL EM PAREDES, DUAS DEMÃOS. AF_04/2023</v>
      </c>
      <c r="E55" s="24" t="str">
        <f>VLOOKUP(C55,SINAPI!A:D,3,0)</f>
        <v>M2</v>
      </c>
      <c r="F55" s="26">
        <v>270.27999999999997</v>
      </c>
      <c r="G55" s="26">
        <f>VLOOKUP(C55,SINAPI!A:D,4,0)</f>
        <v>12.66</v>
      </c>
      <c r="H55" s="278">
        <f>ROUND(G55+(G55*$I$4),2)</f>
        <v>15.98</v>
      </c>
      <c r="I55" s="26">
        <f t="shared" si="18"/>
        <v>4319.07</v>
      </c>
      <c r="J55" s="37" t="s">
        <v>344</v>
      </c>
      <c r="K55" s="37"/>
      <c r="L55" s="37"/>
      <c r="M55" s="37"/>
      <c r="N55" s="37"/>
      <c r="O55" s="37"/>
      <c r="P55" s="37"/>
      <c r="Q55" s="37"/>
      <c r="R55" s="37"/>
      <c r="S55" s="37"/>
      <c r="T55" s="37"/>
      <c r="U55" s="37"/>
      <c r="V55" s="37"/>
      <c r="W55" s="37"/>
      <c r="X55" s="37"/>
      <c r="Y55" s="37"/>
      <c r="Z55" s="37"/>
      <c r="AA55" s="37"/>
    </row>
    <row r="56" spans="1:27" ht="15" x14ac:dyDescent="0.25">
      <c r="A56" s="33"/>
      <c r="B56" s="33"/>
      <c r="C56" s="33"/>
      <c r="D56" s="34" t="s">
        <v>451</v>
      </c>
      <c r="E56" s="33"/>
      <c r="F56" s="35"/>
      <c r="G56" s="35"/>
      <c r="H56" s="36"/>
      <c r="I56" s="35"/>
      <c r="J56" s="180"/>
      <c r="K56" s="180"/>
      <c r="L56" s="180"/>
      <c r="M56" s="180"/>
      <c r="N56" s="180"/>
      <c r="O56" s="180"/>
      <c r="P56" s="180"/>
      <c r="Q56" s="180"/>
      <c r="R56" s="180"/>
      <c r="S56" s="180"/>
      <c r="T56" s="180"/>
      <c r="U56" s="180"/>
      <c r="V56" s="180"/>
      <c r="W56" s="180"/>
      <c r="X56" s="180"/>
      <c r="Y56" s="180"/>
      <c r="Z56" s="180"/>
      <c r="AA56" s="180"/>
    </row>
    <row r="57" spans="1:27" ht="42.75" x14ac:dyDescent="0.25">
      <c r="A57" s="80" t="s">
        <v>276</v>
      </c>
      <c r="B57" s="80" t="s">
        <v>326</v>
      </c>
      <c r="C57" s="80">
        <v>104611</v>
      </c>
      <c r="D57" s="79" t="str">
        <f>VLOOKUP(C57,SINAPI!A:D,2,0)</f>
        <v>REVESTIMENTO CERÂMICO PARA PAREDES INTERNAS COM PLACAS TIPO ESMALTADA DE DIMENSÕES 60X60 CM APLICADAS NA ALTURA INTEIRA DAS PAREDES. AF_02/2023_PE</v>
      </c>
      <c r="E57" s="24" t="str">
        <f>VLOOKUP(C57,SINAPI!A:D,3,0)</f>
        <v>M2</v>
      </c>
      <c r="F57" s="26">
        <v>101.52</v>
      </c>
      <c r="G57" s="26">
        <f>VLOOKUP(C57,SINAPI!A:D,4,0)</f>
        <v>103.77</v>
      </c>
      <c r="H57" s="278">
        <f>ROUND(G57+(G57*$I$4),2)</f>
        <v>131</v>
      </c>
      <c r="I57" s="26">
        <f t="shared" ref="I57" si="19">ROUND(H57*F57,2)</f>
        <v>13299.12</v>
      </c>
      <c r="J57" s="37" t="s">
        <v>344</v>
      </c>
      <c r="K57" s="37"/>
      <c r="L57" s="37"/>
      <c r="M57" s="37"/>
      <c r="N57" s="37"/>
      <c r="O57" s="37"/>
      <c r="P57" s="37"/>
      <c r="Q57" s="37"/>
      <c r="R57" s="37"/>
      <c r="S57" s="37"/>
      <c r="T57" s="37"/>
      <c r="U57" s="37"/>
      <c r="V57" s="37"/>
      <c r="W57" s="37"/>
      <c r="X57" s="37"/>
      <c r="Y57" s="37"/>
      <c r="Z57" s="37"/>
      <c r="AA57" s="37"/>
    </row>
    <row r="58" spans="1:27" ht="15" x14ac:dyDescent="0.25">
      <c r="A58" s="33"/>
      <c r="B58" s="33"/>
      <c r="C58" s="33"/>
      <c r="D58" s="34" t="s">
        <v>438</v>
      </c>
      <c r="E58" s="33"/>
      <c r="F58" s="35"/>
      <c r="G58" s="35"/>
      <c r="H58" s="36"/>
      <c r="I58" s="35"/>
      <c r="J58" s="180"/>
      <c r="K58" s="180"/>
      <c r="L58" s="180"/>
      <c r="M58" s="180"/>
      <c r="N58" s="180"/>
      <c r="O58" s="180"/>
      <c r="P58" s="180"/>
      <c r="Q58" s="180"/>
      <c r="R58" s="180"/>
      <c r="S58" s="180"/>
      <c r="T58" s="180"/>
      <c r="U58" s="180"/>
      <c r="V58" s="180"/>
      <c r="W58" s="180"/>
      <c r="X58" s="180"/>
      <c r="Y58" s="180"/>
      <c r="Z58" s="180"/>
      <c r="AA58" s="180"/>
    </row>
    <row r="59" spans="1:27" ht="28.5" x14ac:dyDescent="0.25">
      <c r="A59" s="80" t="s">
        <v>276</v>
      </c>
      <c r="B59" s="80" t="s">
        <v>367</v>
      </c>
      <c r="C59" s="80">
        <v>102492</v>
      </c>
      <c r="D59" s="79" t="str">
        <f>VLOOKUP(C59,SINAPI!A:D,2,0)</f>
        <v>PINTURA DE PISO COM TINTA ACRÍLICA, APLICAÇÃO MANUAL, 3 DEMÃOS, INCLUSO FUNDO PREPARADOR. AF_05/2021</v>
      </c>
      <c r="E59" s="24" t="str">
        <f>VLOOKUP(C59,SINAPI!A:D,3,0)</f>
        <v>M2</v>
      </c>
      <c r="F59" s="26">
        <v>252</v>
      </c>
      <c r="G59" s="26">
        <f>VLOOKUP(C59,SINAPI!A:D,4,0)</f>
        <v>25.53</v>
      </c>
      <c r="H59" s="278">
        <f>ROUND(G59+(G59*$I$4),2)</f>
        <v>32.229999999999997</v>
      </c>
      <c r="I59" s="26">
        <f t="shared" ref="I59" si="20">ROUND(H59*F59,2)</f>
        <v>8121.96</v>
      </c>
      <c r="J59" s="37" t="s">
        <v>344</v>
      </c>
      <c r="K59" s="37"/>
      <c r="L59" s="37"/>
      <c r="M59" s="37"/>
      <c r="N59" s="37"/>
      <c r="O59" s="37"/>
      <c r="P59" s="37"/>
      <c r="Q59" s="37"/>
      <c r="R59" s="37"/>
      <c r="S59" s="37"/>
      <c r="T59" s="37"/>
      <c r="U59" s="37"/>
      <c r="V59" s="37"/>
      <c r="W59" s="37"/>
      <c r="X59" s="37"/>
      <c r="Y59" s="37"/>
      <c r="Z59" s="37"/>
      <c r="AA59" s="37"/>
    </row>
    <row r="60" spans="1:27" ht="15" x14ac:dyDescent="0.25">
      <c r="A60" s="27"/>
      <c r="B60" s="27" t="s">
        <v>382</v>
      </c>
      <c r="C60" s="28"/>
      <c r="D60" s="29" t="s">
        <v>453</v>
      </c>
      <c r="E60" s="28"/>
      <c r="F60" s="30"/>
      <c r="G60" s="30"/>
      <c r="H60" s="31"/>
      <c r="I60" s="30">
        <f>SUM(I62)</f>
        <v>8492.86</v>
      </c>
      <c r="J60" s="37"/>
      <c r="K60" s="37"/>
      <c r="L60" s="37"/>
      <c r="M60" s="37"/>
      <c r="N60" s="37"/>
      <c r="O60" s="37"/>
      <c r="P60" s="37"/>
      <c r="Q60" s="37"/>
      <c r="R60" s="37"/>
      <c r="S60" s="37"/>
      <c r="T60" s="37"/>
      <c r="U60" s="37"/>
      <c r="V60" s="37"/>
      <c r="W60" s="37"/>
      <c r="X60" s="37"/>
      <c r="Y60" s="37"/>
      <c r="Z60" s="37"/>
      <c r="AA60" s="37"/>
    </row>
    <row r="61" spans="1:27" ht="15" x14ac:dyDescent="0.25">
      <c r="A61" s="33"/>
      <c r="B61" s="33"/>
      <c r="C61" s="33"/>
      <c r="D61" s="34" t="s">
        <v>454</v>
      </c>
      <c r="E61" s="33"/>
      <c r="F61" s="35"/>
      <c r="G61" s="35"/>
      <c r="H61" s="36"/>
      <c r="I61" s="35"/>
      <c r="J61" s="180"/>
      <c r="K61" s="180"/>
      <c r="L61" s="180"/>
      <c r="M61" s="180"/>
      <c r="N61" s="180"/>
      <c r="O61" s="180"/>
      <c r="P61" s="180"/>
      <c r="Q61" s="180"/>
      <c r="R61" s="180"/>
      <c r="S61" s="180"/>
      <c r="T61" s="180"/>
      <c r="U61" s="180"/>
      <c r="V61" s="180"/>
      <c r="W61" s="180"/>
      <c r="X61" s="180"/>
      <c r="Y61" s="180"/>
      <c r="Z61" s="180"/>
      <c r="AA61" s="180"/>
    </row>
    <row r="62" spans="1:27" ht="42.75" x14ac:dyDescent="0.25">
      <c r="A62" s="80" t="s">
        <v>276</v>
      </c>
      <c r="B62" s="80" t="s">
        <v>390</v>
      </c>
      <c r="C62" s="80">
        <v>96486</v>
      </c>
      <c r="D62" s="79" t="str">
        <f>VLOOKUP(C62,SINAPI!A:D,2,0)</f>
        <v>FORRO EM RÉGUAS DE PVC, LISO, PARA AMBIENTES COMERCIAIS, INCLUSIVE ESTRUTURA BIDIRECIONAL DE FIXAÇÃO. AF_08/2023_PS</v>
      </c>
      <c r="E62" s="24" t="str">
        <f>VLOOKUP(C62,SINAPI!A:D,3,0)</f>
        <v>M2</v>
      </c>
      <c r="F62" s="26">
        <v>93.4</v>
      </c>
      <c r="G62" s="26">
        <f>VLOOKUP(C62,SINAPI!A:D,4,0)</f>
        <v>72.03</v>
      </c>
      <c r="H62" s="278">
        <f>ROUND(G62+(G62*$I$4),2)</f>
        <v>90.93</v>
      </c>
      <c r="I62" s="26">
        <f t="shared" ref="I62" si="21">ROUND(H62*F62,2)</f>
        <v>8492.86</v>
      </c>
      <c r="J62" s="37" t="s">
        <v>344</v>
      </c>
      <c r="K62" s="37"/>
      <c r="L62" s="37"/>
      <c r="M62" s="37"/>
      <c r="N62" s="37"/>
      <c r="O62" s="37"/>
      <c r="P62" s="37"/>
      <c r="Q62" s="37"/>
      <c r="R62" s="37"/>
      <c r="S62" s="37"/>
      <c r="T62" s="37"/>
      <c r="U62" s="37"/>
      <c r="V62" s="37"/>
      <c r="W62" s="37"/>
      <c r="X62" s="37"/>
      <c r="Y62" s="37"/>
      <c r="Z62" s="37"/>
      <c r="AA62" s="37"/>
    </row>
    <row r="63" spans="1:27" ht="15" x14ac:dyDescent="0.2">
      <c r="A63" s="27"/>
      <c r="B63" s="27" t="s">
        <v>532</v>
      </c>
      <c r="C63" s="28"/>
      <c r="D63" s="29" t="s">
        <v>368</v>
      </c>
      <c r="E63" s="28"/>
      <c r="F63" s="30"/>
      <c r="G63" s="30"/>
      <c r="H63" s="31"/>
      <c r="I63" s="30">
        <f>SUM(I65:I79)</f>
        <v>77750.14</v>
      </c>
    </row>
    <row r="64" spans="1:27" ht="15" x14ac:dyDescent="0.25">
      <c r="A64" s="33"/>
      <c r="B64" s="33"/>
      <c r="C64" s="33"/>
      <c r="D64" s="34" t="s">
        <v>622</v>
      </c>
      <c r="E64" s="33"/>
      <c r="F64" s="35"/>
      <c r="G64" s="35"/>
      <c r="H64" s="36"/>
      <c r="I64" s="35"/>
      <c r="J64" s="180"/>
      <c r="K64" s="180"/>
      <c r="L64" s="180"/>
      <c r="M64" s="180"/>
      <c r="N64" s="180"/>
      <c r="O64" s="180"/>
      <c r="P64" s="180"/>
      <c r="Q64" s="180"/>
      <c r="R64" s="180"/>
      <c r="S64" s="180"/>
      <c r="T64" s="180"/>
      <c r="U64" s="180"/>
      <c r="V64" s="180"/>
      <c r="W64" s="180"/>
      <c r="X64" s="180"/>
      <c r="Y64" s="180"/>
      <c r="Z64" s="180"/>
      <c r="AA64" s="180"/>
    </row>
    <row r="65" spans="1:27" ht="48" customHeight="1" x14ac:dyDescent="0.2">
      <c r="A65" s="80" t="s">
        <v>276</v>
      </c>
      <c r="B65" s="80" t="s">
        <v>510</v>
      </c>
      <c r="C65" s="80">
        <v>105098</v>
      </c>
      <c r="D65" s="79" t="str">
        <f>VLOOKUP(C65,SINAPI!A:D,2,0)</f>
        <v>PILAR DE MADEIRA ROLIÇA, EUCALIPTO OU EQUIVALENTE DA REGIÃO, FIXADO COM VERGALHÃO, DIÂMETRO DE 16 A 20 CM, APOIO ARTICULADO, COMPRIMENTO DE 6 M. AF_03/2024</v>
      </c>
      <c r="E65" s="24" t="str">
        <f>VLOOKUP(C65,SINAPI!A:D,3,0)</f>
        <v>M</v>
      </c>
      <c r="F65" s="26">
        <v>156</v>
      </c>
      <c r="G65" s="26">
        <f>VLOOKUP(C65,SINAPI!A:D,4,0)</f>
        <v>100.55</v>
      </c>
      <c r="H65" s="278">
        <f t="shared" ref="H65:H66" si="22">ROUND(G65+(G65*$I$4),2)</f>
        <v>126.93</v>
      </c>
      <c r="I65" s="26">
        <f t="shared" ref="I65:I66" si="23">ROUND(H65*F65,2)</f>
        <v>19801.080000000002</v>
      </c>
    </row>
    <row r="66" spans="1:27" ht="37.35" customHeight="1" x14ac:dyDescent="0.2">
      <c r="A66" s="80" t="s">
        <v>352</v>
      </c>
      <c r="B66" s="80" t="s">
        <v>511</v>
      </c>
      <c r="C66" s="80" t="s">
        <v>580</v>
      </c>
      <c r="D66" s="79" t="s">
        <v>417</v>
      </c>
      <c r="E66" s="24" t="s">
        <v>46</v>
      </c>
      <c r="F66" s="26">
        <v>860</v>
      </c>
      <c r="G66" s="26">
        <v>11.99</v>
      </c>
      <c r="H66" s="278">
        <f t="shared" si="22"/>
        <v>15.14</v>
      </c>
      <c r="I66" s="26">
        <f t="shared" si="23"/>
        <v>13020.4</v>
      </c>
    </row>
    <row r="67" spans="1:27" ht="15" x14ac:dyDescent="0.25">
      <c r="A67" s="33"/>
      <c r="B67" s="33"/>
      <c r="C67" s="33"/>
      <c r="D67" s="34" t="s">
        <v>623</v>
      </c>
      <c r="E67" s="33"/>
      <c r="F67" s="35"/>
      <c r="G67" s="35"/>
      <c r="H67" s="36"/>
      <c r="I67" s="35"/>
      <c r="J67" s="180"/>
      <c r="K67" s="180"/>
      <c r="L67" s="180"/>
      <c r="M67" s="180"/>
      <c r="N67" s="180"/>
      <c r="O67" s="180"/>
      <c r="P67" s="180"/>
      <c r="Q67" s="180"/>
      <c r="R67" s="180"/>
      <c r="S67" s="180"/>
      <c r="T67" s="180"/>
      <c r="U67" s="180"/>
      <c r="V67" s="180"/>
      <c r="W67" s="180"/>
      <c r="X67" s="180"/>
      <c r="Y67" s="180"/>
      <c r="Z67" s="180"/>
      <c r="AA67" s="180"/>
    </row>
    <row r="68" spans="1:27" ht="64.7" customHeight="1" x14ac:dyDescent="0.2">
      <c r="A68" s="80" t="s">
        <v>276</v>
      </c>
      <c r="B68" s="80" t="s">
        <v>512</v>
      </c>
      <c r="C68" s="80" t="s">
        <v>808</v>
      </c>
      <c r="D68" s="79" t="s">
        <v>625</v>
      </c>
      <c r="E68" s="24" t="s">
        <v>61</v>
      </c>
      <c r="F68" s="26">
        <v>1023.12</v>
      </c>
      <c r="G68" s="26">
        <v>14.07</v>
      </c>
      <c r="H68" s="278">
        <f t="shared" ref="H68:H71" si="24">ROUND(G68+(G68*$I$4),2)</f>
        <v>17.760000000000002</v>
      </c>
      <c r="I68" s="26">
        <f t="shared" ref="I68:I71" si="25">ROUND(H68*F68,2)</f>
        <v>18170.61</v>
      </c>
    </row>
    <row r="69" spans="1:27" ht="64.7" customHeight="1" x14ac:dyDescent="0.2">
      <c r="A69" s="80" t="s">
        <v>276</v>
      </c>
      <c r="B69" s="80" t="s">
        <v>513</v>
      </c>
      <c r="C69" s="80">
        <v>92337</v>
      </c>
      <c r="D69" s="79" t="str">
        <f>VLOOKUP(C69,SINAPI!A:D,2,0)</f>
        <v>TUBO DE AÇO GALVANIZADO COM COSTURA, CLASSE MÉDIA, CONEXÃO RANHURADA, DN 80 (3"), INSTALADO EM PRUMADAS - FORNECIMENTO E INSTALAÇÃO. AF_10/2020</v>
      </c>
      <c r="E69" s="24" t="str">
        <f>VLOOKUP(C69,SINAPI!A:D,3,0)</f>
        <v>M</v>
      </c>
      <c r="F69" s="26">
        <v>36</v>
      </c>
      <c r="G69" s="26">
        <f>VLOOKUP(C69,SINAPI!A:D,4,0)</f>
        <v>147.80000000000001</v>
      </c>
      <c r="H69" s="278">
        <f t="shared" si="24"/>
        <v>186.58</v>
      </c>
      <c r="I69" s="26">
        <f t="shared" si="25"/>
        <v>6716.88</v>
      </c>
    </row>
    <row r="70" spans="1:27" ht="37.35" customHeight="1" x14ac:dyDescent="0.2">
      <c r="A70" s="80" t="s">
        <v>352</v>
      </c>
      <c r="B70" s="80" t="s">
        <v>514</v>
      </c>
      <c r="C70" s="80" t="s">
        <v>632</v>
      </c>
      <c r="D70" s="79" t="s">
        <v>624</v>
      </c>
      <c r="E70" s="24" t="s">
        <v>46</v>
      </c>
      <c r="F70" s="26">
        <v>3</v>
      </c>
      <c r="G70" s="26">
        <f>'COMPOSIÇÕES E COTAÇÕES'!G114</f>
        <v>13.53</v>
      </c>
      <c r="H70" s="278">
        <f t="shared" si="24"/>
        <v>17.079999999999998</v>
      </c>
      <c r="I70" s="26">
        <f t="shared" si="25"/>
        <v>51.24</v>
      </c>
    </row>
    <row r="71" spans="1:27" ht="37.35" customHeight="1" x14ac:dyDescent="0.2">
      <c r="A71" s="80" t="s">
        <v>352</v>
      </c>
      <c r="B71" s="80" t="s">
        <v>516</v>
      </c>
      <c r="C71" s="80" t="s">
        <v>633</v>
      </c>
      <c r="D71" s="79" t="s">
        <v>627</v>
      </c>
      <c r="E71" s="80" t="s">
        <v>54</v>
      </c>
      <c r="F71" s="26">
        <v>217.1</v>
      </c>
      <c r="G71" s="26">
        <v>11.15</v>
      </c>
      <c r="H71" s="278">
        <f t="shared" si="24"/>
        <v>14.08</v>
      </c>
      <c r="I71" s="26">
        <f t="shared" si="25"/>
        <v>3056.77</v>
      </c>
    </row>
    <row r="72" spans="1:27" ht="15" x14ac:dyDescent="0.25">
      <c r="A72" s="33"/>
      <c r="B72" s="33"/>
      <c r="C72" s="33"/>
      <c r="D72" s="34" t="s">
        <v>349</v>
      </c>
      <c r="E72" s="33"/>
      <c r="F72" s="35"/>
      <c r="G72" s="35"/>
      <c r="H72" s="36"/>
      <c r="I72" s="35"/>
      <c r="J72" s="180"/>
      <c r="K72" s="180"/>
      <c r="L72" s="180"/>
      <c r="M72" s="180"/>
      <c r="N72" s="180"/>
      <c r="O72" s="180"/>
      <c r="P72" s="180"/>
      <c r="Q72" s="180"/>
      <c r="R72" s="180"/>
      <c r="S72" s="180"/>
      <c r="T72" s="180"/>
      <c r="U72" s="180"/>
      <c r="V72" s="180"/>
      <c r="W72" s="180"/>
      <c r="X72" s="180"/>
      <c r="Y72" s="180"/>
      <c r="Z72" s="180"/>
      <c r="AA72" s="180"/>
    </row>
    <row r="73" spans="1:27" x14ac:dyDescent="0.2">
      <c r="A73" s="80" t="s">
        <v>307</v>
      </c>
      <c r="B73" s="80" t="s">
        <v>518</v>
      </c>
      <c r="C73" s="80" t="s">
        <v>581</v>
      </c>
      <c r="D73" s="79" t="s">
        <v>347</v>
      </c>
      <c r="E73" s="80" t="s">
        <v>42</v>
      </c>
      <c r="F73" s="26">
        <v>3</v>
      </c>
      <c r="G73" s="26">
        <f>'COMPOSIÇÕES E COTAÇÕES'!G68</f>
        <v>1529.9</v>
      </c>
      <c r="H73" s="278">
        <f t="shared" ref="H73:H75" si="26">ROUND(G73+(G73*$I$4),2)</f>
        <v>1931.35</v>
      </c>
      <c r="I73" s="26">
        <f t="shared" ref="I73:I75" si="27">ROUND(H73*F73,2)</f>
        <v>5794.05</v>
      </c>
    </row>
    <row r="74" spans="1:27" ht="28.5" x14ac:dyDescent="0.2">
      <c r="A74" s="80" t="s">
        <v>307</v>
      </c>
      <c r="B74" s="80" t="s">
        <v>628</v>
      </c>
      <c r="C74" s="80" t="s">
        <v>582</v>
      </c>
      <c r="D74" s="79" t="s">
        <v>766</v>
      </c>
      <c r="E74" s="80" t="s">
        <v>42</v>
      </c>
      <c r="F74" s="26">
        <v>3</v>
      </c>
      <c r="G74" s="26">
        <v>247.36</v>
      </c>
      <c r="H74" s="278">
        <f t="shared" si="26"/>
        <v>312.27</v>
      </c>
      <c r="I74" s="26">
        <f t="shared" si="27"/>
        <v>936.81</v>
      </c>
    </row>
    <row r="75" spans="1:27" x14ac:dyDescent="0.2">
      <c r="A75" s="80" t="s">
        <v>352</v>
      </c>
      <c r="B75" s="80" t="s">
        <v>629</v>
      </c>
      <c r="C75" s="80" t="s">
        <v>583</v>
      </c>
      <c r="D75" s="79" t="s">
        <v>351</v>
      </c>
      <c r="E75" s="80" t="s">
        <v>42</v>
      </c>
      <c r="F75" s="26">
        <v>3</v>
      </c>
      <c r="G75" s="26">
        <f>'COMPOSIÇÕES E COTAÇÕES'!G81</f>
        <v>190.48000000000002</v>
      </c>
      <c r="H75" s="278">
        <f t="shared" si="26"/>
        <v>240.46</v>
      </c>
      <c r="I75" s="26">
        <f t="shared" si="27"/>
        <v>721.38</v>
      </c>
    </row>
    <row r="76" spans="1:27" ht="15" x14ac:dyDescent="0.25">
      <c r="A76" s="33"/>
      <c r="B76" s="33"/>
      <c r="C76" s="33"/>
      <c r="D76" s="34" t="s">
        <v>419</v>
      </c>
      <c r="E76" s="33"/>
      <c r="F76" s="35"/>
      <c r="G76" s="35"/>
      <c r="H76" s="36"/>
      <c r="I76" s="35"/>
      <c r="J76" s="180"/>
      <c r="K76" s="180"/>
      <c r="L76" s="180"/>
      <c r="M76" s="180"/>
      <c r="N76" s="180"/>
      <c r="O76" s="180"/>
      <c r="P76" s="180"/>
      <c r="Q76" s="180"/>
      <c r="R76" s="180"/>
      <c r="S76" s="180"/>
      <c r="T76" s="180"/>
      <c r="U76" s="180"/>
      <c r="V76" s="180"/>
      <c r="W76" s="180"/>
      <c r="X76" s="180"/>
      <c r="Y76" s="180"/>
      <c r="Z76" s="180"/>
      <c r="AA76" s="180"/>
    </row>
    <row r="77" spans="1:27" ht="28.5" x14ac:dyDescent="0.2">
      <c r="A77" s="80" t="s">
        <v>307</v>
      </c>
      <c r="B77" s="80" t="s">
        <v>630</v>
      </c>
      <c r="C77" s="80" t="s">
        <v>609</v>
      </c>
      <c r="D77" s="79" t="s">
        <v>433</v>
      </c>
      <c r="E77" s="80" t="s">
        <v>42</v>
      </c>
      <c r="F77" s="26">
        <v>1</v>
      </c>
      <c r="G77" s="26">
        <f>'COMPOSIÇÕES E COTAÇÕES'!G89</f>
        <v>5325.4</v>
      </c>
      <c r="H77" s="278">
        <f>ROUND(G77+(G77*$I$4),2)</f>
        <v>6722.78</v>
      </c>
      <c r="I77" s="26">
        <f t="shared" ref="I77" si="28">ROUND(H77*F77,2)</f>
        <v>6722.78</v>
      </c>
    </row>
    <row r="78" spans="1:27" ht="15" x14ac:dyDescent="0.25">
      <c r="A78" s="33"/>
      <c r="B78" s="33"/>
      <c r="C78" s="33"/>
      <c r="D78" s="34" t="s">
        <v>430</v>
      </c>
      <c r="E78" s="33"/>
      <c r="F78" s="35"/>
      <c r="G78" s="35"/>
      <c r="H78" s="36"/>
      <c r="I78" s="35"/>
      <c r="J78" s="180"/>
      <c r="K78" s="180"/>
      <c r="L78" s="180"/>
      <c r="M78" s="180"/>
      <c r="N78" s="180"/>
      <c r="O78" s="180"/>
      <c r="P78" s="180"/>
      <c r="Q78" s="180"/>
      <c r="R78" s="180"/>
      <c r="S78" s="180"/>
      <c r="T78" s="180"/>
      <c r="U78" s="180"/>
      <c r="V78" s="180"/>
      <c r="W78" s="180"/>
      <c r="X78" s="180"/>
      <c r="Y78" s="180"/>
      <c r="Z78" s="180"/>
      <c r="AA78" s="180"/>
    </row>
    <row r="79" spans="1:27" ht="28.5" x14ac:dyDescent="0.2">
      <c r="A79" s="80" t="s">
        <v>307</v>
      </c>
      <c r="B79" s="80" t="s">
        <v>653</v>
      </c>
      <c r="C79" s="80">
        <v>103769</v>
      </c>
      <c r="D79" s="79" t="str">
        <f>VLOOKUP(C79,SINAPI!A:D,2,0)</f>
        <v>PAR DE TABELAS DE BASQUETE DE COMPENSADO NAVAL, COM AROS E REDES - FORNECIMENTO E INSTALAÇÃO. AF_03/2022</v>
      </c>
      <c r="E79" s="24" t="str">
        <f>VLOOKUP(C79,SINAPI!A:D,3,0)</f>
        <v>UN</v>
      </c>
      <c r="F79" s="26">
        <v>0.5</v>
      </c>
      <c r="G79" s="26">
        <f>VLOOKUP(C79,SINAPI!A:D,4,0)</f>
        <v>4369.67</v>
      </c>
      <c r="H79" s="278">
        <f>ROUND(G79+(G79*$I$4),2)</f>
        <v>5516.27</v>
      </c>
      <c r="I79" s="26">
        <f t="shared" ref="I79" si="29">ROUND(H79*F79,2)</f>
        <v>2758.14</v>
      </c>
    </row>
    <row r="80" spans="1:27" ht="15" x14ac:dyDescent="0.25">
      <c r="A80" s="253"/>
      <c r="B80" s="253" t="s">
        <v>533</v>
      </c>
      <c r="C80" s="253"/>
      <c r="D80" s="254" t="s">
        <v>457</v>
      </c>
      <c r="E80" s="253"/>
      <c r="F80" s="255"/>
      <c r="G80" s="255"/>
      <c r="H80" s="256"/>
      <c r="I80" s="255">
        <f>SUM(I81:I117)</f>
        <v>25352.63</v>
      </c>
      <c r="J80" s="180"/>
      <c r="K80" s="180"/>
      <c r="L80" s="180"/>
      <c r="M80" s="180"/>
      <c r="N80" s="180"/>
      <c r="O80" s="180"/>
      <c r="P80" s="180"/>
      <c r="Q80" s="180"/>
      <c r="R80" s="180"/>
      <c r="S80" s="180"/>
      <c r="T80" s="180"/>
      <c r="U80" s="180"/>
      <c r="V80" s="180"/>
      <c r="W80" s="180"/>
      <c r="X80" s="180"/>
      <c r="Y80" s="180"/>
      <c r="Z80" s="180"/>
      <c r="AA80" s="180"/>
    </row>
    <row r="81" spans="1:9" ht="15" x14ac:dyDescent="0.2">
      <c r="A81" s="257"/>
      <c r="B81" s="257"/>
      <c r="C81" s="257"/>
      <c r="D81" s="258" t="s">
        <v>461</v>
      </c>
      <c r="E81" s="257"/>
      <c r="F81" s="259"/>
      <c r="G81" s="259"/>
      <c r="H81" s="260"/>
      <c r="I81" s="259"/>
    </row>
    <row r="82" spans="1:9" ht="28.5" x14ac:dyDescent="0.2">
      <c r="A82" s="261" t="s">
        <v>276</v>
      </c>
      <c r="B82" s="261" t="s">
        <v>534</v>
      </c>
      <c r="C82" s="261">
        <v>102607</v>
      </c>
      <c r="D82" s="79" t="str">
        <f>VLOOKUP(C82,SINAPI!A:D,2,0)</f>
        <v>CAIXA D´ÁGUA EM POLIETILENO, 1000 LITROS - FORNECIMENTO E INSTALAÇÃO. AF_06/2021</v>
      </c>
      <c r="E82" s="24" t="str">
        <f>VLOOKUP(C82,SINAPI!A:D,3,0)</f>
        <v>UN</v>
      </c>
      <c r="F82" s="238">
        <v>2</v>
      </c>
      <c r="G82" s="26">
        <f>VLOOKUP(C82,SINAPI!A:D,4,0)</f>
        <v>479.71</v>
      </c>
      <c r="H82" s="278">
        <f t="shared" ref="H82:H93" si="30">ROUND(G82+(G82*$I$4),2)</f>
        <v>605.59</v>
      </c>
      <c r="I82" s="26">
        <f t="shared" ref="I82:I93" si="31">ROUND(H82*F82,2)</f>
        <v>1211.18</v>
      </c>
    </row>
    <row r="83" spans="1:9" ht="28.5" x14ac:dyDescent="0.2">
      <c r="A83" s="261" t="s">
        <v>276</v>
      </c>
      <c r="B83" s="261" t="s">
        <v>535</v>
      </c>
      <c r="C83" s="262">
        <v>94796</v>
      </c>
      <c r="D83" s="79" t="str">
        <f>VLOOKUP(C83,SINAPI!A:D,2,0)</f>
        <v>TORNEIRA DE BOIA PARA CAIXA D'ÁGUA, ROSCÁVEL, 3/4" - FORNECIMENTO E INSTALAÇÃO. AF_08/2021</v>
      </c>
      <c r="E83" s="24" t="str">
        <f>VLOOKUP(C83,SINAPI!A:D,3,0)</f>
        <v>UN</v>
      </c>
      <c r="F83" s="238">
        <v>2</v>
      </c>
      <c r="G83" s="26">
        <f>VLOOKUP(C83,SINAPI!A:D,4,0)</f>
        <v>39.76</v>
      </c>
      <c r="H83" s="278">
        <f t="shared" si="30"/>
        <v>50.19</v>
      </c>
      <c r="I83" s="26">
        <f t="shared" si="31"/>
        <v>100.38</v>
      </c>
    </row>
    <row r="84" spans="1:9" ht="42.75" x14ac:dyDescent="0.2">
      <c r="A84" s="261" t="s">
        <v>276</v>
      </c>
      <c r="B84" s="261" t="s">
        <v>536</v>
      </c>
      <c r="C84" s="262">
        <v>94783</v>
      </c>
      <c r="D84" s="79" t="str">
        <f>VLOOKUP(C84,SINAPI!A:D,2,0)</f>
        <v>ADAPTADOR COM FLANGE E ANEL DE VEDAÇÃO, PVC, SOLDÁVEL, DN 20 MM X 1/2", INSTALADO EM RESERVAÇÃO PREDIAL DE ÁGUA - FORNECIMENTO E INSTALAÇÃO. AF_04/2024</v>
      </c>
      <c r="E84" s="24" t="str">
        <f>VLOOKUP(C84,SINAPI!A:D,3,0)</f>
        <v>UN</v>
      </c>
      <c r="F84" s="238">
        <v>2</v>
      </c>
      <c r="G84" s="26">
        <f>VLOOKUP(C84,SINAPI!A:D,4,0)</f>
        <v>17.59</v>
      </c>
      <c r="H84" s="278">
        <f t="shared" si="30"/>
        <v>22.21</v>
      </c>
      <c r="I84" s="26">
        <f t="shared" si="31"/>
        <v>44.42</v>
      </c>
    </row>
    <row r="85" spans="1:9" ht="42.75" x14ac:dyDescent="0.2">
      <c r="A85" s="261" t="s">
        <v>276</v>
      </c>
      <c r="B85" s="261" t="s">
        <v>537</v>
      </c>
      <c r="C85" s="262">
        <v>89985</v>
      </c>
      <c r="D85" s="79" t="str">
        <f>VLOOKUP(C85,SINAPI!A:D,2,0)</f>
        <v>REGISTRO DE PRESSÃO BRUTO, LATÃO, ROSCÁVEL, 3/4", COM ACABAMENTO E CANOPLA CROMADOS - FORNECIMENTO E INSTALAÇÃO. AF_08/2021</v>
      </c>
      <c r="E85" s="24" t="str">
        <f>VLOOKUP(C85,SINAPI!A:D,3,0)</f>
        <v>UN</v>
      </c>
      <c r="F85" s="238">
        <v>12</v>
      </c>
      <c r="G85" s="26">
        <f>VLOOKUP(C85,SINAPI!A:D,4,0)</f>
        <v>83.36</v>
      </c>
      <c r="H85" s="278">
        <f t="shared" si="30"/>
        <v>105.23</v>
      </c>
      <c r="I85" s="26">
        <f t="shared" si="31"/>
        <v>1262.76</v>
      </c>
    </row>
    <row r="86" spans="1:9" ht="42.75" x14ac:dyDescent="0.2">
      <c r="A86" s="261" t="s">
        <v>276</v>
      </c>
      <c r="B86" s="261" t="s">
        <v>538</v>
      </c>
      <c r="C86" s="262">
        <v>89987</v>
      </c>
      <c r="D86" s="79" t="str">
        <f>VLOOKUP(C86,SINAPI!A:D,2,0)</f>
        <v>REGISTRO DE GAVETA BRUTO, LATÃO, ROSCÁVEL, 3/4", COM ACABAMENTO E CANOPLA CROMADOS - FORNECIMENTO E INSTALAÇÃO. AF_08/2021</v>
      </c>
      <c r="E86" s="24" t="str">
        <f>VLOOKUP(C86,SINAPI!A:D,3,0)</f>
        <v>UN</v>
      </c>
      <c r="F86" s="238">
        <v>6</v>
      </c>
      <c r="G86" s="26">
        <f>VLOOKUP(C86,SINAPI!A:D,4,0)</f>
        <v>87.74</v>
      </c>
      <c r="H86" s="278">
        <f t="shared" si="30"/>
        <v>110.76</v>
      </c>
      <c r="I86" s="26">
        <f t="shared" si="31"/>
        <v>664.56</v>
      </c>
    </row>
    <row r="87" spans="1:9" ht="42.75" x14ac:dyDescent="0.2">
      <c r="A87" s="261" t="s">
        <v>276</v>
      </c>
      <c r="B87" s="261" t="s">
        <v>539</v>
      </c>
      <c r="C87" s="262">
        <v>94656</v>
      </c>
      <c r="D87" s="79" t="str">
        <f>VLOOKUP(C87,SINAPI!A:D,2,0)</f>
        <v>ADAPTADOR CURTO COM BOLSA E ROSCA PARA REGISTRO, PVC, SOLDÁVEL, DN 25 MM X 3/4", INSTALADO EM RESERVAÇÃO PREDIAL DE ÁGUA - FORNECIMENTO E INSTALAÇÃO. AF_04/2024</v>
      </c>
      <c r="E87" s="24" t="str">
        <f>VLOOKUP(C87,SINAPI!A:D,3,0)</f>
        <v>UN</v>
      </c>
      <c r="F87" s="238">
        <v>18</v>
      </c>
      <c r="G87" s="26">
        <f>VLOOKUP(C87,SINAPI!A:D,4,0)</f>
        <v>3.36</v>
      </c>
      <c r="H87" s="278">
        <f t="shared" si="30"/>
        <v>4.24</v>
      </c>
      <c r="I87" s="26">
        <f t="shared" si="31"/>
        <v>76.319999999999993</v>
      </c>
    </row>
    <row r="88" spans="1:9" ht="42.75" x14ac:dyDescent="0.2">
      <c r="A88" s="261" t="s">
        <v>276</v>
      </c>
      <c r="B88" s="261" t="s">
        <v>540</v>
      </c>
      <c r="C88" s="262">
        <v>89362</v>
      </c>
      <c r="D88" s="79" t="str">
        <f>VLOOKUP(C88,SINAPI!A:D,2,0)</f>
        <v>JOELHO 90 GRAUS, PVC, SOLDÁVEL, DN 25MM, INSTALADO EM RAMAL OU SUB-RAMAL DE ÁGUA - FORNECIMENTO E INSTALAÇÃO. AF_06/2022</v>
      </c>
      <c r="E88" s="24" t="str">
        <f>VLOOKUP(C88,SINAPI!A:D,3,0)</f>
        <v>UN</v>
      </c>
      <c r="F88" s="238">
        <v>12</v>
      </c>
      <c r="G88" s="26">
        <f>VLOOKUP(C88,SINAPI!A:D,4,0)</f>
        <v>9.35</v>
      </c>
      <c r="H88" s="278">
        <f t="shared" si="30"/>
        <v>11.8</v>
      </c>
      <c r="I88" s="26">
        <f t="shared" si="31"/>
        <v>141.6</v>
      </c>
    </row>
    <row r="89" spans="1:9" ht="42.75" x14ac:dyDescent="0.2">
      <c r="A89" s="261" t="s">
        <v>276</v>
      </c>
      <c r="B89" s="261" t="s">
        <v>541</v>
      </c>
      <c r="C89" s="262">
        <v>90443</v>
      </c>
      <c r="D89" s="79" t="str">
        <f>VLOOKUP(C89,SINAPI!A:D,2,0)</f>
        <v>RASGO LINEAR MANUAL EM ALVENARIA, PARA RAMAIS/ DISTRIBUIÇÃO DE INSTALAÇÕES HIDRÁULICAS, DIÂMETROS MENORES OU IGUAIS A 40 MM. AF_09/2023</v>
      </c>
      <c r="E89" s="24" t="str">
        <f>VLOOKUP(C89,SINAPI!A:D,3,0)</f>
        <v>M</v>
      </c>
      <c r="F89" s="238">
        <v>38.600000000000009</v>
      </c>
      <c r="G89" s="26">
        <f>VLOOKUP(C89,SINAPI!A:D,4,0)</f>
        <v>7.62</v>
      </c>
      <c r="H89" s="278">
        <f t="shared" si="30"/>
        <v>9.6199999999999992</v>
      </c>
      <c r="I89" s="26">
        <f t="shared" si="31"/>
        <v>371.33</v>
      </c>
    </row>
    <row r="90" spans="1:9" ht="28.5" x14ac:dyDescent="0.2">
      <c r="A90" s="261" t="s">
        <v>276</v>
      </c>
      <c r="B90" s="261" t="s">
        <v>542</v>
      </c>
      <c r="C90" s="262">
        <v>89356</v>
      </c>
      <c r="D90" s="79" t="str">
        <f>VLOOKUP(C90,SINAPI!A:D,2,0)</f>
        <v>TUBO, PVC, SOLDÁVEL, DE 25MM, INSTALADO EM RAMAL OU SUB-RAMAL DE ÁGUA - FORNECIMENTO E INSTALAÇÃO. AF_06/2022</v>
      </c>
      <c r="E90" s="24" t="str">
        <f>VLOOKUP(C90,SINAPI!A:D,3,0)</f>
        <v>M</v>
      </c>
      <c r="F90" s="238">
        <v>51.66</v>
      </c>
      <c r="G90" s="26">
        <f>VLOOKUP(C90,SINAPI!A:D,4,0)</f>
        <v>22.72</v>
      </c>
      <c r="H90" s="278">
        <f t="shared" si="30"/>
        <v>28.68</v>
      </c>
      <c r="I90" s="26">
        <f t="shared" si="31"/>
        <v>1481.61</v>
      </c>
    </row>
    <row r="91" spans="1:9" ht="28.5" x14ac:dyDescent="0.2">
      <c r="A91" s="261" t="s">
        <v>276</v>
      </c>
      <c r="B91" s="261" t="s">
        <v>543</v>
      </c>
      <c r="C91" s="262">
        <v>89395</v>
      </c>
      <c r="D91" s="79" t="str">
        <f>VLOOKUP(C91,SINAPI!A:D,2,0)</f>
        <v>TE, PVC, SOLDÁVEL, DN 25MM, INSTALADO EM RAMAL OU SUB-RAMAL DE ÁGUA - FORNECIMENTO E INSTALAÇÃO. AF_06/2022</v>
      </c>
      <c r="E91" s="24" t="str">
        <f>VLOOKUP(C91,SINAPI!A:D,3,0)</f>
        <v>UN</v>
      </c>
      <c r="F91" s="238">
        <v>16</v>
      </c>
      <c r="G91" s="26">
        <f>VLOOKUP(C91,SINAPI!A:D,4,0)</f>
        <v>12.9</v>
      </c>
      <c r="H91" s="278">
        <f t="shared" si="30"/>
        <v>16.28</v>
      </c>
      <c r="I91" s="26">
        <f t="shared" si="31"/>
        <v>260.48</v>
      </c>
    </row>
    <row r="92" spans="1:9" ht="42.75" x14ac:dyDescent="0.2">
      <c r="A92" s="261" t="s">
        <v>276</v>
      </c>
      <c r="B92" s="261" t="s">
        <v>544</v>
      </c>
      <c r="C92" s="262">
        <v>89366</v>
      </c>
      <c r="D92" s="79" t="str">
        <f>VLOOKUP(C92,SINAPI!A:D,2,0)</f>
        <v>JOELHO 90 GRAUS COM BUCHA DE LATÃO, PVC, SOLDÁVEL, DN 25MM, X 3/4 INSTALADO EM RAMAL OU SUB-RAMAL DE ÁGUA - FORNECIMENTO E INSTALAÇÃO. AF_06/2022</v>
      </c>
      <c r="E92" s="24" t="str">
        <f>VLOOKUP(C92,SINAPI!A:D,3,0)</f>
        <v>UN</v>
      </c>
      <c r="F92" s="238">
        <v>12</v>
      </c>
      <c r="G92" s="26">
        <f>VLOOKUP(C92,SINAPI!A:D,4,0)</f>
        <v>15.69</v>
      </c>
      <c r="H92" s="278">
        <f t="shared" si="30"/>
        <v>19.809999999999999</v>
      </c>
      <c r="I92" s="26">
        <f t="shared" si="31"/>
        <v>237.72</v>
      </c>
    </row>
    <row r="93" spans="1:9" ht="42.75" x14ac:dyDescent="0.2">
      <c r="A93" s="261" t="s">
        <v>276</v>
      </c>
      <c r="B93" s="261" t="s">
        <v>545</v>
      </c>
      <c r="C93" s="262">
        <v>90373</v>
      </c>
      <c r="D93" s="79" t="str">
        <f>VLOOKUP(C93,SINAPI!A:D,2,0)</f>
        <v>JOELHO 90 GRAUS COM BUCHA DE LATÃO, PVC, SOLDÁVEL, DN 25MM, X 1/2 INSTALADO EM RAMAL OU SUB-RAMAL DE ÁGUA - FORNECIMENTO E INSTALAÇÃO. AF_06/2022</v>
      </c>
      <c r="E93" s="24" t="str">
        <f>VLOOKUP(C93,SINAPI!A:D,3,0)</f>
        <v>UN</v>
      </c>
      <c r="F93" s="238">
        <v>10</v>
      </c>
      <c r="G93" s="26">
        <f>VLOOKUP(C93,SINAPI!A:D,4,0)</f>
        <v>12.59</v>
      </c>
      <c r="H93" s="278">
        <f t="shared" si="30"/>
        <v>15.89</v>
      </c>
      <c r="I93" s="26">
        <f t="shared" si="31"/>
        <v>158.9</v>
      </c>
    </row>
    <row r="94" spans="1:9" ht="15" x14ac:dyDescent="0.2">
      <c r="A94" s="257"/>
      <c r="B94" s="257"/>
      <c r="C94" s="257"/>
      <c r="D94" s="258" t="s">
        <v>483</v>
      </c>
      <c r="E94" s="257"/>
      <c r="F94" s="259"/>
      <c r="G94" s="259"/>
      <c r="H94" s="260"/>
      <c r="I94" s="259"/>
    </row>
    <row r="95" spans="1:9" ht="28.5" x14ac:dyDescent="0.2">
      <c r="A95" s="261" t="s">
        <v>276</v>
      </c>
      <c r="B95" s="261" t="s">
        <v>546</v>
      </c>
      <c r="C95" s="262">
        <v>100858</v>
      </c>
      <c r="D95" s="79" t="str">
        <f>VLOOKUP(C95,SINAPI!A:D,2,0)</f>
        <v>MICTÓRIO SIFONADO LOUÇA BRANCA - PADRÃO MÉDIO - FORNECIMENTO E INSTALAÇÃO. AF_01/2020</v>
      </c>
      <c r="E95" s="24" t="str">
        <f>VLOOKUP(C95,SINAPI!A:D,3,0)</f>
        <v>UN</v>
      </c>
      <c r="F95" s="238">
        <v>6</v>
      </c>
      <c r="G95" s="26">
        <f>VLOOKUP(C95,SINAPI!A:D,4,0)</f>
        <v>601.73</v>
      </c>
      <c r="H95" s="278">
        <f t="shared" ref="H95:H99" si="32">ROUND(G95+(G95*$I$4),2)</f>
        <v>759.62</v>
      </c>
      <c r="I95" s="26">
        <f t="shared" ref="I95:I99" si="33">ROUND(H95*F95,2)</f>
        <v>4557.72</v>
      </c>
    </row>
    <row r="96" spans="1:9" ht="28.5" x14ac:dyDescent="0.2">
      <c r="A96" s="261" t="s">
        <v>276</v>
      </c>
      <c r="B96" s="261" t="s">
        <v>547</v>
      </c>
      <c r="C96" s="262">
        <v>86895</v>
      </c>
      <c r="D96" s="79" t="str">
        <f>VLOOKUP(C96,SINAPI!A:D,2,0)</f>
        <v>BANCADA DE GRANITO CINZA POLIDO, DE 0,50 X 0,60 M, PARA LAVATÓRIO - FORNECIMENTO E INSTALAÇÃO. AF_01/2020</v>
      </c>
      <c r="E96" s="24" t="str">
        <f>VLOOKUP(C96,SINAPI!A:D,3,0)</f>
        <v>UN</v>
      </c>
      <c r="F96" s="238">
        <v>6</v>
      </c>
      <c r="G96" s="26">
        <f>VLOOKUP(C96,SINAPI!A:D,4,0)</f>
        <v>393.45</v>
      </c>
      <c r="H96" s="278">
        <f t="shared" si="32"/>
        <v>496.69</v>
      </c>
      <c r="I96" s="26">
        <f t="shared" si="33"/>
        <v>2980.14</v>
      </c>
    </row>
    <row r="97" spans="1:9" ht="71.25" x14ac:dyDescent="0.2">
      <c r="A97" s="261" t="s">
        <v>276</v>
      </c>
      <c r="B97" s="261" t="s">
        <v>548</v>
      </c>
      <c r="C97" s="262">
        <v>86942</v>
      </c>
      <c r="D97" s="79" t="str">
        <f>VLOOKUP(C97,SINAPI!A:D,2,0)</f>
        <v>LAVATÓRIO LOUÇA BRANCA SUSPENSO, 29,5 X 39CM OU EQUIVALENTE, PADRÃO POPULAR, INCLUSO SIFÃO TIPO GARRAFA EM PVC, VÁLVULA E ENGATE FLEXÍVEL 30CM EM PLÁSTICO E TORNEIRA CROMADA DE MESA, PADRÃO POPULAR - FORNECIMENTO E INSTALAÇÃO. AF_01/2020</v>
      </c>
      <c r="E97" s="24" t="str">
        <f>VLOOKUP(C97,SINAPI!A:D,3,0)</f>
        <v>UN</v>
      </c>
      <c r="F97" s="238">
        <v>6</v>
      </c>
      <c r="G97" s="26">
        <f>VLOOKUP(C97,SINAPI!A:D,4,0)</f>
        <v>294.56</v>
      </c>
      <c r="H97" s="278">
        <f t="shared" si="32"/>
        <v>371.85</v>
      </c>
      <c r="I97" s="26">
        <f t="shared" si="33"/>
        <v>2231.1</v>
      </c>
    </row>
    <row r="98" spans="1:9" ht="57" x14ac:dyDescent="0.2">
      <c r="A98" s="261" t="s">
        <v>276</v>
      </c>
      <c r="B98" s="261" t="s">
        <v>549</v>
      </c>
      <c r="C98" s="262">
        <v>86932</v>
      </c>
      <c r="D98" s="79" t="str">
        <f>VLOOKUP(C98,SINAPI!A:D,2,0)</f>
        <v>VASO SANITÁRIO SIFONADO COM CAIXA ACOPLADA LOUÇA BRANCA - PADRÃO MÉDIO, INCLUSO ENGATE FLEXÍVEL EM METAL CROMADO, 1/2 X 40CM - FORNECIMENTO E INSTALAÇÃO. AF_01/2020</v>
      </c>
      <c r="E98" s="24" t="str">
        <f>VLOOKUP(C98,SINAPI!A:D,3,0)</f>
        <v>UN</v>
      </c>
      <c r="F98" s="238">
        <v>4</v>
      </c>
      <c r="G98" s="26">
        <f>VLOOKUP(C98,SINAPI!A:D,4,0)</f>
        <v>561.29999999999995</v>
      </c>
      <c r="H98" s="278">
        <f t="shared" si="32"/>
        <v>708.59</v>
      </c>
      <c r="I98" s="26">
        <f t="shared" si="33"/>
        <v>2834.36</v>
      </c>
    </row>
    <row r="99" spans="1:9" ht="28.5" x14ac:dyDescent="0.2">
      <c r="A99" s="261" t="s">
        <v>276</v>
      </c>
      <c r="B99" s="261" t="s">
        <v>550</v>
      </c>
      <c r="C99" s="262">
        <v>100860</v>
      </c>
      <c r="D99" s="79" t="str">
        <f>VLOOKUP(C99,SINAPI!A:D,2,0)</f>
        <v>CHUVEIRO ELÉTRICO COMUM CORPO PLÁSTICO, TIPO DUCHA - FORNECIMENTO E INSTALAÇÃO. AF_01/2020</v>
      </c>
      <c r="E99" s="24" t="str">
        <f>VLOOKUP(C99,SINAPI!A:D,3,0)</f>
        <v>UN</v>
      </c>
      <c r="F99" s="238">
        <v>6</v>
      </c>
      <c r="G99" s="26">
        <f>VLOOKUP(C99,SINAPI!A:D,4,0)</f>
        <v>114.82</v>
      </c>
      <c r="H99" s="278">
        <f t="shared" si="32"/>
        <v>144.94999999999999</v>
      </c>
      <c r="I99" s="26">
        <f t="shared" si="33"/>
        <v>869.7</v>
      </c>
    </row>
    <row r="100" spans="1:9" ht="15" x14ac:dyDescent="0.2">
      <c r="A100" s="257"/>
      <c r="B100" s="257"/>
      <c r="C100" s="257"/>
      <c r="D100" s="258" t="s">
        <v>492</v>
      </c>
      <c r="E100" s="257"/>
      <c r="F100" s="259"/>
      <c r="G100" s="259"/>
      <c r="H100" s="260"/>
      <c r="I100" s="259"/>
    </row>
    <row r="101" spans="1:9" ht="42.75" x14ac:dyDescent="0.2">
      <c r="A101" s="261" t="s">
        <v>276</v>
      </c>
      <c r="B101" s="261" t="s">
        <v>551</v>
      </c>
      <c r="C101" s="263">
        <v>97902</v>
      </c>
      <c r="D101" s="79" t="str">
        <f>VLOOKUP(C101,SINAPI!A:D,2,0)</f>
        <v>CAIXA ENTERRADA HIDRÁULICA RETANGULAR EM ALVENARIA COM TIJOLOS CERÂMICOS MACIÇOS, DIMENSÕES INTERNAS: 0,6X0,6X0,6 M PARA REDE DE ESGOTO. AF_12/2020</v>
      </c>
      <c r="E101" s="24" t="str">
        <f>VLOOKUP(C101,SINAPI!A:D,3,0)</f>
        <v>UN</v>
      </c>
      <c r="F101" s="238">
        <v>3</v>
      </c>
      <c r="G101" s="26">
        <f>VLOOKUP(C101,SINAPI!A:D,4,0)</f>
        <v>591.54999999999995</v>
      </c>
      <c r="H101" s="278">
        <f t="shared" ref="H101:H117" si="34">ROUND(G101+(G101*$I$4),2)</f>
        <v>746.77</v>
      </c>
      <c r="I101" s="26">
        <f t="shared" ref="I101:I117" si="35">ROUND(H101*F101,2)</f>
        <v>2240.31</v>
      </c>
    </row>
    <row r="102" spans="1:9" ht="57" x14ac:dyDescent="0.2">
      <c r="A102" s="261" t="s">
        <v>276</v>
      </c>
      <c r="B102" s="261" t="s">
        <v>552</v>
      </c>
      <c r="C102" s="263">
        <v>104328</v>
      </c>
      <c r="D102" s="79" t="str">
        <f>VLOOKUP(C102,SINAPI!A:D,2,0)</f>
        <v>CAIXA SIFONADA, COM GRELHA QUADRADA, PVC, DN 150 X 150 X 50 MM, JUNTA SOLDÁVEL, FORNECIDA E INSTALADA EM RAMAL DE DESCARGA OU EM RAMAL DE ESGOTO SANITÁRIO. AF_08/2022</v>
      </c>
      <c r="E102" s="24" t="str">
        <f>VLOOKUP(C102,SINAPI!A:D,3,0)</f>
        <v>UN</v>
      </c>
      <c r="F102" s="238">
        <v>2</v>
      </c>
      <c r="G102" s="26">
        <f>VLOOKUP(C102,SINAPI!A:D,4,0)</f>
        <v>74.98</v>
      </c>
      <c r="H102" s="278">
        <f t="shared" si="34"/>
        <v>94.65</v>
      </c>
      <c r="I102" s="26">
        <f t="shared" si="35"/>
        <v>189.3</v>
      </c>
    </row>
    <row r="103" spans="1:9" ht="42.75" x14ac:dyDescent="0.2">
      <c r="A103" s="261" t="s">
        <v>276</v>
      </c>
      <c r="B103" s="261" t="s">
        <v>553</v>
      </c>
      <c r="C103" s="263">
        <v>104327</v>
      </c>
      <c r="D103" s="79" t="str">
        <f>VLOOKUP(C103,SINAPI!A:D,2,0)</f>
        <v>RALO SIFONADO REDONDO, PVC, DN 100 X 40 MM, JUNTA SOLDÁVEL, FORNECIDO E INSTALADO EM RAMAL DE DESCARGA OU EM RAMAL DE ESGOTO SANITÁRIO. AF_08/2022</v>
      </c>
      <c r="E103" s="24" t="str">
        <f>VLOOKUP(C103,SINAPI!A:D,3,0)</f>
        <v>UN</v>
      </c>
      <c r="F103" s="238">
        <v>6</v>
      </c>
      <c r="G103" s="26">
        <f>VLOOKUP(C103,SINAPI!A:D,4,0)</f>
        <v>19.97</v>
      </c>
      <c r="H103" s="278">
        <f t="shared" si="34"/>
        <v>25.21</v>
      </c>
      <c r="I103" s="26">
        <f t="shared" si="35"/>
        <v>151.26</v>
      </c>
    </row>
    <row r="104" spans="1:9" ht="57" x14ac:dyDescent="0.2">
      <c r="A104" s="261" t="s">
        <v>276</v>
      </c>
      <c r="B104" s="261" t="s">
        <v>554</v>
      </c>
      <c r="C104" s="263">
        <v>89728</v>
      </c>
      <c r="D104" s="79" t="str">
        <f>VLOOKUP(C104,SINAPI!A:D,2,0)</f>
        <v>CURVA CURTA 90 GRAUS, PVC, SERIE NORMAL, ESGOTO PREDIAL, DN 40 MM, JUNTA SOLDÁVEL, FORNECIDO E INSTALADO EM RAMAL DE DESCARGA OU RAMAL DE ESGOTO SANITÁRIO. AF_08/2022</v>
      </c>
      <c r="E104" s="24" t="str">
        <f>VLOOKUP(C104,SINAPI!A:D,3,0)</f>
        <v>UN</v>
      </c>
      <c r="F104" s="238">
        <v>6</v>
      </c>
      <c r="G104" s="26">
        <f>VLOOKUP(C104,SINAPI!A:D,4,0)</f>
        <v>13.35</v>
      </c>
      <c r="H104" s="278">
        <f t="shared" si="34"/>
        <v>16.850000000000001</v>
      </c>
      <c r="I104" s="26">
        <f t="shared" si="35"/>
        <v>101.1</v>
      </c>
    </row>
    <row r="105" spans="1:9" ht="42.75" x14ac:dyDescent="0.2">
      <c r="A105" s="261" t="s">
        <v>276</v>
      </c>
      <c r="B105" s="261" t="s">
        <v>555</v>
      </c>
      <c r="C105" s="263">
        <v>89739</v>
      </c>
      <c r="D105" s="79" t="str">
        <f>VLOOKUP(C105,SINAPI!A:D,2,0)</f>
        <v>JOELHO 45 GRAUS, PVC, SERIE NORMAL, ESGOTO PREDIAL, DN 75 MM, JUNTA ELÁSTICA, FORNECIDO E INSTALADO EM RAMAL DE DESCARGA OU RAMAL DE ESGOTO SANITÁRIO. AF_08/2022</v>
      </c>
      <c r="E105" s="24" t="str">
        <f>VLOOKUP(C105,SINAPI!A:D,3,0)</f>
        <v>UN</v>
      </c>
      <c r="F105" s="238">
        <v>2</v>
      </c>
      <c r="G105" s="26">
        <f>VLOOKUP(C105,SINAPI!A:D,4,0)</f>
        <v>23.45</v>
      </c>
      <c r="H105" s="278">
        <f t="shared" si="34"/>
        <v>29.6</v>
      </c>
      <c r="I105" s="26">
        <f t="shared" si="35"/>
        <v>59.2</v>
      </c>
    </row>
    <row r="106" spans="1:9" ht="57" x14ac:dyDescent="0.2">
      <c r="A106" s="261" t="s">
        <v>276</v>
      </c>
      <c r="B106" s="261" t="s">
        <v>556</v>
      </c>
      <c r="C106" s="263">
        <v>89743</v>
      </c>
      <c r="D106" s="79" t="str">
        <f>VLOOKUP(C106,SINAPI!A:D,2,0)</f>
        <v>CURVA LONGA 90 GRAUS, PVC, SERIE NORMAL, ESGOTO PREDIAL, DN 75 MM, JUNTA ELÁSTICA, FORNECIDO E INSTALADO EM RAMAL DE DESCARGA OU RAMAL DE ESGOTO SANITÁRIO. AF_08/2022</v>
      </c>
      <c r="E106" s="24" t="str">
        <f>VLOOKUP(C106,SINAPI!A:D,3,0)</f>
        <v>UN</v>
      </c>
      <c r="F106" s="238">
        <v>4</v>
      </c>
      <c r="G106" s="26">
        <f>VLOOKUP(C106,SINAPI!A:D,4,0)</f>
        <v>61.08</v>
      </c>
      <c r="H106" s="278">
        <f t="shared" si="34"/>
        <v>77.11</v>
      </c>
      <c r="I106" s="26">
        <f t="shared" si="35"/>
        <v>308.44</v>
      </c>
    </row>
    <row r="107" spans="1:9" ht="42.75" x14ac:dyDescent="0.2">
      <c r="A107" s="261" t="s">
        <v>276</v>
      </c>
      <c r="B107" s="261" t="s">
        <v>557</v>
      </c>
      <c r="C107" s="263">
        <v>89726</v>
      </c>
      <c r="D107" s="79" t="str">
        <f>VLOOKUP(C107,SINAPI!A:D,2,0)</f>
        <v>JOELHO 45 GRAUS, PVC, SERIE NORMAL, ESGOTO PREDIAL, DN 40 MM, JUNTA SOLDÁVEL, FORNECIDO E INSTALADO EM RAMAL DE DESCARGA OU RAMAL DE ESGOTO SANITÁRIO. AF_08/2022</v>
      </c>
      <c r="E107" s="24" t="str">
        <f>VLOOKUP(C107,SINAPI!A:D,3,0)</f>
        <v>UN</v>
      </c>
      <c r="F107" s="238">
        <v>6</v>
      </c>
      <c r="G107" s="26">
        <f>VLOOKUP(C107,SINAPI!A:D,4,0)</f>
        <v>10.59</v>
      </c>
      <c r="H107" s="278">
        <f t="shared" si="34"/>
        <v>13.37</v>
      </c>
      <c r="I107" s="26">
        <f t="shared" si="35"/>
        <v>80.22</v>
      </c>
    </row>
    <row r="108" spans="1:9" ht="42.75" x14ac:dyDescent="0.2">
      <c r="A108" s="261" t="s">
        <v>276</v>
      </c>
      <c r="B108" s="261" t="s">
        <v>558</v>
      </c>
      <c r="C108" s="263">
        <v>89746</v>
      </c>
      <c r="D108" s="79" t="str">
        <f>VLOOKUP(C108,SINAPI!A:D,2,0)</f>
        <v>JOELHO 45 GRAUS, PVC, SERIE NORMAL, ESGOTO PREDIAL, DN 100 MM, JUNTA ELÁSTICA, FORNECIDO E INSTALADO EM RAMAL DE DESCARGA OU RAMAL DE ESGOTO SANITÁRIO. AF_08/2022</v>
      </c>
      <c r="E108" s="24" t="str">
        <f>VLOOKUP(C108,SINAPI!A:D,3,0)</f>
        <v>UN</v>
      </c>
      <c r="F108" s="238">
        <v>2</v>
      </c>
      <c r="G108" s="26">
        <f>VLOOKUP(C108,SINAPI!A:D,4,0)</f>
        <v>28.32</v>
      </c>
      <c r="H108" s="278">
        <f t="shared" si="34"/>
        <v>35.75</v>
      </c>
      <c r="I108" s="26">
        <f t="shared" si="35"/>
        <v>71.5</v>
      </c>
    </row>
    <row r="109" spans="1:9" ht="42.75" x14ac:dyDescent="0.2">
      <c r="A109" s="261" t="s">
        <v>276</v>
      </c>
      <c r="B109" s="261" t="s">
        <v>559</v>
      </c>
      <c r="C109" s="263">
        <v>89744</v>
      </c>
      <c r="D109" s="79" t="str">
        <f>VLOOKUP(C109,SINAPI!A:D,2,0)</f>
        <v>JOELHO 90 GRAUS, PVC, SERIE NORMAL, ESGOTO PREDIAL, DN 100 MM, JUNTA ELÁSTICA, FORNECIDO E INSTALADO EM RAMAL DE DESCARGA OU RAMAL DE ESGOTO SANITÁRIO. AF_08/2022</v>
      </c>
      <c r="E109" s="24" t="str">
        <f>VLOOKUP(C109,SINAPI!A:D,3,0)</f>
        <v>UN</v>
      </c>
      <c r="F109" s="238">
        <v>4</v>
      </c>
      <c r="G109" s="26">
        <f>VLOOKUP(C109,SINAPI!A:D,4,0)</f>
        <v>27.46</v>
      </c>
      <c r="H109" s="278">
        <f t="shared" si="34"/>
        <v>34.67</v>
      </c>
      <c r="I109" s="26">
        <f t="shared" si="35"/>
        <v>138.68</v>
      </c>
    </row>
    <row r="110" spans="1:9" ht="42.75" x14ac:dyDescent="0.2">
      <c r="A110" s="261" t="s">
        <v>276</v>
      </c>
      <c r="B110" s="261" t="s">
        <v>560</v>
      </c>
      <c r="C110" s="263">
        <v>89737</v>
      </c>
      <c r="D110" s="79" t="str">
        <f>VLOOKUP(C110,SINAPI!A:D,2,0)</f>
        <v>JOELHO 90 GRAUS, PVC, SERIE NORMAL, ESGOTO PREDIAL, DN 75 MM, JUNTA ELÁSTICA, FORNECIDO E INSTALADO EM RAMAL DE DESCARGA OU RAMAL DE ESGOTO SANITÁRIO. AF_08/2022</v>
      </c>
      <c r="E110" s="24" t="str">
        <f>VLOOKUP(C110,SINAPI!A:D,3,0)</f>
        <v>UN</v>
      </c>
      <c r="F110" s="238">
        <v>12</v>
      </c>
      <c r="G110" s="26">
        <f>VLOOKUP(C110,SINAPI!A:D,4,0)</f>
        <v>22.45</v>
      </c>
      <c r="H110" s="278">
        <f t="shared" si="34"/>
        <v>28.34</v>
      </c>
      <c r="I110" s="26">
        <f t="shared" si="35"/>
        <v>340.08</v>
      </c>
    </row>
    <row r="111" spans="1:9" ht="42.75" x14ac:dyDescent="0.2">
      <c r="A111" s="261" t="s">
        <v>276</v>
      </c>
      <c r="B111" s="261" t="s">
        <v>561</v>
      </c>
      <c r="C111" s="263">
        <v>89724</v>
      </c>
      <c r="D111" s="79" t="str">
        <f>VLOOKUP(C111,SINAPI!A:D,2,0)</f>
        <v>JOELHO 90 GRAUS, PVC, SERIE NORMAL, ESGOTO PREDIAL, DN 40 MM, JUNTA SOLDÁVEL, FORNECIDO E INSTALADO EM RAMAL DE DESCARGA OU RAMAL DE ESGOTO SANITÁRIO. AF_08/2022</v>
      </c>
      <c r="E111" s="24" t="str">
        <f>VLOOKUP(C111,SINAPI!A:D,3,0)</f>
        <v>UN</v>
      </c>
      <c r="F111" s="238">
        <v>6</v>
      </c>
      <c r="G111" s="26">
        <f>VLOOKUP(C111,SINAPI!A:D,4,0)</f>
        <v>10.36</v>
      </c>
      <c r="H111" s="278">
        <f t="shared" si="34"/>
        <v>13.08</v>
      </c>
      <c r="I111" s="26">
        <f t="shared" si="35"/>
        <v>78.48</v>
      </c>
    </row>
    <row r="112" spans="1:9" ht="42.75" x14ac:dyDescent="0.2">
      <c r="A112" s="261" t="s">
        <v>276</v>
      </c>
      <c r="B112" s="261" t="s">
        <v>562</v>
      </c>
      <c r="C112" s="263">
        <v>89783</v>
      </c>
      <c r="D112" s="79" t="str">
        <f>VLOOKUP(C112,SINAPI!A:D,2,0)</f>
        <v>JUNÇÃO SIMPLES, PVC, SERIE NORMAL, ESGOTO PREDIAL, DN 40 MM, JUNTA SOLDÁVEL, FORNECIDO E INSTALADO EM RAMAL DE DESCARGA OU RAMAL DE ESGOTO SANITÁRIO. AF_08/2022</v>
      </c>
      <c r="E112" s="24" t="str">
        <f>VLOOKUP(C112,SINAPI!A:D,3,0)</f>
        <v>UN</v>
      </c>
      <c r="F112" s="238">
        <v>4</v>
      </c>
      <c r="G112" s="26">
        <f>VLOOKUP(C112,SINAPI!A:D,4,0)</f>
        <v>15.14</v>
      </c>
      <c r="H112" s="278">
        <f t="shared" si="34"/>
        <v>19.11</v>
      </c>
      <c r="I112" s="26">
        <f t="shared" si="35"/>
        <v>76.44</v>
      </c>
    </row>
    <row r="113" spans="1:27" ht="57" x14ac:dyDescent="0.2">
      <c r="A113" s="261" t="s">
        <v>276</v>
      </c>
      <c r="B113" s="261" t="s">
        <v>563</v>
      </c>
      <c r="C113" s="263">
        <v>89797</v>
      </c>
      <c r="D113" s="79" t="str">
        <f>VLOOKUP(C113,SINAPI!A:D,2,0)</f>
        <v>JUNÇÃO SIMPLES, PVC, SERIE NORMAL, ESGOTO PREDIAL, DN 100 X 100 MM, JUNTA ELÁSTICA, FORNECIDO E INSTALADO EM RAMAL DE DESCARGA OU RAMAL DE ESGOTO SANITÁRIO. AF_08/2022</v>
      </c>
      <c r="E113" s="24" t="str">
        <f>VLOOKUP(C113,SINAPI!A:D,3,0)</f>
        <v>UN</v>
      </c>
      <c r="F113" s="238">
        <v>2</v>
      </c>
      <c r="G113" s="26">
        <f>VLOOKUP(C113,SINAPI!A:D,4,0)</f>
        <v>51.52</v>
      </c>
      <c r="H113" s="278">
        <f t="shared" si="34"/>
        <v>65.040000000000006</v>
      </c>
      <c r="I113" s="26">
        <f t="shared" si="35"/>
        <v>130.08000000000001</v>
      </c>
    </row>
    <row r="114" spans="1:27" ht="57" x14ac:dyDescent="0.2">
      <c r="A114" s="261" t="s">
        <v>276</v>
      </c>
      <c r="B114" s="261" t="s">
        <v>564</v>
      </c>
      <c r="C114" s="263">
        <v>89795</v>
      </c>
      <c r="D114" s="79" t="str">
        <f>VLOOKUP(C114,SINAPI!A:D,2,0)</f>
        <v>JUNÇÃO SIMPLES, PVC, SERIE NORMAL, ESGOTO PREDIAL, DN 75 X 75 MM, JUNTA ELÁSTICA, FORNECIDO E INSTALADO EM RAMAL DE DESCARGA OU RAMAL DE ESGOTO SANITÁRIO. AF_08/2022</v>
      </c>
      <c r="E114" s="24" t="str">
        <f>VLOOKUP(C114,SINAPI!A:D,3,0)</f>
        <v>UN</v>
      </c>
      <c r="F114" s="238">
        <v>4</v>
      </c>
      <c r="G114" s="26">
        <f>VLOOKUP(C114,SINAPI!A:D,4,0)</f>
        <v>40.840000000000003</v>
      </c>
      <c r="H114" s="278">
        <f t="shared" si="34"/>
        <v>51.56</v>
      </c>
      <c r="I114" s="26">
        <f t="shared" si="35"/>
        <v>206.24</v>
      </c>
    </row>
    <row r="115" spans="1:27" ht="42.75" x14ac:dyDescent="0.2">
      <c r="A115" s="261" t="s">
        <v>276</v>
      </c>
      <c r="B115" s="261" t="s">
        <v>565</v>
      </c>
      <c r="C115" s="263">
        <v>89714</v>
      </c>
      <c r="D115" s="79" t="str">
        <f>VLOOKUP(C115,SINAPI!A:D,2,0)</f>
        <v>TUBO PVC, SERIE NORMAL, ESGOTO PREDIAL, DN 100 MM, FORNECIDO E INSTALADO EM RAMAL DE DESCARGA OU RAMAL DE ESGOTO SANITÁRIO. AF_08/2022</v>
      </c>
      <c r="E115" s="24" t="str">
        <f>VLOOKUP(C115,SINAPI!A:D,3,0)</f>
        <v>M</v>
      </c>
      <c r="F115" s="238">
        <v>13</v>
      </c>
      <c r="G115" s="26">
        <f>VLOOKUP(C115,SINAPI!A:D,4,0)</f>
        <v>37.619999999999997</v>
      </c>
      <c r="H115" s="278">
        <f t="shared" si="34"/>
        <v>47.49</v>
      </c>
      <c r="I115" s="26">
        <f t="shared" si="35"/>
        <v>617.37</v>
      </c>
    </row>
    <row r="116" spans="1:27" ht="42.75" x14ac:dyDescent="0.2">
      <c r="A116" s="261" t="s">
        <v>276</v>
      </c>
      <c r="B116" s="261" t="s">
        <v>566</v>
      </c>
      <c r="C116" s="263">
        <v>89711</v>
      </c>
      <c r="D116" s="79" t="str">
        <f>VLOOKUP(C116,SINAPI!A:D,2,0)</f>
        <v>TUBO PVC, SERIE NORMAL, ESGOTO PREDIAL, DN 40 MM, FORNECIDO E INSTALADO EM RAMAL DE DESCARGA OU RAMAL DE ESGOTO SANITÁRIO. AF_08/2022</v>
      </c>
      <c r="E116" s="24" t="str">
        <f>VLOOKUP(C116,SINAPI!A:D,3,0)</f>
        <v>M</v>
      </c>
      <c r="F116" s="238">
        <v>21.34</v>
      </c>
      <c r="G116" s="26">
        <f>VLOOKUP(C116,SINAPI!A:D,4,0)</f>
        <v>21.2</v>
      </c>
      <c r="H116" s="278">
        <f t="shared" si="34"/>
        <v>26.76</v>
      </c>
      <c r="I116" s="26">
        <f t="shared" si="35"/>
        <v>571.05999999999995</v>
      </c>
    </row>
    <row r="117" spans="1:27" ht="42.75" x14ac:dyDescent="0.2">
      <c r="A117" s="261" t="s">
        <v>276</v>
      </c>
      <c r="B117" s="261" t="s">
        <v>567</v>
      </c>
      <c r="C117" s="263">
        <v>89713</v>
      </c>
      <c r="D117" s="79" t="str">
        <f>VLOOKUP(C117,SINAPI!A:D,2,0)</f>
        <v>TUBO PVC, SERIE NORMAL, ESGOTO PREDIAL, DN 75 MM, FORNECIDO E INSTALADO EM RAMAL DE DESCARGA OU RAMAL DE ESGOTO SANITÁRIO. AF_08/2022</v>
      </c>
      <c r="E117" s="24" t="str">
        <f>VLOOKUP(C117,SINAPI!A:D,3,0)</f>
        <v>M</v>
      </c>
      <c r="F117" s="238">
        <v>11.95</v>
      </c>
      <c r="G117" s="26">
        <f>VLOOKUP(C117,SINAPI!A:D,4,0)</f>
        <v>33.71</v>
      </c>
      <c r="H117" s="278">
        <f t="shared" si="34"/>
        <v>42.56</v>
      </c>
      <c r="I117" s="26">
        <f t="shared" si="35"/>
        <v>508.59</v>
      </c>
    </row>
    <row r="118" spans="1:27" ht="15" x14ac:dyDescent="0.2">
      <c r="A118" s="27"/>
      <c r="B118" s="27" t="s">
        <v>456</v>
      </c>
      <c r="C118" s="28"/>
      <c r="D118" s="29" t="s">
        <v>383</v>
      </c>
      <c r="E118" s="28"/>
      <c r="F118" s="30"/>
      <c r="G118" s="30"/>
      <c r="H118" s="31"/>
      <c r="I118" s="30">
        <f>SUM(I120:I160)</f>
        <v>168246.52999999997</v>
      </c>
    </row>
    <row r="119" spans="1:27" ht="15" x14ac:dyDescent="0.25">
      <c r="A119" s="33"/>
      <c r="B119" s="33"/>
      <c r="C119" s="33"/>
      <c r="D119" s="34" t="s">
        <v>442</v>
      </c>
      <c r="E119" s="33"/>
      <c r="F119" s="35"/>
      <c r="G119" s="35"/>
      <c r="H119" s="36"/>
      <c r="I119" s="35"/>
      <c r="J119" s="180"/>
      <c r="K119" s="180"/>
      <c r="L119" s="180"/>
      <c r="M119" s="180"/>
      <c r="N119" s="180"/>
      <c r="O119" s="180"/>
      <c r="P119" s="180"/>
      <c r="Q119" s="180"/>
      <c r="R119" s="180"/>
      <c r="S119" s="180"/>
      <c r="T119" s="180"/>
      <c r="U119" s="180"/>
      <c r="V119" s="180"/>
      <c r="W119" s="180"/>
      <c r="X119" s="180"/>
      <c r="Y119" s="180"/>
      <c r="Z119" s="180"/>
      <c r="AA119" s="180"/>
    </row>
    <row r="120" spans="1:27" ht="48.95" customHeight="1" x14ac:dyDescent="0.2">
      <c r="A120" s="80" t="s">
        <v>276</v>
      </c>
      <c r="B120" s="80" t="s">
        <v>458</v>
      </c>
      <c r="C120" s="80">
        <v>96527</v>
      </c>
      <c r="D120" s="79" t="str">
        <f>VLOOKUP(C120,SINAPI!A:D,2,0)</f>
        <v>ESCAVAÇÃO MANUAL PARA VIGA BALDRAME OU SAPATA CORRIDA (INCLUINDO ESCAVAÇÃO PARA COLOCAÇÃO DE FÔRMAS). AF_01/2024</v>
      </c>
      <c r="E120" s="24" t="str">
        <f>VLOOKUP(C120,SINAPI!A:D,3,0)</f>
        <v>M3</v>
      </c>
      <c r="F120" s="26">
        <v>0.06</v>
      </c>
      <c r="G120" s="26">
        <f>VLOOKUP(C120,SINAPI!A:D,4,0)</f>
        <v>100.91</v>
      </c>
      <c r="H120" s="278">
        <f t="shared" ref="H120:H126" si="36">ROUND(G120+(G120*$I$4),2)</f>
        <v>127.39</v>
      </c>
      <c r="I120" s="26">
        <f t="shared" ref="I120:I126" si="37">ROUND(H120*F120,2)</f>
        <v>7.64</v>
      </c>
    </row>
    <row r="121" spans="1:27" ht="48.95" customHeight="1" x14ac:dyDescent="0.2">
      <c r="A121" s="80" t="s">
        <v>276</v>
      </c>
      <c r="B121" s="80" t="s">
        <v>459</v>
      </c>
      <c r="C121" s="80">
        <v>96555</v>
      </c>
      <c r="D121" s="79" t="str">
        <f>VLOOKUP(C121,SINAPI!A:D,2,0)</f>
        <v>CONCRETAGEM DE BLOCO DE COROAMENTO OU VIGA BALDRAME, FCK 30 MPA, COM USO DE JERICA - LANÇAMENTO, ADENSAMENTO E ACABAMENTO. AF_01/2024</v>
      </c>
      <c r="E121" s="24" t="str">
        <f>VLOOKUP(C121,SINAPI!A:D,3,0)</f>
        <v>M3</v>
      </c>
      <c r="F121" s="26">
        <v>0.06</v>
      </c>
      <c r="G121" s="26">
        <f>VLOOKUP(C121,SINAPI!A:D,4,0)</f>
        <v>866.92</v>
      </c>
      <c r="H121" s="278">
        <f t="shared" si="36"/>
        <v>1094.4000000000001</v>
      </c>
      <c r="I121" s="26">
        <f t="shared" si="37"/>
        <v>65.66</v>
      </c>
    </row>
    <row r="122" spans="1:27" ht="48.95" customHeight="1" x14ac:dyDescent="0.2">
      <c r="A122" s="80" t="s">
        <v>276</v>
      </c>
      <c r="B122" s="80" t="s">
        <v>460</v>
      </c>
      <c r="C122" s="80">
        <v>103324</v>
      </c>
      <c r="D122" s="79" t="str">
        <f>VLOOKUP(C122,SINAPI!A:D,2,0)</f>
        <v>ALVENARIA DE VEDAÇÃO DE BLOCOS CERÂMICOS FURADOS NA VERTICAL DE 14X19X39 CM (ESPESSURA 14 CM) E ARGAMASSA DE ASSENTAMENTO COM PREPARO EM BETONEIRA. AF_12/2021</v>
      </c>
      <c r="E122" s="24" t="str">
        <f>VLOOKUP(C122,SINAPI!A:D,3,0)</f>
        <v>M2</v>
      </c>
      <c r="F122" s="26">
        <v>1.5</v>
      </c>
      <c r="G122" s="26">
        <f>VLOOKUP(C122,SINAPI!A:D,4,0)</f>
        <v>86.17</v>
      </c>
      <c r="H122" s="278">
        <f t="shared" si="36"/>
        <v>108.78</v>
      </c>
      <c r="I122" s="26">
        <f t="shared" si="37"/>
        <v>163.16999999999999</v>
      </c>
    </row>
    <row r="123" spans="1:27" ht="60.95" customHeight="1" x14ac:dyDescent="0.2">
      <c r="A123" s="80" t="s">
        <v>276</v>
      </c>
      <c r="B123" s="80" t="s">
        <v>462</v>
      </c>
      <c r="C123" s="80">
        <v>87893</v>
      </c>
      <c r="D123" s="79" t="str">
        <f>VLOOKUP(C123,SINAPI!A:D,2,0)</f>
        <v>CHAPISCO APLICADO EM ALVENARIA (SEM PRESENÇA DE VÃOS) E ESTRUTURAS DE CONCRETO DE FACHADA, COM COLHER DE PEDREIRO. ARGAMASSA TRAÇO 1:3 COM PREPARO MANUAL. AF_10/2022</v>
      </c>
      <c r="E123" s="24" t="str">
        <f>VLOOKUP(C123,SINAPI!A:D,3,0)</f>
        <v>M2</v>
      </c>
      <c r="F123" s="26">
        <v>4</v>
      </c>
      <c r="G123" s="26">
        <f>VLOOKUP(C123,SINAPI!A:D,4,0)</f>
        <v>7.48</v>
      </c>
      <c r="H123" s="278">
        <f t="shared" si="36"/>
        <v>9.44</v>
      </c>
      <c r="I123" s="26">
        <f t="shared" si="37"/>
        <v>37.76</v>
      </c>
    </row>
    <row r="124" spans="1:27" ht="60.95" customHeight="1" x14ac:dyDescent="0.2">
      <c r="A124" s="80" t="s">
        <v>276</v>
      </c>
      <c r="B124" s="80" t="s">
        <v>463</v>
      </c>
      <c r="C124" s="80">
        <v>87792</v>
      </c>
      <c r="D124" s="79" t="str">
        <f>VLOOKUP(C124,SINAPI!A:D,2,0)</f>
        <v>EMBOÇO OU MASSA ÚNICA EM ARGAMASSA TRAÇO 1:2:8, PREPARO MECÂNICO COM BETONEIRA 400 L, APLICADA MANUALMENTE EM PANOS CEGOS DE FACHADA (SEM PRESENÇA DE VÃOS), ESPESSURA DE 25 MM. AF_08/2022</v>
      </c>
      <c r="E124" s="24" t="str">
        <f>VLOOKUP(C124,SINAPI!A:D,3,0)</f>
        <v>M2</v>
      </c>
      <c r="F124" s="26">
        <v>4</v>
      </c>
      <c r="G124" s="26">
        <f>VLOOKUP(C124,SINAPI!A:D,4,0)</f>
        <v>41.46</v>
      </c>
      <c r="H124" s="278">
        <f t="shared" si="36"/>
        <v>52.34</v>
      </c>
      <c r="I124" s="26">
        <f t="shared" si="37"/>
        <v>209.36</v>
      </c>
    </row>
    <row r="125" spans="1:27" ht="54.95" customHeight="1" x14ac:dyDescent="0.2">
      <c r="A125" s="80" t="s">
        <v>276</v>
      </c>
      <c r="B125" s="80" t="s">
        <v>465</v>
      </c>
      <c r="C125" s="80">
        <v>88412</v>
      </c>
      <c r="D125" s="79" t="str">
        <f>VLOOKUP(C125,SINAPI!A:D,2,0)</f>
        <v>APLICAÇÃO MANUAL DE FUNDO SELADOR ACRÍLICO EM PANOS CEGOS DE FACHADA (SEM PRESENÇA DE VÃOS) DE EDIFÍCIOS DE MÚLTIPLOS PAVIMENTOS. AF_03/2024</v>
      </c>
      <c r="E125" s="24" t="str">
        <f>VLOOKUP(C125,SINAPI!A:D,3,0)</f>
        <v>M2</v>
      </c>
      <c r="F125" s="26">
        <v>4</v>
      </c>
      <c r="G125" s="26">
        <f>VLOOKUP(C125,SINAPI!A:D,4,0)</f>
        <v>2.92</v>
      </c>
      <c r="H125" s="278">
        <f t="shared" si="36"/>
        <v>3.69</v>
      </c>
      <c r="I125" s="26">
        <f t="shared" si="37"/>
        <v>14.76</v>
      </c>
    </row>
    <row r="126" spans="1:27" ht="45.95" customHeight="1" x14ac:dyDescent="0.2">
      <c r="A126" s="80" t="s">
        <v>276</v>
      </c>
      <c r="B126" s="80" t="s">
        <v>466</v>
      </c>
      <c r="C126" s="80">
        <v>104642</v>
      </c>
      <c r="D126" s="79" t="str">
        <f>VLOOKUP(C126,SINAPI!A:D,2,0)</f>
        <v>PINTURA LÁTEX ACRÍLICA STANDARD, APLICAÇÃO MANUAL EM PAREDES, DUAS DEMÃOS. AF_04/2023</v>
      </c>
      <c r="E126" s="24" t="str">
        <f>VLOOKUP(C126,SINAPI!A:D,3,0)</f>
        <v>M2</v>
      </c>
      <c r="F126" s="26">
        <v>4</v>
      </c>
      <c r="G126" s="26">
        <f>VLOOKUP(C126,SINAPI!A:D,4,0)</f>
        <v>10.43</v>
      </c>
      <c r="H126" s="278">
        <f t="shared" si="36"/>
        <v>13.17</v>
      </c>
      <c r="I126" s="26">
        <f t="shared" si="37"/>
        <v>52.68</v>
      </c>
    </row>
    <row r="127" spans="1:27" ht="15" x14ac:dyDescent="0.25">
      <c r="A127" s="33"/>
      <c r="B127" s="33"/>
      <c r="C127" s="33"/>
      <c r="D127" s="34" t="s">
        <v>443</v>
      </c>
      <c r="E127" s="33"/>
      <c r="F127" s="35"/>
      <c r="G127" s="35"/>
      <c r="H127" s="36"/>
      <c r="I127" s="35"/>
      <c r="J127" s="180"/>
      <c r="K127" s="180"/>
      <c r="L127" s="180"/>
      <c r="M127" s="180"/>
      <c r="N127" s="180"/>
      <c r="O127" s="180"/>
      <c r="P127" s="180"/>
      <c r="Q127" s="180"/>
      <c r="R127" s="180"/>
      <c r="S127" s="180"/>
      <c r="T127" s="180"/>
      <c r="U127" s="180"/>
      <c r="V127" s="180"/>
      <c r="W127" s="180"/>
      <c r="X127" s="180"/>
      <c r="Y127" s="180"/>
      <c r="Z127" s="180"/>
      <c r="AA127" s="180"/>
    </row>
    <row r="128" spans="1:27" ht="42.75" x14ac:dyDescent="0.2">
      <c r="A128" s="80" t="s">
        <v>276</v>
      </c>
      <c r="B128" s="80" t="s">
        <v>467</v>
      </c>
      <c r="C128" s="80">
        <v>96526</v>
      </c>
      <c r="D128" s="79" t="str">
        <f>VLOOKUP(C128,SINAPI!A:D,2,0)</f>
        <v>ESCAVAÇÃO MANUAL PARA VIGA BALDRAME OU SAPATA CORRIDA (SEM ESCAVAÇÃO PARA COLOCAÇÃO DE FÔRMAS). AF_01/2024</v>
      </c>
      <c r="E128" s="24" t="str">
        <f>VLOOKUP(C128,SINAPI!A:D,3,0)</f>
        <v>M3</v>
      </c>
      <c r="F128" s="26">
        <v>2.63</v>
      </c>
      <c r="G128" s="26">
        <f>VLOOKUP(C128,SINAPI!A:D,4,0)</f>
        <v>197.84</v>
      </c>
      <c r="H128" s="278">
        <f t="shared" ref="H128:H144" si="38">ROUND(G128+(G128*$I$4),2)</f>
        <v>249.75</v>
      </c>
      <c r="I128" s="26">
        <f t="shared" ref="I128:I144" si="39">ROUND(H128*F128,2)</f>
        <v>656.84</v>
      </c>
    </row>
    <row r="129" spans="1:10" ht="28.5" x14ac:dyDescent="0.2">
      <c r="A129" s="80" t="s">
        <v>276</v>
      </c>
      <c r="B129" s="80" t="s">
        <v>469</v>
      </c>
      <c r="C129" s="80">
        <v>104737</v>
      </c>
      <c r="D129" s="79" t="str">
        <f>VLOOKUP(C129,SINAPI!A:D,2,0)</f>
        <v>REATERRO MANUAL DE VALAS, COM PLACA VIBRATÓRIA. AF_08/2023</v>
      </c>
      <c r="E129" s="24" t="str">
        <f>VLOOKUP(C129,SINAPI!A:D,3,0)</f>
        <v>M3</v>
      </c>
      <c r="F129" s="26">
        <v>2.63</v>
      </c>
      <c r="G129" s="26">
        <f>VLOOKUP(C129,SINAPI!A:D,4,0)</f>
        <v>21.45</v>
      </c>
      <c r="H129" s="278">
        <f t="shared" si="38"/>
        <v>27.08</v>
      </c>
      <c r="I129" s="26">
        <f t="shared" si="39"/>
        <v>71.22</v>
      </c>
    </row>
    <row r="130" spans="1:10" ht="42.75" x14ac:dyDescent="0.2">
      <c r="A130" s="80" t="s">
        <v>276</v>
      </c>
      <c r="B130" s="80" t="s">
        <v>470</v>
      </c>
      <c r="C130" s="80">
        <v>97881</v>
      </c>
      <c r="D130" s="79" t="str">
        <f>VLOOKUP(C130,SINAPI!A:D,2,0)</f>
        <v>CAIXA ENTERRADA ELÉTRICA RETANGULAR, EM CONCRETO PRÉ-MOLDADO, FUNDO COM BRITA, DIMENSÕES INTERNAS: 0,3X0,3X0,3 M. AF_12/2020</v>
      </c>
      <c r="E130" s="24" t="str">
        <f>VLOOKUP(C130,SINAPI!A:D,3,0)</f>
        <v>UN</v>
      </c>
      <c r="F130" s="26">
        <v>28</v>
      </c>
      <c r="G130" s="26">
        <f>VLOOKUP(C130,SINAPI!A:D,4,0)</f>
        <v>152.51</v>
      </c>
      <c r="H130" s="278">
        <f t="shared" si="38"/>
        <v>192.53</v>
      </c>
      <c r="I130" s="26">
        <f t="shared" si="39"/>
        <v>5390.84</v>
      </c>
    </row>
    <row r="131" spans="1:10" ht="28.5" x14ac:dyDescent="0.2">
      <c r="A131" s="80" t="s">
        <v>276</v>
      </c>
      <c r="B131" s="80" t="s">
        <v>471</v>
      </c>
      <c r="C131" s="80">
        <v>95727</v>
      </c>
      <c r="D131" s="79" t="str">
        <f>VLOOKUP(C131,SINAPI!A:D,2,0)</f>
        <v>ELETRODUTO RÍGIDO SOLDÁVEL, PVC, DN 25 MM (3/4"), APARENTE - FORNECIMENTO E INSTALAÇÃO. AF_10/2022</v>
      </c>
      <c r="E131" s="24" t="str">
        <f>VLOOKUP(C131,SINAPI!A:D,3,0)</f>
        <v>M</v>
      </c>
      <c r="F131" s="26">
        <v>373.65</v>
      </c>
      <c r="G131" s="26">
        <f>VLOOKUP(C131,SINAPI!A:D,4,0)</f>
        <v>19.52</v>
      </c>
      <c r="H131" s="278">
        <f t="shared" si="38"/>
        <v>24.64</v>
      </c>
      <c r="I131" s="26">
        <f t="shared" si="39"/>
        <v>9206.74</v>
      </c>
    </row>
    <row r="132" spans="1:10" ht="31.7" customHeight="1" x14ac:dyDescent="0.2">
      <c r="A132" s="80" t="s">
        <v>276</v>
      </c>
      <c r="B132" s="80" t="s">
        <v>472</v>
      </c>
      <c r="C132" s="80">
        <v>95728</v>
      </c>
      <c r="D132" s="79" t="str">
        <f>VLOOKUP(C132,SINAPI!A:D,2,0)</f>
        <v>ELETRODUTO RÍGIDO SOLDÁVEL, PVC, DN 32 MM (1"), APARENTE - FORNECIMENTO E INSTALAÇÃO. AF_10/2022</v>
      </c>
      <c r="E132" s="24" t="str">
        <f>VLOOKUP(C132,SINAPI!A:D,3,0)</f>
        <v>M</v>
      </c>
      <c r="F132" s="26">
        <v>74.7</v>
      </c>
      <c r="G132" s="26">
        <f>VLOOKUP(C132,SINAPI!A:D,4,0)</f>
        <v>25.25</v>
      </c>
      <c r="H132" s="278">
        <f t="shared" si="38"/>
        <v>31.88</v>
      </c>
      <c r="I132" s="26">
        <f t="shared" si="39"/>
        <v>2381.44</v>
      </c>
    </row>
    <row r="133" spans="1:10" ht="46.35" customHeight="1" x14ac:dyDescent="0.2">
      <c r="A133" s="80" t="s">
        <v>276</v>
      </c>
      <c r="B133" s="80" t="s">
        <v>473</v>
      </c>
      <c r="C133" s="80">
        <v>97668</v>
      </c>
      <c r="D133" s="79" t="str">
        <f>VLOOKUP(C133,SINAPI!A:D,2,0)</f>
        <v>ELETRODUTO FLEXÍVEL CORRUGADO, PEAD, DN 63 (2"), PARA REDE ENTERRADA DE DISTRIBUIÇÃO DE ENERGIA ELÉTRICA - FORNECIMENTO E INSTALAÇÃO. AF_12/2021</v>
      </c>
      <c r="E133" s="24" t="str">
        <f>VLOOKUP(C133,SINAPI!A:D,3,0)</f>
        <v>M</v>
      </c>
      <c r="F133" s="26">
        <v>95.15</v>
      </c>
      <c r="G133" s="26">
        <f>VLOOKUP(C133,SINAPI!A:D,4,0)</f>
        <v>11.25</v>
      </c>
      <c r="H133" s="278">
        <f t="shared" si="38"/>
        <v>14.2</v>
      </c>
      <c r="I133" s="26">
        <f t="shared" si="39"/>
        <v>1351.13</v>
      </c>
    </row>
    <row r="134" spans="1:10" ht="46.35" customHeight="1" x14ac:dyDescent="0.2">
      <c r="A134" s="80" t="s">
        <v>276</v>
      </c>
      <c r="B134" s="80" t="s">
        <v>474</v>
      </c>
      <c r="C134" s="80">
        <v>97669</v>
      </c>
      <c r="D134" s="79" t="str">
        <f>VLOOKUP(C134,SINAPI!A:D,2,0)</f>
        <v>ELETRODUTO FLEXÍVEL CORRUGADO, PEAD, DN 90 (3"), PARA REDE ENTERRADA DE DISTRIBUIÇÃO DE ENERGIA ELÉTRICA - FORNECIMENTO E INSTALAÇÃO. AF_12/2021</v>
      </c>
      <c r="E134" s="24" t="str">
        <f>VLOOKUP(C134,SINAPI!A:D,3,0)</f>
        <v>M</v>
      </c>
      <c r="F134" s="26">
        <v>3.13</v>
      </c>
      <c r="G134" s="26">
        <f>VLOOKUP(C134,SINAPI!A:D,4,0)</f>
        <v>16.7</v>
      </c>
      <c r="H134" s="278">
        <f t="shared" si="38"/>
        <v>21.08</v>
      </c>
      <c r="I134" s="26">
        <f t="shared" si="39"/>
        <v>65.98</v>
      </c>
    </row>
    <row r="135" spans="1:10" ht="45.4" customHeight="1" x14ac:dyDescent="0.2">
      <c r="A135" s="80" t="s">
        <v>276</v>
      </c>
      <c r="B135" s="80" t="s">
        <v>475</v>
      </c>
      <c r="C135" s="80">
        <v>91928</v>
      </c>
      <c r="D135" s="79" t="str">
        <f>VLOOKUP(C135,SINAPI!A:D,2,0)</f>
        <v>CABO DE COBRE FLEXÍVEL ISOLADO, 4 MM², ANTI-CHAMA 450/750 V, PARA CIRCUITOS TERMINAIS - FORNECIMENTO E INSTALAÇÃO. AF_03/2023</v>
      </c>
      <c r="E135" s="24" t="str">
        <f>VLOOKUP(C135,SINAPI!A:D,3,0)</f>
        <v>M</v>
      </c>
      <c r="F135" s="26">
        <v>1322.8</v>
      </c>
      <c r="G135" s="26">
        <f>VLOOKUP(C135,SINAPI!A:D,4,0)</f>
        <v>7.38</v>
      </c>
      <c r="H135" s="278">
        <f t="shared" si="38"/>
        <v>9.32</v>
      </c>
      <c r="I135" s="26">
        <f t="shared" si="39"/>
        <v>12328.5</v>
      </c>
    </row>
    <row r="136" spans="1:10" ht="45.4" customHeight="1" x14ac:dyDescent="0.2">
      <c r="A136" s="80" t="s">
        <v>276</v>
      </c>
      <c r="B136" s="80" t="s">
        <v>477</v>
      </c>
      <c r="C136" s="80">
        <v>91931</v>
      </c>
      <c r="D136" s="79" t="str">
        <f>VLOOKUP(C136,SINAPI!A:D,2,0)</f>
        <v>CABO DE COBRE FLEXÍVEL ISOLADO, 6 MM², ANTI-CHAMA 0,6/1,0 KV, PARA CIRCUITOS TERMINAIS - FORNECIMENTO E INSTALAÇÃO. AF_03/2023</v>
      </c>
      <c r="E136" s="24" t="str">
        <f>VLOOKUP(C136,SINAPI!A:D,3,0)</f>
        <v>M</v>
      </c>
      <c r="F136" s="26">
        <v>983.2</v>
      </c>
      <c r="G136" s="26">
        <f>VLOOKUP(C136,SINAPI!A:D,4,0)</f>
        <v>11.22</v>
      </c>
      <c r="H136" s="278">
        <f t="shared" si="38"/>
        <v>14.16</v>
      </c>
      <c r="I136" s="26">
        <f t="shared" si="39"/>
        <v>13922.11</v>
      </c>
    </row>
    <row r="137" spans="1:10" ht="45.4" customHeight="1" x14ac:dyDescent="0.2">
      <c r="A137" s="80" t="s">
        <v>276</v>
      </c>
      <c r="B137" s="80" t="s">
        <v>478</v>
      </c>
      <c r="C137" s="80">
        <v>91933</v>
      </c>
      <c r="D137" s="79" t="str">
        <f>VLOOKUP(C137,SINAPI!A:D,2,0)</f>
        <v>CABO DE COBRE FLEXÍVEL ISOLADO, 10 MM², ANTI-CHAMA 0,6/1,0 KV, PARA CIRCUITOS TERMINAIS - FORNECIMENTO E INSTALAÇÃO. AF_03/2023</v>
      </c>
      <c r="E137" s="24" t="str">
        <f>VLOOKUP(C137,SINAPI!A:D,3,0)</f>
        <v>M</v>
      </c>
      <c r="F137" s="26">
        <v>364.3</v>
      </c>
      <c r="G137" s="26">
        <f>VLOOKUP(C137,SINAPI!A:D,4,0)</f>
        <v>17.98</v>
      </c>
      <c r="H137" s="278">
        <f t="shared" si="38"/>
        <v>22.7</v>
      </c>
      <c r="I137" s="26">
        <f t="shared" si="39"/>
        <v>8269.61</v>
      </c>
      <c r="J137" s="159">
        <f>SUM(I135:I137)</f>
        <v>34520.22</v>
      </c>
    </row>
    <row r="138" spans="1:10" ht="45.4" customHeight="1" x14ac:dyDescent="0.2">
      <c r="A138" s="80" t="s">
        <v>276</v>
      </c>
      <c r="B138" s="80" t="s">
        <v>479</v>
      </c>
      <c r="C138" s="80">
        <v>105955</v>
      </c>
      <c r="D138" s="79" t="str">
        <f>VLOOKUP(C138,SINAPI!A:D,2,0)</f>
        <v>POSTE DE AÇO CÔNICO CONTÍNUO RETO, ENGASTAMENTO SIMPLES COM 1 M DE SOLO, H=9M - FORNECIMENTO E INSTALAÇÃO. AF_04/2025</v>
      </c>
      <c r="E138" s="24" t="str">
        <f>VLOOKUP(C138,SINAPI!A:D,3,0)</f>
        <v>UN</v>
      </c>
      <c r="F138" s="26">
        <v>18</v>
      </c>
      <c r="G138" s="26">
        <f>VLOOKUP(C138,SINAPI!A:D,4,0)</f>
        <v>2344.27</v>
      </c>
      <c r="H138" s="278">
        <f t="shared" si="38"/>
        <v>2959.41</v>
      </c>
      <c r="I138" s="26">
        <f t="shared" si="39"/>
        <v>53269.38</v>
      </c>
    </row>
    <row r="139" spans="1:10" ht="45.4" customHeight="1" x14ac:dyDescent="0.2">
      <c r="A139" s="80" t="s">
        <v>276</v>
      </c>
      <c r="B139" s="80" t="s">
        <v>480</v>
      </c>
      <c r="C139" s="80">
        <v>101659</v>
      </c>
      <c r="D139" s="79" t="str">
        <f>VLOOKUP(C139,SINAPI!A:D,2,0)</f>
        <v>LUMINÁRIA DE LED PARA ILUMINAÇÃO PÚBLICA, DE 181 W ATÉ 239 W - FORNECIMENTO E INSTALAÇÃO. AF_02/2025_PS</v>
      </c>
      <c r="E139" s="24" t="str">
        <f>VLOOKUP(C139,SINAPI!A:D,3,0)</f>
        <v>UN</v>
      </c>
      <c r="F139" s="26">
        <v>80</v>
      </c>
      <c r="G139" s="26">
        <f>VLOOKUP(C139,SINAPI!A:D,4,0)</f>
        <v>470.7</v>
      </c>
      <c r="H139" s="278">
        <f t="shared" si="38"/>
        <v>594.21</v>
      </c>
      <c r="I139" s="26">
        <f t="shared" si="39"/>
        <v>47536.800000000003</v>
      </c>
    </row>
    <row r="140" spans="1:10" ht="45.4" customHeight="1" x14ac:dyDescent="0.2">
      <c r="A140" s="80" t="s">
        <v>409</v>
      </c>
      <c r="B140" s="80" t="s">
        <v>481</v>
      </c>
      <c r="C140" s="80" t="s">
        <v>584</v>
      </c>
      <c r="D140" s="79" t="s">
        <v>408</v>
      </c>
      <c r="E140" s="80" t="s">
        <v>42</v>
      </c>
      <c r="F140" s="26">
        <v>20</v>
      </c>
      <c r="G140" s="26">
        <f>'COMPOSIÇÕES E COTAÇÕES'!G97</f>
        <v>196.86</v>
      </c>
      <c r="H140" s="278">
        <f t="shared" si="38"/>
        <v>248.52</v>
      </c>
      <c r="I140" s="26">
        <f t="shared" si="39"/>
        <v>4970.3999999999996</v>
      </c>
    </row>
    <row r="141" spans="1:10" ht="55.35" customHeight="1" x14ac:dyDescent="0.2">
      <c r="A141" s="80" t="s">
        <v>276</v>
      </c>
      <c r="B141" s="80" t="s">
        <v>482</v>
      </c>
      <c r="C141" s="80">
        <v>101880</v>
      </c>
      <c r="D141" s="79" t="str">
        <f>VLOOKUP(C141,SINAPI!A:D,2,0)</f>
        <v>QUADRO DE DISTRIBUIÇÃO DE ENERGIA EM CHAPA DE AÇO GALVANIZADO, DE EMBUTIR, COM BARRAMENTO TRIFÁSICO, PARA 30 DISJUNTORES DIN 150A - FORNECIMENTO E INSTALAÇÃO. AF_10/2020</v>
      </c>
      <c r="E141" s="24" t="str">
        <f>VLOOKUP(C141,SINAPI!A:D,3,0)</f>
        <v>UN</v>
      </c>
      <c r="F141" s="26">
        <v>1</v>
      </c>
      <c r="G141" s="26">
        <f>VLOOKUP(C141,SINAPI!A:D,4,0)</f>
        <v>757.15</v>
      </c>
      <c r="H141" s="278">
        <f t="shared" si="38"/>
        <v>955.83</v>
      </c>
      <c r="I141" s="26">
        <f t="shared" si="39"/>
        <v>955.83</v>
      </c>
    </row>
    <row r="142" spans="1:10" ht="42.4" customHeight="1" x14ac:dyDescent="0.2">
      <c r="A142" s="80" t="s">
        <v>276</v>
      </c>
      <c r="B142" s="80" t="s">
        <v>484</v>
      </c>
      <c r="C142" s="80">
        <v>93673</v>
      </c>
      <c r="D142" s="79" t="str">
        <f>VLOOKUP(C142,SINAPI!A:D,2,0)</f>
        <v>DISJUNTOR TRIPOLAR TIPO DIN, CORRENTE NOMINAL DE 50A - FORNECIMENTO E INSTALAÇÃO. AF_10/2020</v>
      </c>
      <c r="E142" s="24" t="str">
        <f>VLOOKUP(C142,SINAPI!A:D,3,0)</f>
        <v>UN</v>
      </c>
      <c r="F142" s="26">
        <v>1</v>
      </c>
      <c r="G142" s="26">
        <f>VLOOKUP(C142,SINAPI!A:D,4,0)</f>
        <v>101.29</v>
      </c>
      <c r="H142" s="278">
        <f t="shared" si="38"/>
        <v>127.87</v>
      </c>
      <c r="I142" s="26">
        <f t="shared" si="39"/>
        <v>127.87</v>
      </c>
    </row>
    <row r="143" spans="1:10" ht="46.35" customHeight="1" x14ac:dyDescent="0.2">
      <c r="A143" s="80" t="s">
        <v>276</v>
      </c>
      <c r="B143" s="80" t="s">
        <v>486</v>
      </c>
      <c r="C143" s="80">
        <v>93653</v>
      </c>
      <c r="D143" s="79" t="str">
        <f>VLOOKUP(C143,SINAPI!A:D,2,0)</f>
        <v>DISJUNTOR MONOPOLAR TIPO DIN, CORRENTE NOMINAL DE 10A - FORNECIMENTO E INSTALAÇÃO. AF_10/2020</v>
      </c>
      <c r="E143" s="24" t="str">
        <f>VLOOKUP(C143,SINAPI!A:D,3,0)</f>
        <v>UN</v>
      </c>
      <c r="F143" s="26">
        <v>16</v>
      </c>
      <c r="G143" s="26">
        <f>VLOOKUP(C143,SINAPI!A:D,4,0)</f>
        <v>12.31</v>
      </c>
      <c r="H143" s="278">
        <f t="shared" si="38"/>
        <v>15.54</v>
      </c>
      <c r="I143" s="26">
        <f t="shared" si="39"/>
        <v>248.64</v>
      </c>
    </row>
    <row r="144" spans="1:10" ht="46.35" customHeight="1" x14ac:dyDescent="0.2">
      <c r="A144" s="80" t="s">
        <v>276</v>
      </c>
      <c r="B144" s="80" t="s">
        <v>488</v>
      </c>
      <c r="C144" s="80">
        <v>93654</v>
      </c>
      <c r="D144" s="79" t="str">
        <f>VLOOKUP(C144,SINAPI!A:D,2,0)</f>
        <v>DISJUNTOR MONOPOLAR TIPO DIN, CORRENTE NOMINAL DE 16A - FORNECIMENTO E INSTALAÇÃO. AF_10/2020</v>
      </c>
      <c r="E144" s="24" t="str">
        <f>VLOOKUP(C144,SINAPI!A:D,3,0)</f>
        <v>UN</v>
      </c>
      <c r="F144" s="26">
        <v>2</v>
      </c>
      <c r="G144" s="26">
        <f>VLOOKUP(C144,SINAPI!A:D,4,0)</f>
        <v>12.93</v>
      </c>
      <c r="H144" s="278">
        <f t="shared" si="38"/>
        <v>16.32</v>
      </c>
      <c r="I144" s="26">
        <f t="shared" si="39"/>
        <v>32.64</v>
      </c>
    </row>
    <row r="145" spans="1:27" ht="15" x14ac:dyDescent="0.25">
      <c r="A145" s="33"/>
      <c r="B145" s="33"/>
      <c r="C145" s="33"/>
      <c r="D145" s="34" t="s">
        <v>444</v>
      </c>
      <c r="E145" s="33"/>
      <c r="F145" s="35"/>
      <c r="G145" s="35"/>
      <c r="H145" s="36"/>
      <c r="I145" s="35"/>
      <c r="J145" s="180"/>
      <c r="K145" s="180"/>
      <c r="L145" s="180"/>
      <c r="M145" s="180"/>
      <c r="N145" s="180"/>
      <c r="O145" s="180"/>
      <c r="P145" s="180"/>
      <c r="Q145" s="180"/>
      <c r="R145" s="180"/>
      <c r="S145" s="180"/>
      <c r="T145" s="180"/>
      <c r="U145" s="180"/>
      <c r="V145" s="180"/>
      <c r="W145" s="180"/>
      <c r="X145" s="180"/>
      <c r="Y145" s="180"/>
      <c r="Z145" s="180"/>
      <c r="AA145" s="180"/>
    </row>
    <row r="146" spans="1:27" ht="15" x14ac:dyDescent="0.2">
      <c r="A146" s="219"/>
      <c r="B146" s="219"/>
      <c r="C146" s="219"/>
      <c r="D146" s="220" t="s">
        <v>312</v>
      </c>
      <c r="E146" s="219"/>
      <c r="F146" s="221"/>
      <c r="G146" s="221"/>
      <c r="H146" s="222"/>
      <c r="I146" s="221"/>
    </row>
    <row r="147" spans="1:27" ht="42.75" x14ac:dyDescent="0.2">
      <c r="A147" s="80" t="s">
        <v>276</v>
      </c>
      <c r="B147" s="80" t="s">
        <v>490</v>
      </c>
      <c r="C147" s="80">
        <v>97881</v>
      </c>
      <c r="D147" s="79" t="str">
        <f>VLOOKUP(C147,SINAPI!A:D,2,0)</f>
        <v>CAIXA ENTERRADA ELÉTRICA RETANGULAR, EM CONCRETO PRÉ-MOLDADO, FUNDO COM BRITA, DIMENSÕES INTERNAS: 0,3X0,3X0,3 M. AF_12/2020</v>
      </c>
      <c r="E147" s="24" t="str">
        <f>VLOOKUP(C147,SINAPI!A:D,3,0)</f>
        <v>UN</v>
      </c>
      <c r="F147" s="26">
        <v>1</v>
      </c>
      <c r="G147" s="26">
        <f>VLOOKUP(C147,SINAPI!A:D,4,0)</f>
        <v>152.51</v>
      </c>
      <c r="H147" s="278">
        <f t="shared" ref="H147:H154" si="40">ROUND(G147+(G147*$I$4),2)</f>
        <v>192.53</v>
      </c>
      <c r="I147" s="26">
        <f t="shared" ref="I147:I160" si="41">ROUND(H147*F147,2)</f>
        <v>192.53</v>
      </c>
    </row>
    <row r="148" spans="1:27" ht="28.5" x14ac:dyDescent="0.2">
      <c r="A148" s="80" t="s">
        <v>276</v>
      </c>
      <c r="B148" s="80" t="s">
        <v>568</v>
      </c>
      <c r="C148" s="80">
        <v>90447</v>
      </c>
      <c r="D148" s="79" t="str">
        <f>VLOOKUP(C148,SINAPI!A:D,2,0)</f>
        <v>RASGO LINEAR MANUAL EM ALVENARIA, PARA ELETRODUTOS, DIÂMETROS MENORES OU IGUAIS A 40 MM. AF_09/2023</v>
      </c>
      <c r="E148" s="24" t="str">
        <f>VLOOKUP(C148,SINAPI!A:D,3,0)</f>
        <v>M</v>
      </c>
      <c r="F148" s="26">
        <v>12.2</v>
      </c>
      <c r="G148" s="26">
        <f>VLOOKUP(C148,SINAPI!A:D,4,0)</f>
        <v>7.94</v>
      </c>
      <c r="H148" s="278">
        <f t="shared" si="40"/>
        <v>10.02</v>
      </c>
      <c r="I148" s="26">
        <f t="shared" si="41"/>
        <v>122.24</v>
      </c>
    </row>
    <row r="149" spans="1:27" ht="28.5" x14ac:dyDescent="0.2">
      <c r="A149" s="80" t="s">
        <v>276</v>
      </c>
      <c r="B149" s="80" t="s">
        <v>569</v>
      </c>
      <c r="C149" s="80">
        <v>95727</v>
      </c>
      <c r="D149" s="79" t="str">
        <f>VLOOKUP(C149,SINAPI!A:D,2,0)</f>
        <v>ELETRODUTO RÍGIDO SOLDÁVEL, PVC, DN 25 MM (3/4"), APARENTE - FORNECIMENTO E INSTALAÇÃO. AF_10/2022</v>
      </c>
      <c r="E149" s="24" t="str">
        <f>VLOOKUP(C149,SINAPI!A:D,3,0)</f>
        <v>M</v>
      </c>
      <c r="F149" s="26">
        <v>66.599999999999994</v>
      </c>
      <c r="G149" s="26">
        <f>VLOOKUP(C149,SINAPI!A:D,4,0)</f>
        <v>19.52</v>
      </c>
      <c r="H149" s="278">
        <f t="shared" si="40"/>
        <v>24.64</v>
      </c>
      <c r="I149" s="26">
        <f t="shared" si="41"/>
        <v>1641.02</v>
      </c>
    </row>
    <row r="150" spans="1:27" ht="46.35" customHeight="1" x14ac:dyDescent="0.2">
      <c r="A150" s="80" t="s">
        <v>276</v>
      </c>
      <c r="B150" s="80" t="s">
        <v>493</v>
      </c>
      <c r="C150" s="80">
        <v>97668</v>
      </c>
      <c r="D150" s="79" t="str">
        <f>VLOOKUP(C150,SINAPI!A:D,2,0)</f>
        <v>ELETRODUTO FLEXÍVEL CORRUGADO, PEAD, DN 63 (2"), PARA REDE ENTERRADA DE DISTRIBUIÇÃO DE ENERGIA ELÉTRICA - FORNECIMENTO E INSTALAÇÃO. AF_12/2021</v>
      </c>
      <c r="E150" s="24" t="str">
        <f>VLOOKUP(C150,SINAPI!A:D,3,0)</f>
        <v>M</v>
      </c>
      <c r="F150" s="26">
        <v>9.1</v>
      </c>
      <c r="G150" s="26">
        <f>VLOOKUP(C150,SINAPI!A:D,4,0)</f>
        <v>11.25</v>
      </c>
      <c r="H150" s="278">
        <f t="shared" si="40"/>
        <v>14.2</v>
      </c>
      <c r="I150" s="26">
        <f t="shared" si="41"/>
        <v>129.22</v>
      </c>
    </row>
    <row r="151" spans="1:27" ht="45.4" customHeight="1" x14ac:dyDescent="0.2">
      <c r="A151" s="80" t="s">
        <v>276</v>
      </c>
      <c r="B151" s="80" t="s">
        <v>495</v>
      </c>
      <c r="C151" s="80">
        <v>91927</v>
      </c>
      <c r="D151" s="79" t="str">
        <f>VLOOKUP(C151,SINAPI!A:D,2,0)</f>
        <v>CABO DE COBRE FLEXÍVEL ISOLADO, 2,5 MM², ANTI-CHAMA 0,6/1,0 KV, PARA CIRCUITOS TERMINAIS - FORNECIMENTO E INSTALAÇÃO. AF_03/2023</v>
      </c>
      <c r="E151" s="24" t="str">
        <f>VLOOKUP(C151,SINAPI!A:D,3,0)</f>
        <v>M</v>
      </c>
      <c r="F151" s="26">
        <v>237.99</v>
      </c>
      <c r="G151" s="26">
        <f>VLOOKUP(C151,SINAPI!A:D,4,0)</f>
        <v>5.35</v>
      </c>
      <c r="H151" s="278">
        <f t="shared" si="40"/>
        <v>6.75</v>
      </c>
      <c r="I151" s="26">
        <f t="shared" si="41"/>
        <v>1606.43</v>
      </c>
    </row>
    <row r="152" spans="1:27" ht="45.4" customHeight="1" x14ac:dyDescent="0.2">
      <c r="A152" s="80" t="s">
        <v>276</v>
      </c>
      <c r="B152" s="80" t="s">
        <v>497</v>
      </c>
      <c r="C152" s="80">
        <v>91928</v>
      </c>
      <c r="D152" s="79" t="str">
        <f>VLOOKUP(C152,SINAPI!A:D,2,0)</f>
        <v>CABO DE COBRE FLEXÍVEL ISOLADO, 4 MM², ANTI-CHAMA 450/750 V, PARA CIRCUITOS TERMINAIS - FORNECIMENTO E INSTALAÇÃO. AF_03/2023</v>
      </c>
      <c r="E152" s="24" t="str">
        <f>VLOOKUP(C152,SINAPI!A:D,3,0)</f>
        <v>M</v>
      </c>
      <c r="F152" s="26">
        <v>36.28</v>
      </c>
      <c r="G152" s="26">
        <f>VLOOKUP(C152,SINAPI!A:D,4,0)</f>
        <v>7.38</v>
      </c>
      <c r="H152" s="278">
        <f t="shared" si="40"/>
        <v>9.32</v>
      </c>
      <c r="I152" s="26">
        <f t="shared" si="41"/>
        <v>338.13</v>
      </c>
    </row>
    <row r="153" spans="1:27" ht="55.35" customHeight="1" x14ac:dyDescent="0.2">
      <c r="A153" s="80" t="s">
        <v>276</v>
      </c>
      <c r="B153" s="80" t="s">
        <v>498</v>
      </c>
      <c r="C153" s="80">
        <v>101875</v>
      </c>
      <c r="D153" s="79" t="str">
        <f>VLOOKUP(C153,SINAPI!A:D,2,0)</f>
        <v>QUADRO DE DISTRIBUIÇÃO DE ENERGIA EM CHAPA DE AÇO GALVANIZADO, DE EMBUTIR, COM BARRAMENTO TRIFÁSICO, PARA 12 DISJUNTORES DIN 100A - FORNECIMENTO E INSTALAÇÃO. AF_10/2020</v>
      </c>
      <c r="E153" s="24" t="str">
        <f>VLOOKUP(C153,SINAPI!A:D,3,0)</f>
        <v>UN</v>
      </c>
      <c r="F153" s="26">
        <v>1</v>
      </c>
      <c r="G153" s="26">
        <f>VLOOKUP(C153,SINAPI!A:D,4,0)</f>
        <v>453.87</v>
      </c>
      <c r="H153" s="278">
        <f t="shared" si="40"/>
        <v>572.97</v>
      </c>
      <c r="I153" s="26">
        <f t="shared" si="41"/>
        <v>572.97</v>
      </c>
    </row>
    <row r="154" spans="1:27" ht="46.35" customHeight="1" x14ac:dyDescent="0.2">
      <c r="A154" s="80" t="s">
        <v>276</v>
      </c>
      <c r="B154" s="80" t="s">
        <v>499</v>
      </c>
      <c r="C154" s="80">
        <v>93653</v>
      </c>
      <c r="D154" s="79" t="str">
        <f>VLOOKUP(C154,SINAPI!A:D,2,0)</f>
        <v>DISJUNTOR MONOPOLAR TIPO DIN, CORRENTE NOMINAL DE 10A - FORNECIMENTO E INSTALAÇÃO. AF_10/2020</v>
      </c>
      <c r="E154" s="24" t="str">
        <f>VLOOKUP(C154,SINAPI!A:D,3,0)</f>
        <v>UN</v>
      </c>
      <c r="F154" s="26">
        <v>3</v>
      </c>
      <c r="G154" s="26">
        <f>VLOOKUP(C154,SINAPI!A:D,4,0)</f>
        <v>12.31</v>
      </c>
      <c r="H154" s="278">
        <f t="shared" si="40"/>
        <v>15.54</v>
      </c>
      <c r="I154" s="26">
        <f t="shared" si="41"/>
        <v>46.62</v>
      </c>
    </row>
    <row r="155" spans="1:27" ht="15" x14ac:dyDescent="0.2">
      <c r="A155" s="219"/>
      <c r="B155" s="219"/>
      <c r="C155" s="219"/>
      <c r="D155" s="220" t="s">
        <v>312</v>
      </c>
      <c r="E155" s="219"/>
      <c r="F155" s="221"/>
      <c r="G155" s="221"/>
      <c r="H155" s="222"/>
      <c r="I155" s="222"/>
    </row>
    <row r="156" spans="1:27" ht="42.75" x14ac:dyDescent="0.2">
      <c r="A156" s="80" t="s">
        <v>276</v>
      </c>
      <c r="B156" s="80" t="s">
        <v>500</v>
      </c>
      <c r="C156" s="24">
        <v>92868</v>
      </c>
      <c r="D156" s="79" t="str">
        <f>VLOOKUP(C156,SINAPI!A:D,2,0)</f>
        <v>CAIXA RETANGULAR 4" X 2" MÉDIA (1,30 M DO PISO), METÁLICA, INSTALADA EM PAREDE - FORNECIMENTO E INSTALAÇÃO. AF_03/2023</v>
      </c>
      <c r="E156" s="24" t="str">
        <f>VLOOKUP(C156,SINAPI!A:D,3,0)</f>
        <v>UN</v>
      </c>
      <c r="F156" s="26">
        <v>6</v>
      </c>
      <c r="G156" s="26">
        <f>VLOOKUP(C156,SINAPI!A:D,4,0)</f>
        <v>17.170000000000002</v>
      </c>
      <c r="H156" s="278">
        <f t="shared" ref="H156:H160" si="42">ROUND(G156+(G156*$I$4),2)</f>
        <v>21.68</v>
      </c>
      <c r="I156" s="26">
        <f t="shared" si="41"/>
        <v>130.08000000000001</v>
      </c>
    </row>
    <row r="157" spans="1:27" ht="28.5" x14ac:dyDescent="0.2">
      <c r="A157" s="80" t="s">
        <v>276</v>
      </c>
      <c r="B157" s="80" t="s">
        <v>501</v>
      </c>
      <c r="C157" s="24">
        <v>91937</v>
      </c>
      <c r="D157" s="79" t="str">
        <f>VLOOKUP(C157,SINAPI!A:D,2,0)</f>
        <v>CAIXA OCTOGONAL 3" X 3", PVC, INSTALADA EM LAJE - FORNECIMENTO E INSTALAÇÃO. AF_03/2023</v>
      </c>
      <c r="E157" s="24" t="str">
        <f>VLOOKUP(C157,SINAPI!A:D,3,0)</f>
        <v>UN</v>
      </c>
      <c r="F157" s="26">
        <v>9</v>
      </c>
      <c r="G157" s="26">
        <f>VLOOKUP(C157,SINAPI!A:D,4,0)</f>
        <v>16.21</v>
      </c>
      <c r="H157" s="278">
        <f t="shared" si="42"/>
        <v>20.46</v>
      </c>
      <c r="I157" s="26">
        <f t="shared" si="41"/>
        <v>184.14</v>
      </c>
    </row>
    <row r="158" spans="1:27" ht="42.75" x14ac:dyDescent="0.2">
      <c r="A158" s="80" t="s">
        <v>276</v>
      </c>
      <c r="B158" s="80" t="s">
        <v>502</v>
      </c>
      <c r="C158" s="24">
        <v>92023</v>
      </c>
      <c r="D158" s="79" t="str">
        <f>VLOOKUP(C158,SINAPI!A:D,2,0)</f>
        <v>INTERRUPTOR SIMPLES (1 MÓDULO) COM 1 TOMADA DE EMBUTIR 2P+T 10 A, INCLUINDO SUPORTE E PLACA - FORNECIMENTO E INSTALAÇÃO. AF_03/2023</v>
      </c>
      <c r="E158" s="24" t="str">
        <f>VLOOKUP(C158,SINAPI!A:D,3,0)</f>
        <v>UN</v>
      </c>
      <c r="F158" s="26">
        <v>5</v>
      </c>
      <c r="G158" s="26">
        <f>VLOOKUP(C158,SINAPI!A:D,4,0)</f>
        <v>49.16</v>
      </c>
      <c r="H158" s="278">
        <f t="shared" si="42"/>
        <v>62.06</v>
      </c>
      <c r="I158" s="26">
        <f t="shared" si="41"/>
        <v>310.3</v>
      </c>
    </row>
    <row r="159" spans="1:27" ht="28.5" x14ac:dyDescent="0.2">
      <c r="A159" s="80" t="s">
        <v>276</v>
      </c>
      <c r="B159" s="80" t="s">
        <v>503</v>
      </c>
      <c r="C159" s="181">
        <v>92000</v>
      </c>
      <c r="D159" s="79" t="str">
        <f>VLOOKUP(C159,SINAPI!A:D,2,0)</f>
        <v>TOMADA BAIXA DE EMBUTIR (1 MÓDULO), 2P+T 10 A, INCLUINDO SUPORTE E PLACA - FORNECIMENTO E INSTALAÇÃO. AF_03/2023</v>
      </c>
      <c r="E159" s="24" t="str">
        <f>VLOOKUP(C159,SINAPI!A:D,3,0)</f>
        <v>UN</v>
      </c>
      <c r="F159" s="216">
        <v>1</v>
      </c>
      <c r="G159" s="26">
        <f>VLOOKUP(C159,SINAPI!A:D,4,0)</f>
        <v>30.31</v>
      </c>
      <c r="H159" s="278">
        <f t="shared" si="42"/>
        <v>38.26</v>
      </c>
      <c r="I159" s="26">
        <f t="shared" si="41"/>
        <v>38.26</v>
      </c>
    </row>
    <row r="160" spans="1:27" ht="28.5" x14ac:dyDescent="0.2">
      <c r="A160" s="80" t="s">
        <v>108</v>
      </c>
      <c r="B160" s="80" t="s">
        <v>504</v>
      </c>
      <c r="C160" s="223" t="s">
        <v>585</v>
      </c>
      <c r="D160" s="224" t="s">
        <v>616</v>
      </c>
      <c r="E160" s="181" t="s">
        <v>36</v>
      </c>
      <c r="F160" s="216">
        <v>9</v>
      </c>
      <c r="G160" s="216">
        <f>'COMPOSIÇÕES E COTAÇÕES'!G105</f>
        <v>140.61000000000001</v>
      </c>
      <c r="H160" s="278">
        <f t="shared" si="42"/>
        <v>177.51</v>
      </c>
      <c r="I160" s="26">
        <f t="shared" si="41"/>
        <v>1597.59</v>
      </c>
    </row>
    <row r="161" spans="1:27" ht="15" x14ac:dyDescent="0.2">
      <c r="A161" s="27"/>
      <c r="B161" s="27" t="s">
        <v>571</v>
      </c>
      <c r="C161" s="28"/>
      <c r="D161" s="29" t="s">
        <v>572</v>
      </c>
      <c r="E161" s="28"/>
      <c r="F161" s="30"/>
      <c r="G161" s="30"/>
      <c r="H161" s="31"/>
      <c r="I161" s="30">
        <f>SUM(I163:I173)</f>
        <v>70141.440000000002</v>
      </c>
    </row>
    <row r="162" spans="1:27" ht="15" x14ac:dyDescent="0.25">
      <c r="A162" s="33"/>
      <c r="B162" s="33"/>
      <c r="C162" s="33"/>
      <c r="D162" s="34" t="s">
        <v>573</v>
      </c>
      <c r="E162" s="33"/>
      <c r="F162" s="35"/>
      <c r="G162" s="35"/>
      <c r="H162" s="36"/>
      <c r="I162" s="35"/>
      <c r="J162" s="180"/>
      <c r="K162" s="180"/>
      <c r="L162" s="180"/>
      <c r="M162" s="180"/>
      <c r="N162" s="180"/>
      <c r="O162" s="180"/>
      <c r="P162" s="180"/>
      <c r="Q162" s="180"/>
      <c r="R162" s="180"/>
      <c r="S162" s="180"/>
      <c r="T162" s="180"/>
      <c r="U162" s="180"/>
      <c r="V162" s="180"/>
      <c r="W162" s="180"/>
      <c r="X162" s="180"/>
      <c r="Y162" s="180"/>
      <c r="Z162" s="180"/>
      <c r="AA162" s="180"/>
    </row>
    <row r="163" spans="1:27" ht="48.95" customHeight="1" x14ac:dyDescent="0.2">
      <c r="A163" s="80" t="s">
        <v>276</v>
      </c>
      <c r="B163" s="80" t="s">
        <v>577</v>
      </c>
      <c r="C163" s="80">
        <v>92269</v>
      </c>
      <c r="D163" s="79" t="str">
        <f>VLOOKUP(C163,SINAPI!A:D,2,0)</f>
        <v>FABRICAÇÃO DE FÔRMA PARA PILARES E ESTRUTURAS SIMILARES, EM MADEIRA SERRADA, E=25 MM. AF_09/2020</v>
      </c>
      <c r="E163" s="24" t="str">
        <f>VLOOKUP(C163,SINAPI!A:D,3,0)</f>
        <v>M2</v>
      </c>
      <c r="F163" s="26">
        <v>58.22</v>
      </c>
      <c r="G163" s="26">
        <f>VLOOKUP(C163,SINAPI!A:D,4,0)</f>
        <v>169.74</v>
      </c>
      <c r="H163" s="278">
        <f t="shared" ref="H163:H171" si="43">ROUND(G163+(G163*$I$4),2)</f>
        <v>214.28</v>
      </c>
      <c r="I163" s="26">
        <f t="shared" ref="I163:I171" si="44">ROUND(H163*F163,2)</f>
        <v>12475.38</v>
      </c>
    </row>
    <row r="164" spans="1:27" ht="48.95" customHeight="1" x14ac:dyDescent="0.2">
      <c r="A164" s="80" t="s">
        <v>276</v>
      </c>
      <c r="B164" s="80" t="s">
        <v>328</v>
      </c>
      <c r="C164" s="80">
        <v>103685</v>
      </c>
      <c r="D164" s="79" t="str">
        <f>VLOOKUP(C164,SINAPI!A:D,2,0)</f>
        <v>CONCRETAGEM DE MURETAS, FCK=25 MPA, COM USO DE BOMBA - LANÇAMENTO, ADENSAMENTO E ACABAMENTO. AF_02/2022_PS</v>
      </c>
      <c r="E164" s="24" t="str">
        <f>VLOOKUP(C164,SINAPI!A:D,3,0)</f>
        <v>M3</v>
      </c>
      <c r="F164" s="26">
        <v>14.55</v>
      </c>
      <c r="G164" s="26">
        <f>VLOOKUP(C164,SINAPI!A:D,4,0)</f>
        <v>891.74</v>
      </c>
      <c r="H164" s="278">
        <f t="shared" si="43"/>
        <v>1125.73</v>
      </c>
      <c r="I164" s="26">
        <f t="shared" si="44"/>
        <v>16379.37</v>
      </c>
    </row>
    <row r="165" spans="1:27" ht="48.95" customHeight="1" x14ac:dyDescent="0.2">
      <c r="A165" s="80" t="s">
        <v>276</v>
      </c>
      <c r="B165" s="80" t="s">
        <v>329</v>
      </c>
      <c r="C165" s="80">
        <v>94319</v>
      </c>
      <c r="D165" s="79" t="str">
        <f>VLOOKUP(C165,SINAPI!A:D,2,0)</f>
        <v>ATERRO MANUAL DE VALAS COM SOLO ARGILO-ARENOSO. AF_08/2023</v>
      </c>
      <c r="E165" s="24" t="str">
        <f>VLOOKUP(C165,SINAPI!A:D,3,0)</f>
        <v>M3</v>
      </c>
      <c r="F165" s="26">
        <v>38.270000000000003</v>
      </c>
      <c r="G165" s="26">
        <f>VLOOKUP(C165,SINAPI!A:D,4,0)</f>
        <v>78.400000000000006</v>
      </c>
      <c r="H165" s="278">
        <f t="shared" si="43"/>
        <v>98.97</v>
      </c>
      <c r="I165" s="26">
        <f t="shared" si="44"/>
        <v>3787.58</v>
      </c>
    </row>
    <row r="166" spans="1:27" ht="42.75" x14ac:dyDescent="0.25">
      <c r="A166" s="80" t="s">
        <v>276</v>
      </c>
      <c r="B166" s="80" t="s">
        <v>330</v>
      </c>
      <c r="C166" s="80">
        <v>94990</v>
      </c>
      <c r="D166" s="79" t="str">
        <f>VLOOKUP(C166,SINAPI!A:D,2,0)</f>
        <v>EXECUÇÃO DE PASSEIO (CALÇADA) OU PISO DE CONCRETO COM CONCRETO MOLDADO IN LOCO, FEITO EM OBRA, ACABAMENTO CONVENCIONAL, NÃO ARMADO. AF_08/2022</v>
      </c>
      <c r="E166" s="24" t="str">
        <f>VLOOKUP(C166,SINAPI!A:D,3,0)</f>
        <v>M3</v>
      </c>
      <c r="F166" s="26">
        <v>1.94</v>
      </c>
      <c r="G166" s="26">
        <f>VLOOKUP(C166,SINAPI!A:D,4,0)</f>
        <v>911.04</v>
      </c>
      <c r="H166" s="278">
        <f t="shared" si="43"/>
        <v>1150.0999999999999</v>
      </c>
      <c r="I166" s="26">
        <f t="shared" si="44"/>
        <v>2231.19</v>
      </c>
      <c r="J166" s="37" t="s">
        <v>344</v>
      </c>
      <c r="K166" s="37"/>
      <c r="L166" s="37"/>
      <c r="M166" s="37"/>
      <c r="N166" s="37"/>
      <c r="O166" s="37"/>
      <c r="P166" s="37"/>
      <c r="Q166" s="37"/>
      <c r="R166" s="37"/>
      <c r="S166" s="37"/>
      <c r="T166" s="37"/>
      <c r="U166" s="37"/>
      <c r="V166" s="37"/>
      <c r="W166" s="37"/>
      <c r="X166" s="37"/>
      <c r="Y166" s="37"/>
      <c r="Z166" s="37"/>
      <c r="AA166" s="37"/>
    </row>
    <row r="167" spans="1:27" ht="60.95" customHeight="1" x14ac:dyDescent="0.2">
      <c r="A167" s="80" t="s">
        <v>276</v>
      </c>
      <c r="B167" s="80" t="s">
        <v>331</v>
      </c>
      <c r="C167" s="80">
        <v>87792</v>
      </c>
      <c r="D167" s="79" t="str">
        <f>VLOOKUP(C167,SINAPI!A:D,2,0)</f>
        <v>EMBOÇO OU MASSA ÚNICA EM ARGAMASSA TRAÇO 1:2:8, PREPARO MECÂNICO COM BETONEIRA 400 L, APLICADA MANUALMENTE EM PANOS CEGOS DE FACHADA (SEM PRESENÇA DE VÃOS), ESPESSURA DE 25 MM. AF_08/2022</v>
      </c>
      <c r="E167" s="24" t="str">
        <f>VLOOKUP(C167,SINAPI!A:D,3,0)</f>
        <v>M2</v>
      </c>
      <c r="F167" s="26">
        <v>29.11</v>
      </c>
      <c r="G167" s="26">
        <f>VLOOKUP(C167,SINAPI!A:D,4,0)</f>
        <v>41.46</v>
      </c>
      <c r="H167" s="278">
        <f t="shared" si="43"/>
        <v>52.34</v>
      </c>
      <c r="I167" s="26">
        <f t="shared" si="44"/>
        <v>1523.62</v>
      </c>
    </row>
    <row r="168" spans="1:27" ht="28.5" x14ac:dyDescent="0.25">
      <c r="A168" s="80" t="s">
        <v>276</v>
      </c>
      <c r="B168" s="80" t="s">
        <v>332</v>
      </c>
      <c r="C168" s="80">
        <v>88485</v>
      </c>
      <c r="D168" s="79" t="str">
        <f>VLOOKUP(C168,SINAPI!A:D,2,0)</f>
        <v>FUNDO SELADOR ACRÍLICO, APLICAÇÃO MANUAL EM PAREDE, UMA DEMÃO. AF_04/2023</v>
      </c>
      <c r="E168" s="24" t="str">
        <f>VLOOKUP(C168,SINAPI!A:D,3,0)</f>
        <v>M2</v>
      </c>
      <c r="F168" s="26">
        <v>29.11</v>
      </c>
      <c r="G168" s="26">
        <f>VLOOKUP(C168,SINAPI!A:D,4,0)</f>
        <v>3.46</v>
      </c>
      <c r="H168" s="278">
        <f t="shared" si="43"/>
        <v>4.37</v>
      </c>
      <c r="I168" s="26">
        <f t="shared" si="44"/>
        <v>127.21</v>
      </c>
      <c r="J168" s="37" t="s">
        <v>344</v>
      </c>
      <c r="K168" s="37"/>
      <c r="L168" s="37"/>
      <c r="M168" s="37"/>
      <c r="N168" s="37"/>
      <c r="O168" s="37"/>
      <c r="P168" s="37"/>
      <c r="Q168" s="37"/>
      <c r="R168" s="37"/>
      <c r="S168" s="37"/>
      <c r="T168" s="37"/>
      <c r="U168" s="37"/>
      <c r="V168" s="37"/>
      <c r="W168" s="37"/>
      <c r="X168" s="37"/>
      <c r="Y168" s="37"/>
      <c r="Z168" s="37"/>
      <c r="AA168" s="37"/>
    </row>
    <row r="169" spans="1:27" ht="28.5" x14ac:dyDescent="0.25">
      <c r="A169" s="80" t="s">
        <v>276</v>
      </c>
      <c r="B169" s="80" t="s">
        <v>333</v>
      </c>
      <c r="C169" s="80">
        <v>88489</v>
      </c>
      <c r="D169" s="79" t="str">
        <f>VLOOKUP(C169,SINAPI!A:D,2,0)</f>
        <v>PINTURA LÁTEX ACRÍLICA PREMIUM, APLICAÇÃO MANUAL EM PAREDES, DUAS DEMÃOS. AF_04/2023</v>
      </c>
      <c r="E169" s="24" t="str">
        <f>VLOOKUP(C169,SINAPI!A:D,3,0)</f>
        <v>M2</v>
      </c>
      <c r="F169" s="26">
        <v>29.11</v>
      </c>
      <c r="G169" s="26">
        <f>VLOOKUP(C169,SINAPI!A:D,4,0)</f>
        <v>12.66</v>
      </c>
      <c r="H169" s="278">
        <f t="shared" si="43"/>
        <v>15.98</v>
      </c>
      <c r="I169" s="26">
        <f t="shared" si="44"/>
        <v>465.18</v>
      </c>
      <c r="J169" s="37" t="s">
        <v>344</v>
      </c>
      <c r="K169" s="37"/>
      <c r="L169" s="37"/>
      <c r="M169" s="37"/>
      <c r="N169" s="37"/>
      <c r="O169" s="37"/>
      <c r="P169" s="37"/>
      <c r="Q169" s="37"/>
      <c r="R169" s="37"/>
      <c r="S169" s="37"/>
      <c r="T169" s="37"/>
      <c r="U169" s="37"/>
      <c r="V169" s="37"/>
      <c r="W169" s="37"/>
      <c r="X169" s="37"/>
      <c r="Y169" s="37"/>
      <c r="Z169" s="37"/>
      <c r="AA169" s="37"/>
    </row>
    <row r="170" spans="1:27" ht="28.5" x14ac:dyDescent="0.25">
      <c r="A170" s="80" t="s">
        <v>276</v>
      </c>
      <c r="B170" s="80" t="s">
        <v>334</v>
      </c>
      <c r="C170" s="80">
        <v>99855</v>
      </c>
      <c r="D170" s="79" t="str">
        <f>VLOOKUP(C170,SINAPI!A:D,2,0)</f>
        <v>CORRIMÃO SIMPLES, DIÂMETRO EXTERNO = 1 1/2", EM AÇO GALVANIZADO. AF_04/2019_PS</v>
      </c>
      <c r="E170" s="24" t="str">
        <f>VLOOKUP(C170,SINAPI!A:D,3,0)</f>
        <v>M</v>
      </c>
      <c r="F170" s="26">
        <v>10.8</v>
      </c>
      <c r="G170" s="26">
        <f>VLOOKUP(C170,SINAPI!A:D,4,0)</f>
        <v>104.92</v>
      </c>
      <c r="H170" s="278">
        <f t="shared" si="43"/>
        <v>132.44999999999999</v>
      </c>
      <c r="I170" s="26">
        <f t="shared" si="44"/>
        <v>1430.46</v>
      </c>
      <c r="J170" s="37" t="s">
        <v>344</v>
      </c>
      <c r="K170" s="37"/>
      <c r="L170" s="37"/>
      <c r="M170" s="37"/>
      <c r="N170" s="37"/>
      <c r="O170" s="37"/>
      <c r="P170" s="37"/>
      <c r="Q170" s="37"/>
      <c r="R170" s="37"/>
      <c r="S170" s="37"/>
      <c r="T170" s="37"/>
      <c r="U170" s="37"/>
      <c r="V170" s="37"/>
      <c r="W170" s="37"/>
      <c r="X170" s="37"/>
      <c r="Y170" s="37"/>
      <c r="Z170" s="37"/>
      <c r="AA170" s="37"/>
    </row>
    <row r="171" spans="1:27" ht="71.25" x14ac:dyDescent="0.25">
      <c r="A171" s="80" t="s">
        <v>276</v>
      </c>
      <c r="B171" s="80" t="s">
        <v>43</v>
      </c>
      <c r="C171" s="80">
        <v>99837</v>
      </c>
      <c r="D171" s="79" t="str">
        <f>VLOOKUP(C171,SINAPI!A:D,2,0)</f>
        <v>GUARDA-CORPO DE AÇO GALVANIZADO DE 1,10M, MONTANTES TUBULARES DE 1.1/4" ESPAÇADOS DE 1,20M, TRAVESSA SUPERIOR DE 1.1/2", GRADIL FORMADO POR TUBOS HORIZONTAIS DE 1" E VERTICAIS DE 3/4", FIXADO COM CHUMBADOR MECÂNICO. AF_04/2019_PS</v>
      </c>
      <c r="E171" s="24" t="str">
        <f>VLOOKUP(C171,SINAPI!A:D,3,0)</f>
        <v>M</v>
      </c>
      <c r="F171" s="26">
        <v>12.5</v>
      </c>
      <c r="G171" s="26">
        <f>VLOOKUP(C171,SINAPI!A:D,4,0)</f>
        <v>581.12</v>
      </c>
      <c r="H171" s="278">
        <f t="shared" si="43"/>
        <v>733.61</v>
      </c>
      <c r="I171" s="26">
        <f t="shared" si="44"/>
        <v>9170.1299999999992</v>
      </c>
      <c r="J171" s="37" t="s">
        <v>344</v>
      </c>
      <c r="K171" s="37"/>
      <c r="L171" s="37"/>
      <c r="M171" s="37"/>
      <c r="N171" s="37"/>
      <c r="O171" s="37"/>
      <c r="P171" s="37"/>
      <c r="Q171" s="37"/>
      <c r="R171" s="37"/>
      <c r="S171" s="37"/>
      <c r="T171" s="37"/>
      <c r="U171" s="37"/>
      <c r="V171" s="37"/>
      <c r="W171" s="37"/>
      <c r="X171" s="37"/>
      <c r="Y171" s="37"/>
      <c r="Z171" s="37"/>
      <c r="AA171" s="37"/>
    </row>
    <row r="172" spans="1:27" ht="15" x14ac:dyDescent="0.25">
      <c r="A172" s="33"/>
      <c r="B172" s="33"/>
      <c r="C172" s="33"/>
      <c r="D172" s="34" t="s">
        <v>618</v>
      </c>
      <c r="E172" s="33"/>
      <c r="F172" s="35"/>
      <c r="G172" s="35"/>
      <c r="H172" s="36"/>
      <c r="I172" s="35"/>
      <c r="J172" s="180"/>
      <c r="K172" s="180"/>
      <c r="L172" s="180"/>
      <c r="M172" s="180"/>
      <c r="N172" s="180"/>
      <c r="O172" s="180"/>
      <c r="P172" s="180"/>
      <c r="Q172" s="180"/>
      <c r="R172" s="180"/>
      <c r="S172" s="180"/>
      <c r="T172" s="180"/>
      <c r="U172" s="180"/>
      <c r="V172" s="180"/>
      <c r="W172" s="180"/>
      <c r="X172" s="180"/>
      <c r="Y172" s="180"/>
      <c r="Z172" s="180"/>
      <c r="AA172" s="180"/>
    </row>
    <row r="173" spans="1:27" ht="48.95" customHeight="1" x14ac:dyDescent="0.2">
      <c r="A173" s="80" t="s">
        <v>276</v>
      </c>
      <c r="B173" s="80" t="s">
        <v>44</v>
      </c>
      <c r="C173" s="80">
        <v>102254</v>
      </c>
      <c r="D173" s="79" t="str">
        <f>VLOOKUP(C173,SINAPI!A:D,2,0)</f>
        <v>DIVISORIA SANITÁRIA, TIPO CABINE, EM MÁRMORE BRANCO POLIDO, ESP = 3CM, ASSENTADO COM ARGAMASSA COLANTE AC III-E, EXCLUSIVE FERRAGENS. AF_01/2021</v>
      </c>
      <c r="E173" s="24" t="str">
        <f>VLOOKUP(C173,SINAPI!A:D,3,0)</f>
        <v>M2</v>
      </c>
      <c r="F173" s="26">
        <v>22.7</v>
      </c>
      <c r="G173" s="26">
        <f>VLOOKUP(C173,SINAPI!A:D,4,0)</f>
        <v>786.95</v>
      </c>
      <c r="H173" s="278">
        <f t="shared" ref="H173" si="45">ROUND(G173+(G173*$I$4),2)</f>
        <v>993.45</v>
      </c>
      <c r="I173" s="26">
        <f>ROUND(H173*F173,2)</f>
        <v>22551.32</v>
      </c>
    </row>
    <row r="174" spans="1:27" ht="15.75" thickBot="1" x14ac:dyDescent="0.3">
      <c r="A174" s="386"/>
      <c r="B174" s="387"/>
      <c r="C174" s="388"/>
      <c r="D174" s="388"/>
      <c r="E174" s="388"/>
      <c r="F174" s="388"/>
      <c r="G174" s="389"/>
      <c r="H174" s="83" t="s">
        <v>12</v>
      </c>
      <c r="I174" s="84">
        <f>SUM(I7:I173)/2</f>
        <v>546486.27709999995</v>
      </c>
      <c r="J174" s="159" t="e">
        <f>I63+#REF!+#REF!+#REF!+#REF!+I41+I28+#REF!+#REF!+#REF!+#REF!+I23+I9+I7</f>
        <v>#REF!</v>
      </c>
    </row>
    <row r="175" spans="1:27" x14ac:dyDescent="0.2">
      <c r="A175" s="402" t="s">
        <v>137</v>
      </c>
      <c r="B175" s="427"/>
      <c r="C175" s="427"/>
      <c r="D175" s="403"/>
      <c r="E175" s="402" t="s">
        <v>141</v>
      </c>
      <c r="F175" s="403"/>
      <c r="G175" s="513"/>
      <c r="H175" s="513"/>
      <c r="I175" s="514"/>
    </row>
    <row r="176" spans="1:27" ht="15" thickBot="1" x14ac:dyDescent="0.25">
      <c r="A176" s="404"/>
      <c r="B176" s="428"/>
      <c r="C176" s="428"/>
      <c r="D176" s="405"/>
      <c r="E176" s="404"/>
      <c r="F176" s="405"/>
      <c r="G176" s="515"/>
      <c r="H176" s="515"/>
      <c r="I176" s="516"/>
    </row>
    <row r="177" spans="1:9" x14ac:dyDescent="0.2">
      <c r="A177" s="477"/>
      <c r="B177" s="478"/>
      <c r="C177" s="478"/>
      <c r="D177" s="479"/>
      <c r="E177" s="411" t="s">
        <v>142</v>
      </c>
      <c r="F177" s="412"/>
      <c r="G177" s="412"/>
      <c r="H177" s="412"/>
      <c r="I177" s="413"/>
    </row>
    <row r="178" spans="1:9" x14ac:dyDescent="0.2">
      <c r="A178" s="359"/>
      <c r="B178" s="360"/>
      <c r="C178" s="360"/>
      <c r="D178" s="435"/>
      <c r="E178" s="420"/>
      <c r="F178" s="321"/>
      <c r="G178" s="321"/>
      <c r="H178" s="321"/>
      <c r="I178" s="322"/>
    </row>
    <row r="179" spans="1:9" x14ac:dyDescent="0.2">
      <c r="A179" s="432" t="s">
        <v>13</v>
      </c>
      <c r="B179" s="433"/>
      <c r="C179" s="433"/>
      <c r="D179" s="434"/>
      <c r="E179" s="421"/>
      <c r="F179" s="422"/>
      <c r="G179" s="422"/>
      <c r="H179" s="422"/>
      <c r="I179" s="423"/>
    </row>
    <row r="180" spans="1:9" ht="15" thickBot="1" x14ac:dyDescent="0.25">
      <c r="A180" s="414" t="s">
        <v>781</v>
      </c>
      <c r="B180" s="507"/>
      <c r="C180" s="507"/>
      <c r="D180" s="508"/>
      <c r="E180" s="424"/>
      <c r="F180" s="425"/>
      <c r="G180" s="425"/>
      <c r="H180" s="425"/>
      <c r="I180" s="426"/>
    </row>
    <row r="181" spans="1:9" ht="15.75" x14ac:dyDescent="0.25">
      <c r="A181" s="39"/>
      <c r="B181" s="39"/>
      <c r="C181" s="39"/>
      <c r="D181" s="39"/>
      <c r="E181" s="39"/>
      <c r="F181" s="39"/>
      <c r="G181" s="39"/>
      <c r="H181" s="39"/>
      <c r="I181" s="39"/>
    </row>
    <row r="182" spans="1:9" ht="15.75" x14ac:dyDescent="0.25">
      <c r="A182" s="39"/>
      <c r="B182" s="39"/>
      <c r="C182" s="39"/>
      <c r="D182" s="39"/>
      <c r="E182" s="39"/>
      <c r="F182" s="39"/>
      <c r="G182" s="39"/>
      <c r="H182" s="39"/>
      <c r="I182" s="39"/>
    </row>
    <row r="183" spans="1:9" ht="15" x14ac:dyDescent="0.25">
      <c r="A183" s="40"/>
      <c r="B183" s="40"/>
      <c r="C183" s="40"/>
      <c r="D183" s="40"/>
      <c r="E183" s="40"/>
      <c r="F183" s="40"/>
      <c r="G183" s="40"/>
      <c r="H183" s="40"/>
      <c r="I183" s="40"/>
    </row>
    <row r="184" spans="1:9" ht="15" x14ac:dyDescent="0.25">
      <c r="A184" s="40"/>
      <c r="B184" s="40"/>
      <c r="C184" s="40"/>
      <c r="D184" s="40"/>
      <c r="E184" s="40"/>
      <c r="F184" s="40"/>
      <c r="G184" s="40"/>
      <c r="H184" s="40"/>
      <c r="I184" s="40"/>
    </row>
    <row r="185" spans="1:9" ht="15" x14ac:dyDescent="0.25">
      <c r="A185" s="40"/>
      <c r="B185" s="40"/>
      <c r="C185" s="40"/>
      <c r="D185" s="40"/>
      <c r="E185" s="40"/>
      <c r="F185" s="40"/>
      <c r="G185" s="40"/>
      <c r="H185" s="40"/>
      <c r="I185" s="40"/>
    </row>
    <row r="186" spans="1:9" ht="15" x14ac:dyDescent="0.25">
      <c r="A186" s="40"/>
      <c r="B186" s="40"/>
      <c r="C186" s="40"/>
      <c r="D186" s="40"/>
      <c r="E186" s="40"/>
      <c r="F186" s="40"/>
      <c r="G186" s="40"/>
      <c r="H186" s="40"/>
      <c r="I186" s="40"/>
    </row>
    <row r="187" spans="1:9" ht="15" x14ac:dyDescent="0.25">
      <c r="A187" s="40"/>
      <c r="B187" s="40"/>
      <c r="C187" s="40"/>
      <c r="D187" s="40"/>
      <c r="E187" s="40"/>
      <c r="F187" s="40"/>
      <c r="G187" s="40"/>
      <c r="H187" s="40"/>
      <c r="I187" s="40"/>
    </row>
    <row r="188" spans="1:9" ht="15" x14ac:dyDescent="0.25">
      <c r="A188" s="40"/>
      <c r="B188" s="40"/>
      <c r="C188" s="40"/>
      <c r="D188" s="40"/>
      <c r="E188" s="40"/>
      <c r="F188" s="40"/>
      <c r="G188" s="40"/>
      <c r="H188" s="40"/>
      <c r="I188" s="40"/>
    </row>
    <row r="189" spans="1:9" ht="15" x14ac:dyDescent="0.25">
      <c r="A189" s="40"/>
      <c r="B189" s="40"/>
      <c r="C189" s="40"/>
      <c r="D189" s="40"/>
      <c r="E189" s="40"/>
      <c r="F189" s="40"/>
      <c r="G189" s="40"/>
      <c r="H189" s="40"/>
      <c r="I189" s="40"/>
    </row>
    <row r="190" spans="1:9" ht="15" x14ac:dyDescent="0.25">
      <c r="A190" s="40"/>
      <c r="B190" s="40"/>
      <c r="C190" s="40"/>
      <c r="D190" s="40"/>
      <c r="E190" s="40"/>
      <c r="F190" s="40"/>
      <c r="G190" s="40"/>
      <c r="H190" s="40"/>
      <c r="I190" s="40"/>
    </row>
    <row r="191" spans="1:9" ht="15" x14ac:dyDescent="0.25">
      <c r="A191" s="40"/>
      <c r="B191" s="40"/>
      <c r="C191" s="40"/>
      <c r="D191" s="40"/>
      <c r="E191" s="40"/>
      <c r="F191" s="40"/>
      <c r="G191" s="40"/>
      <c r="H191" s="40"/>
      <c r="I191" s="40"/>
    </row>
    <row r="192" spans="1:9" ht="15" x14ac:dyDescent="0.25">
      <c r="A192" s="40"/>
      <c r="B192" s="40"/>
      <c r="C192" s="40"/>
      <c r="D192" s="40"/>
      <c r="E192" s="40"/>
      <c r="F192" s="40"/>
      <c r="G192" s="40"/>
      <c r="H192" s="40"/>
      <c r="I192" s="40"/>
    </row>
  </sheetData>
  <mergeCells count="19">
    <mergeCell ref="A179:D179"/>
    <mergeCell ref="E179:I179"/>
    <mergeCell ref="A180:D180"/>
    <mergeCell ref="E180:I180"/>
    <mergeCell ref="A5:I5"/>
    <mergeCell ref="A174:G174"/>
    <mergeCell ref="A175:D176"/>
    <mergeCell ref="E175:F176"/>
    <mergeCell ref="G175:I176"/>
    <mergeCell ref="A177:D178"/>
    <mergeCell ref="E177:I177"/>
    <mergeCell ref="E178:I178"/>
    <mergeCell ref="B4:F4"/>
    <mergeCell ref="G4:H4"/>
    <mergeCell ref="B1:F1"/>
    <mergeCell ref="G1:H2"/>
    <mergeCell ref="B2:F2"/>
    <mergeCell ref="B3:F3"/>
    <mergeCell ref="G3:H3"/>
  </mergeCells>
  <phoneticPr fontId="15" type="noConversion"/>
  <pageMargins left="0.7" right="0.7" top="1.1850000000000001" bottom="0.75" header="0.3" footer="0.43125000000000002"/>
  <pageSetup paperSize="9" scale="64" fitToHeight="0" orientation="landscape" r:id="rId1"/>
  <headerFooter>
    <oddHeader>&amp;L&amp;G</oddHeader>
    <oddFooter>&amp;CRua Rui Barbosa, 310 - Centro - Araputanga-MT – Cel: (65) 99613-9294 E-mail: carolina.o.almeida@hotmail.com / escalaprojeta@gmail.com</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00"/>
  <sheetViews>
    <sheetView view="pageBreakPreview" topLeftCell="C1" zoomScaleNormal="100" zoomScaleSheetLayoutView="100" workbookViewId="0">
      <selection activeCell="G22" sqref="G22:O23"/>
    </sheetView>
  </sheetViews>
  <sheetFormatPr defaultColWidth="12.625" defaultRowHeight="15" customHeight="1" x14ac:dyDescent="0.2"/>
  <cols>
    <col min="1" max="1" width="11.875" customWidth="1"/>
    <col min="2" max="2" width="52.25" customWidth="1"/>
    <col min="3" max="3" width="14.5" customWidth="1"/>
    <col min="4" max="4" width="15.375" customWidth="1"/>
    <col min="5" max="5" width="13.125" customWidth="1"/>
    <col min="6" max="6" width="11.5" customWidth="1"/>
    <col min="7" max="7" width="12.875" customWidth="1"/>
    <col min="8" max="8" width="10.25" customWidth="1"/>
    <col min="9" max="9" width="12.875" customWidth="1"/>
    <col min="10" max="10" width="10.25" customWidth="1"/>
    <col min="11" max="11" width="12.875" customWidth="1"/>
    <col min="12" max="12" width="10.25" customWidth="1"/>
    <col min="13" max="13" width="12.875" customWidth="1"/>
    <col min="14" max="14" width="10.25" customWidth="1"/>
    <col min="15" max="15" width="9.5" customWidth="1"/>
    <col min="16" max="16" width="7.625" customWidth="1"/>
    <col min="17" max="17" width="17.875" customWidth="1"/>
    <col min="18" max="27" width="7.625" customWidth="1"/>
  </cols>
  <sheetData>
    <row r="1" spans="1:16" ht="14.25" x14ac:dyDescent="0.2">
      <c r="A1" s="175" t="s">
        <v>0</v>
      </c>
      <c r="B1" s="501" t="str">
        <f>'COMPOSIÇÕES E COTAÇÕES'!B1:G1</f>
        <v>REFORMA DE PISTA DE ATLETISMO</v>
      </c>
      <c r="C1" s="517"/>
      <c r="D1" s="517"/>
      <c r="E1" s="517"/>
      <c r="F1" s="517"/>
      <c r="G1" s="517"/>
      <c r="H1" s="517"/>
      <c r="I1" s="517"/>
      <c r="J1" s="517"/>
      <c r="K1" s="517"/>
      <c r="L1" s="517"/>
      <c r="M1" s="517"/>
      <c r="N1" s="517"/>
      <c r="O1" s="517"/>
    </row>
    <row r="2" spans="1:16" ht="14.25" x14ac:dyDescent="0.2">
      <c r="A2" s="175" t="s">
        <v>1</v>
      </c>
      <c r="B2" s="501" t="str">
        <f>'COMPOSIÇÕES E COTAÇÕES'!B2:G2</f>
        <v>Prefeitura Municipal de São José dos Quatro Marcos</v>
      </c>
      <c r="C2" s="517"/>
      <c r="D2" s="517"/>
      <c r="E2" s="517"/>
      <c r="F2" s="517"/>
      <c r="G2" s="517"/>
      <c r="H2" s="517"/>
      <c r="I2" s="517"/>
      <c r="J2" s="517"/>
      <c r="K2" s="517"/>
      <c r="L2" s="517"/>
      <c r="M2" s="517"/>
      <c r="N2" s="517"/>
      <c r="O2" s="517"/>
    </row>
    <row r="3" spans="1:16" ht="14.25" x14ac:dyDescent="0.2">
      <c r="A3" s="175" t="s">
        <v>2</v>
      </c>
      <c r="B3" s="501" t="str">
        <f>'COMPOSIÇÕES E COTAÇÕES'!B3:G3</f>
        <v>ZONA URBANA</v>
      </c>
      <c r="C3" s="517"/>
      <c r="D3" s="517"/>
      <c r="E3" s="517"/>
      <c r="F3" s="517"/>
      <c r="G3" s="517"/>
      <c r="H3" s="517"/>
      <c r="I3" s="517"/>
      <c r="J3" s="517"/>
      <c r="K3" s="517"/>
      <c r="L3" s="517"/>
      <c r="M3" s="517"/>
      <c r="N3" s="517"/>
      <c r="O3" s="517"/>
    </row>
    <row r="4" spans="1:16" ht="14.25" x14ac:dyDescent="0.2">
      <c r="A4" s="176" t="s">
        <v>3</v>
      </c>
      <c r="B4" s="518">
        <f ca="1">'COMPOSIÇÕES E COTAÇÕES'!B4:G4</f>
        <v>45936</v>
      </c>
      <c r="C4" s="517"/>
      <c r="D4" s="517"/>
      <c r="E4" s="517"/>
      <c r="F4" s="517"/>
      <c r="G4" s="517"/>
      <c r="H4" s="517"/>
      <c r="I4" s="517"/>
      <c r="J4" s="517"/>
      <c r="K4" s="517"/>
      <c r="L4" s="517"/>
      <c r="M4" s="517"/>
      <c r="N4" s="517"/>
      <c r="O4" s="517"/>
    </row>
    <row r="5" spans="1:16" ht="15.75" thickBot="1" x14ac:dyDescent="0.25">
      <c r="A5" s="519" t="s">
        <v>291</v>
      </c>
      <c r="B5" s="384"/>
      <c r="C5" s="384"/>
      <c r="D5" s="384"/>
      <c r="E5" s="384"/>
      <c r="F5" s="384"/>
      <c r="G5" s="384"/>
      <c r="H5" s="384"/>
      <c r="I5" s="384"/>
      <c r="J5" s="384"/>
      <c r="K5" s="384"/>
      <c r="L5" s="384"/>
      <c r="M5" s="384"/>
      <c r="N5" s="384"/>
      <c r="O5" s="520"/>
    </row>
    <row r="6" spans="1:16" x14ac:dyDescent="0.2">
      <c r="A6" s="457" t="s">
        <v>74</v>
      </c>
      <c r="B6" s="460" t="s">
        <v>79</v>
      </c>
      <c r="C6" s="463" t="s">
        <v>80</v>
      </c>
      <c r="D6" s="464"/>
      <c r="E6" s="468" t="s">
        <v>81</v>
      </c>
      <c r="F6" s="331"/>
      <c r="G6" s="331"/>
      <c r="H6" s="331"/>
      <c r="I6" s="331"/>
      <c r="J6" s="331"/>
      <c r="K6" s="331"/>
      <c r="L6" s="331"/>
      <c r="M6" s="331"/>
      <c r="N6" s="331"/>
      <c r="O6" s="469"/>
    </row>
    <row r="7" spans="1:16" x14ac:dyDescent="0.2">
      <c r="A7" s="458"/>
      <c r="B7" s="461"/>
      <c r="C7" s="465"/>
      <c r="D7" s="332"/>
      <c r="E7" s="470" t="s">
        <v>289</v>
      </c>
      <c r="F7" s="318"/>
      <c r="G7" s="470" t="s">
        <v>290</v>
      </c>
      <c r="H7" s="318"/>
      <c r="I7" s="470" t="s">
        <v>704</v>
      </c>
      <c r="J7" s="318"/>
      <c r="K7" s="470" t="s">
        <v>705</v>
      </c>
      <c r="L7" s="318"/>
      <c r="M7" s="470" t="s">
        <v>706</v>
      </c>
      <c r="N7" s="318"/>
      <c r="O7" s="126" t="s">
        <v>12</v>
      </c>
    </row>
    <row r="8" spans="1:16" ht="14.25" x14ac:dyDescent="0.2">
      <c r="A8" s="459"/>
      <c r="B8" s="462"/>
      <c r="C8" s="59" t="s">
        <v>85</v>
      </c>
      <c r="D8" s="59" t="s">
        <v>86</v>
      </c>
      <c r="E8" s="59" t="s">
        <v>85</v>
      </c>
      <c r="F8" s="59" t="s">
        <v>86</v>
      </c>
      <c r="G8" s="59" t="s">
        <v>85</v>
      </c>
      <c r="H8" s="59" t="s">
        <v>86</v>
      </c>
      <c r="I8" s="59" t="s">
        <v>85</v>
      </c>
      <c r="J8" s="59" t="s">
        <v>86</v>
      </c>
      <c r="K8" s="59" t="s">
        <v>85</v>
      </c>
      <c r="L8" s="59" t="s">
        <v>86</v>
      </c>
      <c r="M8" s="59" t="s">
        <v>85</v>
      </c>
      <c r="N8" s="59" t="s">
        <v>86</v>
      </c>
      <c r="O8" s="127" t="s">
        <v>86</v>
      </c>
    </row>
    <row r="9" spans="1:16" x14ac:dyDescent="0.2">
      <c r="A9" s="128" t="str">
        <f>'DESCRIÇÃO DE ORÇAMENTO'!A8</f>
        <v>1.0</v>
      </c>
      <c r="B9" s="58" t="str">
        <f>'DESCRIÇÃO DE ORÇAMENTO'!B8:E8</f>
        <v>ADMINISTRAÇÃO DE OBRA</v>
      </c>
      <c r="C9" s="60">
        <f>'DESCRIÇÃO DE ORÇAMENTO'!F8</f>
        <v>16846.68</v>
      </c>
      <c r="D9" s="61">
        <f>(C9/$C$20)*100</f>
        <v>3.0827269971716547</v>
      </c>
      <c r="E9" s="60">
        <f t="shared" ref="E9:E19" si="0">C9*F9</f>
        <v>3369.3360000000002</v>
      </c>
      <c r="F9" s="245">
        <v>0.2</v>
      </c>
      <c r="G9" s="60">
        <f t="shared" ref="G9:G19" si="1">C9*H9</f>
        <v>3369.3360000000002</v>
      </c>
      <c r="H9" s="245">
        <v>0.2</v>
      </c>
      <c r="I9" s="60">
        <f>C9*J9</f>
        <v>3369.3360000000002</v>
      </c>
      <c r="J9" s="245">
        <v>0.2</v>
      </c>
      <c r="K9" s="60">
        <f>C9*L9</f>
        <v>3369.3360000000002</v>
      </c>
      <c r="L9" s="245">
        <v>0.2</v>
      </c>
      <c r="M9" s="60">
        <f>C9*N9</f>
        <v>3369.3360000000002</v>
      </c>
      <c r="N9" s="245">
        <v>0.2</v>
      </c>
      <c r="O9" s="246">
        <f>F9+H9+J9+L9+N9</f>
        <v>1</v>
      </c>
      <c r="P9" s="214"/>
    </row>
    <row r="10" spans="1:16" x14ac:dyDescent="0.2">
      <c r="A10" s="128" t="str">
        <f>'DESCRIÇÃO DE ORÇAMENTO'!A9</f>
        <v>2.0</v>
      </c>
      <c r="B10" s="58" t="str">
        <f>'DESCRIÇÃO DE ORÇAMENTO'!B9:E9</f>
        <v>SERVIÇOS PRELIMINARES</v>
      </c>
      <c r="C10" s="60">
        <f>'DESCRIÇÃO DE ORÇAMENTO'!F9</f>
        <v>9282.4870999999985</v>
      </c>
      <c r="D10" s="61">
        <f>(C10/$C$20)*100</f>
        <v>1.6985764307310174</v>
      </c>
      <c r="E10" s="60">
        <f t="shared" si="0"/>
        <v>9282.4870999999985</v>
      </c>
      <c r="F10" s="250">
        <v>1</v>
      </c>
      <c r="G10" s="60">
        <f t="shared" si="1"/>
        <v>0</v>
      </c>
      <c r="H10" s="250">
        <v>0</v>
      </c>
      <c r="I10" s="60">
        <f t="shared" ref="I10:I19" si="2">C10*J10</f>
        <v>0</v>
      </c>
      <c r="J10" s="250">
        <v>0</v>
      </c>
      <c r="K10" s="60">
        <f t="shared" ref="K10:K19" si="3">C10*L10</f>
        <v>0</v>
      </c>
      <c r="L10" s="250">
        <v>0</v>
      </c>
      <c r="M10" s="60">
        <f t="shared" ref="M10:M19" si="4">C10*N10</f>
        <v>0</v>
      </c>
      <c r="N10" s="250">
        <v>0</v>
      </c>
      <c r="O10" s="246">
        <f t="shared" ref="O10:O19" si="5">F10+H10+J10+L10+N10</f>
        <v>1</v>
      </c>
    </row>
    <row r="11" spans="1:16" x14ac:dyDescent="0.2">
      <c r="A11" s="128" t="str">
        <f>'DESCRIÇÃO DE ORÇAMENTO'!A10</f>
        <v>3.0</v>
      </c>
      <c r="B11" s="58" t="str">
        <f>'DESCRIÇÃO DE ORÇAMENTO'!B10:E10</f>
        <v>ESTRUTURA DE CONCRETO ARMADO</v>
      </c>
      <c r="C11" s="60">
        <f>'DESCRIÇÃO DE ORÇAMENTO'!F10</f>
        <v>18104.32</v>
      </c>
      <c r="D11" s="61">
        <f>(C11/$C$20)*100</f>
        <v>3.3128590339126003</v>
      </c>
      <c r="E11" s="60">
        <f t="shared" si="0"/>
        <v>18104.32</v>
      </c>
      <c r="F11" s="250">
        <v>1</v>
      </c>
      <c r="G11" s="60">
        <f t="shared" si="1"/>
        <v>0</v>
      </c>
      <c r="H11" s="250">
        <v>0</v>
      </c>
      <c r="I11" s="60">
        <f t="shared" si="2"/>
        <v>0</v>
      </c>
      <c r="J11" s="250">
        <v>0</v>
      </c>
      <c r="K11" s="60">
        <f t="shared" si="3"/>
        <v>0</v>
      </c>
      <c r="L11" s="250">
        <v>0</v>
      </c>
      <c r="M11" s="60">
        <f t="shared" si="4"/>
        <v>0</v>
      </c>
      <c r="N11" s="250">
        <v>0</v>
      </c>
      <c r="O11" s="246">
        <f t="shared" si="5"/>
        <v>1</v>
      </c>
    </row>
    <row r="12" spans="1:16" x14ac:dyDescent="0.2">
      <c r="A12" s="128" t="str">
        <f>'DESCRIÇÃO DE ORÇAMENTO'!A11</f>
        <v>4.0</v>
      </c>
      <c r="B12" s="58" t="str">
        <f>'DESCRIÇÃO DE ORÇAMENTO'!B11:E11</f>
        <v>ESQUADRIAS</v>
      </c>
      <c r="C12" s="60">
        <f>'DESCRIÇÃO DE ORÇAMENTO'!F11</f>
        <v>42447.3</v>
      </c>
      <c r="D12" s="61">
        <f t="shared" ref="D12:D13" si="6">(C12/$C$20)*100</f>
        <v>7.7673130650694615</v>
      </c>
      <c r="E12" s="60">
        <f t="shared" si="0"/>
        <v>0</v>
      </c>
      <c r="F12" s="250">
        <v>0</v>
      </c>
      <c r="G12" s="60">
        <f t="shared" si="1"/>
        <v>0</v>
      </c>
      <c r="H12" s="250">
        <v>0</v>
      </c>
      <c r="I12" s="60">
        <f t="shared" si="2"/>
        <v>0</v>
      </c>
      <c r="J12" s="250">
        <v>0</v>
      </c>
      <c r="K12" s="60">
        <f t="shared" si="3"/>
        <v>42447.3</v>
      </c>
      <c r="L12" s="250">
        <v>1</v>
      </c>
      <c r="M12" s="60">
        <f t="shared" si="4"/>
        <v>0</v>
      </c>
      <c r="N12" s="250">
        <v>0</v>
      </c>
      <c r="O12" s="246">
        <f t="shared" si="5"/>
        <v>1</v>
      </c>
    </row>
    <row r="13" spans="1:16" x14ac:dyDescent="0.2">
      <c r="A13" s="128" t="str">
        <f>'DESCRIÇÃO DE ORÇAMENTO'!A12</f>
        <v>5.0</v>
      </c>
      <c r="B13" s="58" t="str">
        <f>'DESCRIÇÃO DE ORÇAMENTO'!B12:E12</f>
        <v>PISOS</v>
      </c>
      <c r="C13" s="60">
        <f>'DESCRIÇÃO DE ORÇAMENTO'!F12</f>
        <v>82900.62</v>
      </c>
      <c r="D13" s="61">
        <f t="shared" si="6"/>
        <v>15.169753290041029</v>
      </c>
      <c r="E13" s="60">
        <f t="shared" si="0"/>
        <v>0</v>
      </c>
      <c r="F13" s="250">
        <v>0</v>
      </c>
      <c r="G13" s="60">
        <f t="shared" si="1"/>
        <v>0</v>
      </c>
      <c r="H13" s="250">
        <v>0</v>
      </c>
      <c r="I13" s="60">
        <f t="shared" si="2"/>
        <v>82900.62</v>
      </c>
      <c r="J13" s="250">
        <v>1</v>
      </c>
      <c r="K13" s="60">
        <f t="shared" si="3"/>
        <v>0</v>
      </c>
      <c r="L13" s="250">
        <v>0</v>
      </c>
      <c r="M13" s="60">
        <f t="shared" si="4"/>
        <v>0</v>
      </c>
      <c r="N13" s="250">
        <v>0</v>
      </c>
      <c r="O13" s="246">
        <f t="shared" si="5"/>
        <v>1</v>
      </c>
    </row>
    <row r="14" spans="1:16" x14ac:dyDescent="0.2">
      <c r="A14" s="128" t="str">
        <f>'DESCRIÇÃO DE ORÇAMENTO'!A13</f>
        <v>6.0</v>
      </c>
      <c r="B14" s="58" t="str">
        <f>'DESCRIÇÃO DE ORÇAMENTO'!B13:E13</f>
        <v>PINTURAS E REVESTIMENTOS</v>
      </c>
      <c r="C14" s="60">
        <f>'DESCRIÇÃO DE ORÇAMENTO'!F13</f>
        <v>26921.27</v>
      </c>
      <c r="D14" s="61">
        <f>(C14/$C$20)*100</f>
        <v>4.9262481288388784</v>
      </c>
      <c r="E14" s="60">
        <f t="shared" si="0"/>
        <v>0</v>
      </c>
      <c r="F14" s="250">
        <v>0</v>
      </c>
      <c r="G14" s="60">
        <f t="shared" si="1"/>
        <v>0</v>
      </c>
      <c r="H14" s="250">
        <v>0</v>
      </c>
      <c r="I14" s="60">
        <f t="shared" si="2"/>
        <v>0</v>
      </c>
      <c r="J14" s="250">
        <v>0</v>
      </c>
      <c r="K14" s="60">
        <f t="shared" si="3"/>
        <v>13460.635</v>
      </c>
      <c r="L14" s="250">
        <v>0.5</v>
      </c>
      <c r="M14" s="60">
        <f t="shared" si="4"/>
        <v>13460.635</v>
      </c>
      <c r="N14" s="250">
        <v>0.5</v>
      </c>
      <c r="O14" s="246">
        <f t="shared" si="5"/>
        <v>1</v>
      </c>
    </row>
    <row r="15" spans="1:16" x14ac:dyDescent="0.2">
      <c r="A15" s="128" t="str">
        <f>'DESCRIÇÃO DE ORÇAMENTO'!A14</f>
        <v>7.0</v>
      </c>
      <c r="B15" s="58" t="str">
        <f>'DESCRIÇÃO DE ORÇAMENTO'!B14:E14</f>
        <v>COBERTURAS</v>
      </c>
      <c r="C15" s="60">
        <f>'DESCRIÇÃO DE ORÇAMENTO'!F14</f>
        <v>8492.86</v>
      </c>
      <c r="D15" s="61">
        <f>(C15/$C$20)*100</f>
        <v>1.5540847695331816</v>
      </c>
      <c r="E15" s="60">
        <f t="shared" si="0"/>
        <v>0</v>
      </c>
      <c r="F15" s="250">
        <v>0</v>
      </c>
      <c r="G15" s="60">
        <f t="shared" si="1"/>
        <v>0</v>
      </c>
      <c r="H15" s="250">
        <v>0</v>
      </c>
      <c r="I15" s="60">
        <f t="shared" si="2"/>
        <v>0</v>
      </c>
      <c r="J15" s="250">
        <v>0</v>
      </c>
      <c r="K15" s="60">
        <f t="shared" si="3"/>
        <v>8492.86</v>
      </c>
      <c r="L15" s="250">
        <v>1</v>
      </c>
      <c r="M15" s="60">
        <f t="shared" si="4"/>
        <v>0</v>
      </c>
      <c r="N15" s="250">
        <v>0</v>
      </c>
      <c r="O15" s="246">
        <f t="shared" si="5"/>
        <v>1</v>
      </c>
    </row>
    <row r="16" spans="1:16" x14ac:dyDescent="0.2">
      <c r="A16" s="128" t="str">
        <f>'DESCRIÇÃO DE ORÇAMENTO'!A15</f>
        <v>8.0</v>
      </c>
      <c r="B16" s="58" t="str">
        <f>'DESCRIÇÃO DE ORÇAMENTO'!B15:E15</f>
        <v>FECHAMENTO E EQUIPAMENTOS</v>
      </c>
      <c r="C16" s="60">
        <f>'DESCRIÇÃO DE ORÇAMENTO'!F15</f>
        <v>77750.14</v>
      </c>
      <c r="D16" s="61">
        <f>(C16/$C$20)*100</f>
        <v>14.227281316667483</v>
      </c>
      <c r="E16" s="60">
        <f t="shared" si="0"/>
        <v>0</v>
      </c>
      <c r="F16" s="250">
        <v>0</v>
      </c>
      <c r="G16" s="60">
        <f t="shared" si="1"/>
        <v>77750.14</v>
      </c>
      <c r="H16" s="250">
        <v>1</v>
      </c>
      <c r="I16" s="60">
        <f t="shared" si="2"/>
        <v>0</v>
      </c>
      <c r="J16" s="250">
        <v>0</v>
      </c>
      <c r="K16" s="60">
        <f t="shared" si="3"/>
        <v>0</v>
      </c>
      <c r="L16" s="250">
        <v>0</v>
      </c>
      <c r="M16" s="60">
        <f t="shared" si="4"/>
        <v>0</v>
      </c>
      <c r="N16" s="250">
        <v>0</v>
      </c>
      <c r="O16" s="246">
        <f t="shared" si="5"/>
        <v>1</v>
      </c>
    </row>
    <row r="17" spans="1:17" x14ac:dyDescent="0.2">
      <c r="A17" s="128" t="str">
        <f>'DESCRIÇÃO DE ORÇAMENTO'!A16</f>
        <v>9.0</v>
      </c>
      <c r="B17" s="58" t="str">
        <f>'DESCRIÇÃO DE ORÇAMENTO'!B16:E16</f>
        <v>INSTALAÇÕES HIDROSSANITÁRIAS</v>
      </c>
      <c r="C17" s="60">
        <f>'DESCRIÇÃO DE ORÇAMENTO'!F16</f>
        <v>25352.63</v>
      </c>
      <c r="D17" s="61">
        <f>(C17/$C$20)*100</f>
        <v>4.639207069304101</v>
      </c>
      <c r="E17" s="60">
        <f t="shared" si="0"/>
        <v>0</v>
      </c>
      <c r="F17" s="250">
        <v>0</v>
      </c>
      <c r="G17" s="60">
        <f t="shared" si="1"/>
        <v>0</v>
      </c>
      <c r="H17" s="250">
        <v>0</v>
      </c>
      <c r="I17" s="60">
        <f t="shared" si="2"/>
        <v>0</v>
      </c>
      <c r="J17" s="250">
        <v>0</v>
      </c>
      <c r="K17" s="60">
        <f t="shared" si="3"/>
        <v>25352.63</v>
      </c>
      <c r="L17" s="250">
        <v>1</v>
      </c>
      <c r="M17" s="60">
        <f t="shared" si="4"/>
        <v>0</v>
      </c>
      <c r="N17" s="250">
        <v>0</v>
      </c>
      <c r="O17" s="246">
        <f t="shared" si="5"/>
        <v>1</v>
      </c>
    </row>
    <row r="18" spans="1:17" x14ac:dyDescent="0.2">
      <c r="A18" s="128" t="str">
        <f>'DESCRIÇÃO DE ORÇAMENTO'!A17</f>
        <v>10.0</v>
      </c>
      <c r="B18" s="58" t="str">
        <f>'DESCRIÇÃO DE ORÇAMENTO'!B17:E17</f>
        <v>INSTALAÇÕES ELÉTRICAS</v>
      </c>
      <c r="C18" s="60">
        <f>'DESCRIÇÃO DE ORÇAMENTO'!F17</f>
        <v>168246.52999999997</v>
      </c>
      <c r="D18" s="61">
        <f t="shared" ref="D18:D19" si="7">(C18/$C$20)*100</f>
        <v>30.786963378627163</v>
      </c>
      <c r="E18" s="60">
        <f t="shared" si="0"/>
        <v>0</v>
      </c>
      <c r="F18" s="250">
        <v>0</v>
      </c>
      <c r="G18" s="60">
        <f t="shared" si="1"/>
        <v>0</v>
      </c>
      <c r="H18" s="250">
        <v>0</v>
      </c>
      <c r="I18" s="60">
        <f t="shared" si="2"/>
        <v>0</v>
      </c>
      <c r="J18" s="250">
        <v>0</v>
      </c>
      <c r="K18" s="60">
        <f t="shared" si="3"/>
        <v>168246.52999999997</v>
      </c>
      <c r="L18" s="250">
        <v>1</v>
      </c>
      <c r="M18" s="60">
        <f t="shared" si="4"/>
        <v>0</v>
      </c>
      <c r="N18" s="250">
        <v>0</v>
      </c>
      <c r="O18" s="246">
        <f t="shared" si="5"/>
        <v>1</v>
      </c>
    </row>
    <row r="19" spans="1:17" ht="15.75" thickBot="1" x14ac:dyDescent="0.25">
      <c r="A19" s="128" t="str">
        <f>'DESCRIÇÃO DE ORÇAMENTO'!A18</f>
        <v>11.0</v>
      </c>
      <c r="B19" s="58" t="str">
        <f>'DESCRIÇÃO DE ORÇAMENTO'!B18:E18</f>
        <v>SERVIÇOS COMPLEMENTARES</v>
      </c>
      <c r="C19" s="60">
        <f>'DESCRIÇÃO DE ORÇAMENTO'!F18</f>
        <v>70141.440000000002</v>
      </c>
      <c r="D19" s="61">
        <f t="shared" si="7"/>
        <v>12.834986520103413</v>
      </c>
      <c r="E19" s="60">
        <f t="shared" si="0"/>
        <v>0</v>
      </c>
      <c r="F19" s="250">
        <v>0</v>
      </c>
      <c r="G19" s="60">
        <f t="shared" si="1"/>
        <v>0</v>
      </c>
      <c r="H19" s="250">
        <v>0</v>
      </c>
      <c r="I19" s="60">
        <f t="shared" si="2"/>
        <v>0</v>
      </c>
      <c r="J19" s="250">
        <v>0</v>
      </c>
      <c r="K19" s="60">
        <f t="shared" si="3"/>
        <v>0</v>
      </c>
      <c r="L19" s="250">
        <v>0</v>
      </c>
      <c r="M19" s="60">
        <f t="shared" si="4"/>
        <v>70141.440000000002</v>
      </c>
      <c r="N19" s="250">
        <v>1</v>
      </c>
      <c r="O19" s="246">
        <f t="shared" si="5"/>
        <v>1</v>
      </c>
    </row>
    <row r="20" spans="1:17" ht="15.75" thickBot="1" x14ac:dyDescent="0.25">
      <c r="A20" s="129"/>
      <c r="B20" s="63" t="s">
        <v>87</v>
      </c>
      <c r="C20" s="64">
        <f>SUM(C9:C19)</f>
        <v>546486.27710000006</v>
      </c>
      <c r="D20" s="65">
        <f>SUM(D9:D19)</f>
        <v>99.999999999999986</v>
      </c>
      <c r="E20" s="67">
        <f>SUM(E9:E19)</f>
        <v>30756.143099999998</v>
      </c>
      <c r="F20" s="130">
        <f>(E20/C20)*100</f>
        <v>5.6279808640779487</v>
      </c>
      <c r="G20" s="67">
        <f>SUM(G9:G19)</f>
        <v>81119.475999999995</v>
      </c>
      <c r="H20" s="130">
        <f>(G20/C20)*100</f>
        <v>14.843826716101812</v>
      </c>
      <c r="I20" s="67">
        <f>SUM(I9:I19)</f>
        <v>86269.955999999991</v>
      </c>
      <c r="J20" s="130">
        <f>(I20/C20)*100</f>
        <v>15.786298689475359</v>
      </c>
      <c r="K20" s="67">
        <f>SUM(K9:K19)</f>
        <v>261369.29099999997</v>
      </c>
      <c r="L20" s="130">
        <f>(K20/C20)*100</f>
        <v>47.827237746387674</v>
      </c>
      <c r="M20" s="67">
        <f>SUM(M9:M19)</f>
        <v>86971.411000000007</v>
      </c>
      <c r="N20" s="130">
        <f>(M20/C20)*100</f>
        <v>15.914655983957186</v>
      </c>
      <c r="O20" s="246">
        <v>1</v>
      </c>
    </row>
    <row r="21" spans="1:17" ht="15.75" customHeight="1" thickBot="1" x14ac:dyDescent="0.3">
      <c r="A21" s="132"/>
      <c r="B21" s="68" t="s">
        <v>88</v>
      </c>
      <c r="C21" s="69"/>
      <c r="D21" s="70"/>
      <c r="E21" s="69">
        <f>SUM(E9:E20)/2</f>
        <v>30756.143099999998</v>
      </c>
      <c r="F21" s="72">
        <f>F20</f>
        <v>5.6279808640779487</v>
      </c>
      <c r="G21" s="73">
        <f>E21+G20</f>
        <v>111875.6191</v>
      </c>
      <c r="H21" s="73">
        <f>H20+F21</f>
        <v>20.47180758017976</v>
      </c>
      <c r="I21" s="73">
        <f>G21+I20</f>
        <v>198145.57509999999</v>
      </c>
      <c r="J21" s="73">
        <f>J20+H21</f>
        <v>36.258106269655116</v>
      </c>
      <c r="K21" s="73">
        <f>I21+K20</f>
        <v>459514.86609999998</v>
      </c>
      <c r="L21" s="73">
        <f>L20+J21</f>
        <v>84.085344016042797</v>
      </c>
      <c r="M21" s="73">
        <f>K21+M20</f>
        <v>546486.27709999995</v>
      </c>
      <c r="N21" s="73">
        <f>N20+L21</f>
        <v>99.999999999999986</v>
      </c>
      <c r="O21" s="133"/>
    </row>
    <row r="22" spans="1:17" ht="15.75" customHeight="1" x14ac:dyDescent="0.2">
      <c r="A22" s="521" t="s">
        <v>137</v>
      </c>
      <c r="B22" s="522"/>
      <c r="C22" s="522"/>
      <c r="D22" s="522"/>
      <c r="E22" s="522"/>
      <c r="F22" s="523"/>
      <c r="G22" s="471" t="s">
        <v>142</v>
      </c>
      <c r="H22" s="472"/>
      <c r="I22" s="472"/>
      <c r="J22" s="472"/>
      <c r="K22" s="472"/>
      <c r="L22" s="472"/>
      <c r="M22" s="472"/>
      <c r="N22" s="472"/>
      <c r="O22" s="473"/>
    </row>
    <row r="23" spans="1:17" ht="15.75" customHeight="1" thickBot="1" x14ac:dyDescent="0.25">
      <c r="A23" s="404"/>
      <c r="B23" s="428"/>
      <c r="C23" s="428"/>
      <c r="D23" s="428"/>
      <c r="E23" s="428"/>
      <c r="F23" s="405"/>
      <c r="G23" s="474"/>
      <c r="H23" s="475"/>
      <c r="I23" s="475"/>
      <c r="J23" s="475"/>
      <c r="K23" s="475"/>
      <c r="L23" s="475"/>
      <c r="M23" s="475"/>
      <c r="N23" s="475"/>
      <c r="O23" s="476"/>
    </row>
    <row r="24" spans="1:17" ht="15.75" customHeight="1" x14ac:dyDescent="0.2">
      <c r="A24" s="477"/>
      <c r="B24" s="478"/>
      <c r="C24" s="478"/>
      <c r="D24" s="478"/>
      <c r="E24" s="478"/>
      <c r="F24" s="479"/>
      <c r="G24" s="480"/>
      <c r="H24" s="481"/>
      <c r="I24" s="481"/>
      <c r="J24" s="481"/>
      <c r="K24" s="481"/>
      <c r="L24" s="481"/>
      <c r="M24" s="481"/>
      <c r="N24" s="481"/>
      <c r="O24" s="482"/>
      <c r="Q24" s="215"/>
    </row>
    <row r="25" spans="1:17" ht="15.75" customHeight="1" x14ac:dyDescent="0.2">
      <c r="A25" s="359"/>
      <c r="B25" s="360"/>
      <c r="C25" s="360"/>
      <c r="D25" s="360"/>
      <c r="E25" s="360"/>
      <c r="F25" s="435"/>
      <c r="G25" s="483"/>
      <c r="H25" s="484"/>
      <c r="I25" s="484"/>
      <c r="J25" s="484"/>
      <c r="K25" s="484"/>
      <c r="L25" s="484"/>
      <c r="M25" s="484"/>
      <c r="N25" s="484"/>
      <c r="O25" s="485"/>
    </row>
    <row r="26" spans="1:17" ht="15.75" customHeight="1" x14ac:dyDescent="0.2">
      <c r="A26" s="432" t="s">
        <v>13</v>
      </c>
      <c r="B26" s="433"/>
      <c r="C26" s="433"/>
      <c r="D26" s="433"/>
      <c r="E26" s="433"/>
      <c r="F26" s="434"/>
      <c r="G26" s="489"/>
      <c r="H26" s="490"/>
      <c r="I26" s="490"/>
      <c r="J26" s="490"/>
      <c r="K26" s="490"/>
      <c r="L26" s="490"/>
      <c r="M26" s="490"/>
      <c r="N26" s="490"/>
      <c r="O26" s="491"/>
    </row>
    <row r="27" spans="1:17" ht="15.75" customHeight="1" thickBot="1" x14ac:dyDescent="0.25">
      <c r="A27" s="414" t="s">
        <v>781</v>
      </c>
      <c r="B27" s="507"/>
      <c r="C27" s="507"/>
      <c r="D27" s="507"/>
      <c r="E27" s="507"/>
      <c r="F27" s="508"/>
      <c r="G27" s="492"/>
      <c r="H27" s="493"/>
      <c r="I27" s="493"/>
      <c r="J27" s="493"/>
      <c r="K27" s="493"/>
      <c r="L27" s="493"/>
      <c r="M27" s="493"/>
      <c r="N27" s="493"/>
      <c r="O27" s="494"/>
    </row>
    <row r="28" spans="1:17" ht="15.75" customHeight="1" x14ac:dyDescent="0.2">
      <c r="E28" s="12"/>
    </row>
    <row r="29" spans="1:17" ht="15.75" customHeight="1" x14ac:dyDescent="0.2"/>
    <row r="30" spans="1:17" ht="15.75" customHeight="1" x14ac:dyDescent="0.2"/>
    <row r="31" spans="1:17" ht="15.75" customHeight="1" x14ac:dyDescent="0.2"/>
    <row r="32" spans="1:17"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3">
    <mergeCell ref="A27:F27"/>
    <mergeCell ref="A6:A8"/>
    <mergeCell ref="B6:B8"/>
    <mergeCell ref="C6:D7"/>
    <mergeCell ref="E6:O6"/>
    <mergeCell ref="E7:F7"/>
    <mergeCell ref="G7:H7"/>
    <mergeCell ref="I7:J7"/>
    <mergeCell ref="K7:L7"/>
    <mergeCell ref="M7:N7"/>
    <mergeCell ref="G27:O27"/>
    <mergeCell ref="G22:O23"/>
    <mergeCell ref="G26:O26"/>
    <mergeCell ref="G24:O24"/>
    <mergeCell ref="G25:O25"/>
    <mergeCell ref="A22:F23"/>
    <mergeCell ref="A24:F25"/>
    <mergeCell ref="A26:F26"/>
    <mergeCell ref="B1:O1"/>
    <mergeCell ref="B2:O2"/>
    <mergeCell ref="B3:O3"/>
    <mergeCell ref="B4:O4"/>
    <mergeCell ref="A5:O5"/>
  </mergeCells>
  <pageMargins left="0.51181102362204722" right="0.51181102362204722" top="1.9685039370078741" bottom="0.94488188976377963" header="0.59055118110236227" footer="0"/>
  <pageSetup paperSize="9" scale="56" fitToHeight="0" orientation="landscape" r:id="rId1"/>
  <headerFooter>
    <oddHeader>&amp;C&amp;G</oddHeader>
    <oddFooter>&amp;CRua Rui Barbosa, 310 - Centro - Araputanga-MT – Cel: (65) 99613-9294 E-mail: carolina.o.almeida@hotmail.com / escalaprojeta@gmail.com</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72"/>
  <sheetViews>
    <sheetView view="pageBreakPreview" topLeftCell="A52" zoomScaleNormal="100" zoomScaleSheetLayoutView="100" workbookViewId="0">
      <selection activeCell="D57" sqref="D57"/>
    </sheetView>
  </sheetViews>
  <sheetFormatPr defaultRowHeight="14.25" x14ac:dyDescent="0.2"/>
  <cols>
    <col min="1" max="1" width="15.5" customWidth="1"/>
    <col min="2" max="2" width="20.625" customWidth="1"/>
    <col min="3" max="3" width="34.75" customWidth="1"/>
    <col min="4" max="4" width="18.25" customWidth="1"/>
    <col min="5" max="5" width="14.5" customWidth="1"/>
    <col min="6" max="6" width="13.125" customWidth="1"/>
  </cols>
  <sheetData>
    <row r="1" spans="1:8" x14ac:dyDescent="0.2">
      <c r="A1" s="247" t="str">
        <f>'[1]PLANILHA NÃO DESONERADO'!A1</f>
        <v>Obra:</v>
      </c>
      <c r="B1" s="538" t="str">
        <f>'PLANILHA ORÇAMENTÁRIA'!B1:F1</f>
        <v>REFORMA DE PISTA DE ATLETISMO</v>
      </c>
      <c r="C1" s="539"/>
      <c r="D1" s="539"/>
      <c r="E1" s="539"/>
      <c r="F1" s="539"/>
    </row>
    <row r="2" spans="1:8" x14ac:dyDescent="0.2">
      <c r="A2" s="247" t="str">
        <f>'[1]PLANILHA NÃO DESONERADO'!A2</f>
        <v>Proprietário:</v>
      </c>
      <c r="B2" s="538" t="str">
        <f>'PLANILHA ORÇAMENTÁRIA'!B2:F2</f>
        <v>Prefeitura Municipal de São José dos Quatro Marcos</v>
      </c>
      <c r="C2" s="539"/>
      <c r="D2" s="539"/>
      <c r="E2" s="539"/>
      <c r="F2" s="539"/>
    </row>
    <row r="3" spans="1:8" x14ac:dyDescent="0.2">
      <c r="A3" s="247" t="str">
        <f>'[1]PLANILHA NÃO DESONERADO'!A3</f>
        <v>Local:</v>
      </c>
      <c r="B3" s="538" t="str">
        <f>'PLANILHA ORÇAMENTÁRIA'!B3:F3</f>
        <v>ZONA URBANA</v>
      </c>
      <c r="C3" s="539"/>
      <c r="D3" s="539"/>
      <c r="E3" s="539"/>
      <c r="F3" s="539"/>
    </row>
    <row r="4" spans="1:8" x14ac:dyDescent="0.2">
      <c r="A4" s="247" t="str">
        <f>'[1]PLANILHA NÃO DESONERADO'!A4</f>
        <v>Data:</v>
      </c>
      <c r="B4" s="540">
        <f ca="1">'PLANILHA ORÇAMENTÁRIA'!B4:F4</f>
        <v>45936</v>
      </c>
      <c r="C4" s="539"/>
      <c r="D4" s="539"/>
      <c r="E4" s="539"/>
      <c r="F4" s="539"/>
    </row>
    <row r="5" spans="1:8" x14ac:dyDescent="0.2">
      <c r="A5" s="541"/>
      <c r="B5" s="541"/>
      <c r="C5" s="541"/>
      <c r="D5" s="541"/>
      <c r="E5" s="541"/>
      <c r="F5" s="541"/>
    </row>
    <row r="6" spans="1:8" ht="15" x14ac:dyDescent="0.2">
      <c r="A6" s="546" t="s">
        <v>782</v>
      </c>
      <c r="B6" s="546"/>
      <c r="C6" s="546"/>
      <c r="D6" s="546"/>
      <c r="E6" s="546"/>
      <c r="F6" s="546"/>
    </row>
    <row r="7" spans="1:8" ht="27.75" customHeight="1" x14ac:dyDescent="0.2">
      <c r="A7" s="541"/>
      <c r="B7" s="541"/>
      <c r="C7" s="541"/>
      <c r="D7" s="541"/>
      <c r="E7" s="541"/>
      <c r="F7" s="541"/>
    </row>
    <row r="8" spans="1:8" ht="36" customHeight="1" x14ac:dyDescent="0.2">
      <c r="A8" s="248" t="str">
        <f>'PLANILHA ORÇAMENTÁRIA'!B11</f>
        <v>2.1</v>
      </c>
      <c r="B8" s="531" t="str">
        <f>'PLANILHA ORÇAMENTÁRIA'!D10</f>
        <v>PLACA DE OBRA - DIMENSÃO 3,6 M X 1,8 M</v>
      </c>
      <c r="C8" s="532"/>
      <c r="D8" s="532"/>
      <c r="E8" s="532"/>
      <c r="F8" s="533"/>
      <c r="H8">
        <v>20</v>
      </c>
    </row>
    <row r="9" spans="1:8" ht="15" x14ac:dyDescent="0.2">
      <c r="A9" s="206" t="s">
        <v>322</v>
      </c>
      <c r="B9" s="206" t="s">
        <v>6</v>
      </c>
      <c r="C9" s="206" t="s">
        <v>389</v>
      </c>
      <c r="D9" s="207" t="s">
        <v>324</v>
      </c>
      <c r="E9" s="534"/>
      <c r="F9" s="534"/>
      <c r="H9">
        <v>14</v>
      </c>
    </row>
    <row r="10" spans="1:8" ht="96.75" customHeight="1" x14ac:dyDescent="0.2">
      <c r="A10" s="236" t="s">
        <v>343</v>
      </c>
      <c r="B10" s="236" t="s">
        <v>716</v>
      </c>
      <c r="C10" s="243" t="s">
        <v>718</v>
      </c>
      <c r="D10" s="231">
        <f>3.6*1.8</f>
        <v>6.48</v>
      </c>
      <c r="E10" s="534"/>
      <c r="F10" s="534"/>
    </row>
    <row r="11" spans="1:8" ht="36" customHeight="1" x14ac:dyDescent="0.2">
      <c r="A11" s="248" t="str">
        <f>'PLANILHA ORÇAMENTÁRIA'!B13</f>
        <v>2.2</v>
      </c>
      <c r="B11" s="531" t="str">
        <f>'PLANILHA ORÇAMENTÁRIA'!D13</f>
        <v>DEMOLIÇÃO DE ALVENARIA DE BLOCO FURADO, DE FORMA MANUAL, SEM REAPROVEITAMENTO. AF_09/2023</v>
      </c>
      <c r="C11" s="532"/>
      <c r="D11" s="532"/>
      <c r="E11" s="532"/>
      <c r="F11" s="533"/>
      <c r="H11">
        <v>20</v>
      </c>
    </row>
    <row r="12" spans="1:8" ht="15" x14ac:dyDescent="0.2">
      <c r="A12" s="206" t="s">
        <v>322</v>
      </c>
      <c r="B12" s="206" t="s">
        <v>6</v>
      </c>
      <c r="C12" s="206" t="s">
        <v>384</v>
      </c>
      <c r="D12" s="207" t="s">
        <v>386</v>
      </c>
      <c r="E12" s="534"/>
      <c r="F12" s="534"/>
      <c r="H12">
        <v>14</v>
      </c>
    </row>
    <row r="13" spans="1:8" ht="96.75" customHeight="1" x14ac:dyDescent="0.2">
      <c r="A13" s="236" t="s">
        <v>707</v>
      </c>
      <c r="B13" s="236" t="s">
        <v>708</v>
      </c>
      <c r="C13" s="243" t="s">
        <v>784</v>
      </c>
      <c r="D13" s="231">
        <f>(1.5*6*2.1*0.15)+((0.98*2.1*4-0.6*2.1*4)*0.15)+(4.59*0.15*3)+(2.1*0.8*0.15)+(1.2*0.6*0.15*12)</f>
        <v>6.9273000000000007</v>
      </c>
      <c r="E13" s="534"/>
      <c r="F13" s="534"/>
    </row>
    <row r="14" spans="1:8" ht="36" customHeight="1" x14ac:dyDescent="0.2">
      <c r="A14" s="248" t="str">
        <f>'PLANILHA ORÇAMENTÁRIA'!B14</f>
        <v>2.3</v>
      </c>
      <c r="B14" s="531" t="str">
        <f>'PLANILHA ORÇAMENTÁRIA'!D14</f>
        <v>DEMOLIÇÃO DE REVESTIMENTO CERÂMICO, DE FORMA MECANIZADA COM MARTELETE, SEM REAPROVEITAMENTO. AF_09/2023</v>
      </c>
      <c r="C14" s="532"/>
      <c r="D14" s="532"/>
      <c r="E14" s="532"/>
      <c r="F14" s="533"/>
      <c r="H14">
        <v>20</v>
      </c>
    </row>
    <row r="15" spans="1:8" ht="15" x14ac:dyDescent="0.2">
      <c r="A15" s="206" t="s">
        <v>322</v>
      </c>
      <c r="B15" s="206" t="s">
        <v>6</v>
      </c>
      <c r="C15" s="206" t="s">
        <v>384</v>
      </c>
      <c r="D15" s="207" t="s">
        <v>324</v>
      </c>
      <c r="E15" s="534"/>
      <c r="F15" s="534"/>
      <c r="H15">
        <v>14</v>
      </c>
    </row>
    <row r="16" spans="1:8" ht="96.75" customHeight="1" x14ac:dyDescent="0.2">
      <c r="A16" s="236" t="s">
        <v>707</v>
      </c>
      <c r="B16" s="236" t="s">
        <v>709</v>
      </c>
      <c r="C16" s="243" t="s">
        <v>710</v>
      </c>
      <c r="D16" s="231">
        <f>11.02+10.33+20.47+27.91+23.67</f>
        <v>93.4</v>
      </c>
      <c r="E16" s="534"/>
      <c r="F16" s="534"/>
    </row>
    <row r="17" spans="1:8" ht="36" customHeight="1" x14ac:dyDescent="0.2">
      <c r="A17" s="248" t="str">
        <f>'PLANILHA ORÇAMENTÁRIA'!B15</f>
        <v>2.4</v>
      </c>
      <c r="B17" s="531" t="str">
        <f>'PLANILHA ORÇAMENTÁRIA'!D15</f>
        <v>REMOÇÃO DE LOUÇAS, DE FORMA MANUAL, SEM REAPROVEITAMENTO. AF_09/2023</v>
      </c>
      <c r="C17" s="532"/>
      <c r="D17" s="532"/>
      <c r="E17" s="532"/>
      <c r="F17" s="533"/>
      <c r="H17">
        <v>20</v>
      </c>
    </row>
    <row r="18" spans="1:8" ht="15" x14ac:dyDescent="0.2">
      <c r="A18" s="206" t="s">
        <v>322</v>
      </c>
      <c r="B18" s="206" t="s">
        <v>6</v>
      </c>
      <c r="C18" s="206" t="s">
        <v>720</v>
      </c>
      <c r="D18" s="207" t="s">
        <v>721</v>
      </c>
      <c r="E18" s="534" t="s">
        <v>722</v>
      </c>
      <c r="F18" s="534"/>
      <c r="H18">
        <v>14</v>
      </c>
    </row>
    <row r="19" spans="1:8" ht="96.75" customHeight="1" x14ac:dyDescent="0.2">
      <c r="A19" s="236" t="s">
        <v>707</v>
      </c>
      <c r="B19" s="236" t="s">
        <v>719</v>
      </c>
      <c r="C19" s="243">
        <v>6</v>
      </c>
      <c r="D19" s="231">
        <v>6</v>
      </c>
      <c r="E19" s="534"/>
      <c r="F19" s="534"/>
    </row>
    <row r="20" spans="1:8" ht="36" customHeight="1" x14ac:dyDescent="0.2">
      <c r="A20" s="248" t="str">
        <f>'PLANILHA ORÇAMENTÁRIA'!B16</f>
        <v>2.5</v>
      </c>
      <c r="B20" s="531" t="str">
        <f>'PLANILHA ORÇAMENTÁRIA'!D16</f>
        <v>REMOÇÃO DE METAIS SANITÁRIOS, DE FORMA MANUAL, SEM REAPROVEITAMENTO. AF_09/2023</v>
      </c>
      <c r="C20" s="532"/>
      <c r="D20" s="532"/>
      <c r="E20" s="532"/>
      <c r="F20" s="533"/>
      <c r="H20">
        <v>20</v>
      </c>
    </row>
    <row r="21" spans="1:8" ht="15" x14ac:dyDescent="0.2">
      <c r="A21" s="206" t="s">
        <v>322</v>
      </c>
      <c r="B21" s="206" t="s">
        <v>6</v>
      </c>
      <c r="C21" s="206" t="s">
        <v>720</v>
      </c>
      <c r="D21" s="207" t="s">
        <v>721</v>
      </c>
      <c r="E21" s="534" t="s">
        <v>722</v>
      </c>
      <c r="F21" s="534"/>
      <c r="H21">
        <v>14</v>
      </c>
    </row>
    <row r="22" spans="1:8" ht="96.75" customHeight="1" x14ac:dyDescent="0.2">
      <c r="A22" s="236" t="s">
        <v>707</v>
      </c>
      <c r="B22" s="236" t="s">
        <v>723</v>
      </c>
      <c r="C22" s="243">
        <v>2</v>
      </c>
      <c r="D22" s="231">
        <v>2</v>
      </c>
      <c r="E22" s="534"/>
      <c r="F22" s="534"/>
    </row>
    <row r="23" spans="1:8" ht="36" customHeight="1" x14ac:dyDescent="0.2">
      <c r="A23" s="248" t="str">
        <f>'PLANILHA ORÇAMENTÁRIA'!B17</f>
        <v>2.6</v>
      </c>
      <c r="B23" s="531" t="str">
        <f>'PLANILHA ORÇAMENTÁRIA'!D17</f>
        <v>REMOÇÃO DE JANELAS, DE FORMA MANUAL, SEM REAPROVEITAMENTO. AF_09/2023</v>
      </c>
      <c r="C23" s="532"/>
      <c r="D23" s="532"/>
      <c r="E23" s="532"/>
      <c r="F23" s="533"/>
      <c r="H23">
        <v>20</v>
      </c>
    </row>
    <row r="24" spans="1:8" ht="15" x14ac:dyDescent="0.2">
      <c r="A24" s="206" t="s">
        <v>322</v>
      </c>
      <c r="B24" s="206" t="s">
        <v>6</v>
      </c>
      <c r="C24" s="206" t="s">
        <v>389</v>
      </c>
      <c r="D24" s="207" t="s">
        <v>324</v>
      </c>
      <c r="E24" s="534"/>
      <c r="F24" s="534"/>
      <c r="H24">
        <v>14</v>
      </c>
    </row>
    <row r="25" spans="1:8" ht="96.75" customHeight="1" x14ac:dyDescent="0.2">
      <c r="A25" s="236" t="s">
        <v>707</v>
      </c>
      <c r="B25" s="236" t="s">
        <v>389</v>
      </c>
      <c r="C25" s="243" t="s">
        <v>647</v>
      </c>
      <c r="D25" s="231">
        <f>(1.5*1)</f>
        <v>1.5</v>
      </c>
      <c r="E25" s="534"/>
      <c r="F25" s="534"/>
    </row>
    <row r="26" spans="1:8" ht="36" customHeight="1" x14ac:dyDescent="0.2">
      <c r="A26" s="248" t="str">
        <f>'PLANILHA ORÇAMENTÁRIA'!B18</f>
        <v>2.7</v>
      </c>
      <c r="B26" s="531" t="str">
        <f>'PLANILHA ORÇAMENTÁRIA'!D18</f>
        <v>REMOÇÃO DE PORTAS, DE FORMA MANUAL, SEM REAPROVEITAMENTO. AF_09/2023</v>
      </c>
      <c r="C26" s="532"/>
      <c r="D26" s="532"/>
      <c r="E26" s="532"/>
      <c r="F26" s="533"/>
      <c r="H26">
        <v>20</v>
      </c>
    </row>
    <row r="27" spans="1:8" ht="15" x14ac:dyDescent="0.2">
      <c r="A27" s="206" t="s">
        <v>322</v>
      </c>
      <c r="B27" s="206" t="s">
        <v>6</v>
      </c>
      <c r="C27" s="206" t="s">
        <v>389</v>
      </c>
      <c r="D27" s="207" t="s">
        <v>324</v>
      </c>
      <c r="E27" s="534"/>
      <c r="F27" s="534"/>
      <c r="H27">
        <v>14</v>
      </c>
    </row>
    <row r="28" spans="1:8" ht="96.75" customHeight="1" x14ac:dyDescent="0.2">
      <c r="A28" s="236" t="s">
        <v>707</v>
      </c>
      <c r="B28" s="236" t="s">
        <v>389</v>
      </c>
      <c r="C28" s="243" t="s">
        <v>648</v>
      </c>
      <c r="D28" s="231">
        <f>(0.8*2.1*4)+(0.6*2.1*4)</f>
        <v>11.760000000000002</v>
      </c>
      <c r="E28" s="534"/>
      <c r="F28" s="534"/>
    </row>
    <row r="29" spans="1:8" ht="36" customHeight="1" x14ac:dyDescent="0.2">
      <c r="A29" s="248" t="str">
        <f>'PLANILHA ORÇAMENTÁRIA'!B20</f>
        <v>2.8</v>
      </c>
      <c r="B29" s="531" t="str">
        <f>'PLANILHA ORÇAMENTÁRIA'!D20</f>
        <v>ALVENARIA DE VEDAÇÃO DE BLOCOS CERÂMICOS FURADOS NA VERTICAL DE 14X19X39 CM (ESPESSURA 14 CM) E ARGAMASSA DE ASSENTAMENTO COM PREPARO EM BETONEIRA. AF_12/2021</v>
      </c>
      <c r="C29" s="532"/>
      <c r="D29" s="532"/>
      <c r="E29" s="532"/>
      <c r="F29" s="533"/>
      <c r="H29">
        <v>20</v>
      </c>
    </row>
    <row r="30" spans="1:8" ht="15" x14ac:dyDescent="0.2">
      <c r="A30" s="206" t="s">
        <v>322</v>
      </c>
      <c r="B30" s="206" t="s">
        <v>6</v>
      </c>
      <c r="C30" s="206" t="s">
        <v>389</v>
      </c>
      <c r="D30" s="207" t="s">
        <v>324</v>
      </c>
      <c r="E30" s="534"/>
      <c r="F30" s="534"/>
      <c r="H30">
        <v>14</v>
      </c>
    </row>
    <row r="31" spans="1:8" ht="96.75" customHeight="1" x14ac:dyDescent="0.2">
      <c r="A31" s="236" t="s">
        <v>707</v>
      </c>
      <c r="B31" s="236" t="s">
        <v>711</v>
      </c>
      <c r="C31" s="243" t="s">
        <v>785</v>
      </c>
      <c r="D31" s="231">
        <f>(4.59*3)+(1*1.5)+(0.8*2.1)</f>
        <v>16.95</v>
      </c>
      <c r="E31" s="534"/>
      <c r="F31" s="534"/>
    </row>
    <row r="32" spans="1:8" ht="36" customHeight="1" x14ac:dyDescent="0.2">
      <c r="A32" s="248" t="str">
        <f>'PLANILHA ORÇAMENTÁRIA'!B21</f>
        <v>2.9</v>
      </c>
      <c r="B32" s="531" t="str">
        <f>'PLANILHA ORÇAMENTÁRIA'!D21</f>
        <v>CHAPISCO APLICADO EM ALVENARIA (SEM PRESENÇA DE VÃOS) E ESTRUTURAS DE CONCRETO DE FACHADA, COM COLHER DE PEDREIRO. ARGAMASSA TRAÇO 1:3 COM PREPARO MANUAL. AF_10/2022</v>
      </c>
      <c r="C32" s="532"/>
      <c r="D32" s="532"/>
      <c r="E32" s="532"/>
      <c r="F32" s="533"/>
      <c r="H32">
        <v>20</v>
      </c>
    </row>
    <row r="33" spans="1:8" ht="15" x14ac:dyDescent="0.2">
      <c r="A33" s="206" t="s">
        <v>322</v>
      </c>
      <c r="B33" s="206" t="s">
        <v>6</v>
      </c>
      <c r="C33" s="206" t="s">
        <v>389</v>
      </c>
      <c r="D33" s="207" t="s">
        <v>324</v>
      </c>
      <c r="E33" s="534"/>
      <c r="F33" s="534"/>
      <c r="H33">
        <v>14</v>
      </c>
    </row>
    <row r="34" spans="1:8" ht="96.75" customHeight="1" x14ac:dyDescent="0.2">
      <c r="A34" s="236" t="s">
        <v>707</v>
      </c>
      <c r="B34" s="236" t="s">
        <v>711</v>
      </c>
      <c r="C34" s="243" t="s">
        <v>724</v>
      </c>
      <c r="D34" s="231">
        <f>((4.59*3)+(1*1.5)+(1*1))*2</f>
        <v>32.54</v>
      </c>
      <c r="E34" s="534"/>
      <c r="F34" s="534"/>
    </row>
    <row r="35" spans="1:8" ht="51.4" customHeight="1" x14ac:dyDescent="0.2">
      <c r="A35" s="248" t="str">
        <f>'PLANILHA ORÇAMENTÁRIA'!B22</f>
        <v>2.10</v>
      </c>
      <c r="B35" s="531" t="str">
        <f>'PLANILHA ORÇAMENTÁRIA'!D22</f>
        <v>EMBOÇO OU MASSA ÚNICA EM ARGAMASSA TRAÇO 1:2:8, PREPARO MECÂNICO COM BETONEIRA 400 L, APLICADA MANUALMENTE EM PANOS CEGOS DE FACHADA (SEM PRESENÇA DE VÃOS), ESPESSURA DE 25 MM. AF_08/2022</v>
      </c>
      <c r="C35" s="532"/>
      <c r="D35" s="532"/>
      <c r="E35" s="532"/>
      <c r="F35" s="533"/>
      <c r="H35">
        <v>20</v>
      </c>
    </row>
    <row r="36" spans="1:8" ht="15" x14ac:dyDescent="0.2">
      <c r="A36" s="206" t="s">
        <v>322</v>
      </c>
      <c r="B36" s="206" t="s">
        <v>6</v>
      </c>
      <c r="C36" s="206" t="s">
        <v>389</v>
      </c>
      <c r="D36" s="207" t="s">
        <v>324</v>
      </c>
      <c r="E36" s="534"/>
      <c r="F36" s="534"/>
      <c r="H36">
        <v>14</v>
      </c>
    </row>
    <row r="37" spans="1:8" ht="96.75" customHeight="1" x14ac:dyDescent="0.2">
      <c r="A37" s="236" t="s">
        <v>707</v>
      </c>
      <c r="B37" s="236" t="s">
        <v>711</v>
      </c>
      <c r="C37" s="243" t="s">
        <v>724</v>
      </c>
      <c r="D37" s="231">
        <f>((4.59*3)+(1*1.5)+(1*1))*2</f>
        <v>32.54</v>
      </c>
      <c r="E37" s="534"/>
      <c r="F37" s="534"/>
    </row>
    <row r="38" spans="1:8" ht="36" customHeight="1" x14ac:dyDescent="0.2">
      <c r="A38" s="248" t="str">
        <f>'PLANILHA ORÇAMENTÁRIA'!B25</f>
        <v>3.1</v>
      </c>
      <c r="B38" s="531" t="str">
        <f>'PLANILHA ORÇAMENTÁRIA'!D25</f>
        <v>ESCAVAÇÃO MANUAL PARA VIGA BALDRAME OU SAPATA CORRIDA (INCLUINDO ESCAVAÇÃO PARA COLOCAÇÃO DE FÔRMAS). AF_01/2024</v>
      </c>
      <c r="C38" s="532"/>
      <c r="D38" s="532"/>
      <c r="E38" s="532"/>
      <c r="F38" s="533"/>
      <c r="H38">
        <v>20</v>
      </c>
    </row>
    <row r="39" spans="1:8" ht="15" x14ac:dyDescent="0.2">
      <c r="A39" s="206" t="s">
        <v>322</v>
      </c>
      <c r="B39" s="206" t="s">
        <v>6</v>
      </c>
      <c r="C39" s="206" t="s">
        <v>384</v>
      </c>
      <c r="D39" s="207" t="s">
        <v>386</v>
      </c>
      <c r="E39" s="534"/>
      <c r="F39" s="534"/>
      <c r="H39">
        <v>14</v>
      </c>
    </row>
    <row r="40" spans="1:8" ht="96.75" customHeight="1" x14ac:dyDescent="0.2">
      <c r="A40" s="236" t="s">
        <v>343</v>
      </c>
      <c r="B40" s="236" t="s">
        <v>385</v>
      </c>
      <c r="C40" s="243" t="s">
        <v>658</v>
      </c>
      <c r="D40" s="231">
        <f>(22*2+14*2+22*2+28*2)*0.15*0.15</f>
        <v>3.87</v>
      </c>
      <c r="E40" s="534"/>
      <c r="F40" s="534"/>
    </row>
    <row r="41" spans="1:8" ht="39" customHeight="1" x14ac:dyDescent="0.2">
      <c r="A41" s="547"/>
      <c r="B41" s="548"/>
      <c r="C41" s="548"/>
      <c r="D41" s="548"/>
      <c r="E41" s="548"/>
      <c r="F41" s="549"/>
    </row>
    <row r="42" spans="1:8" ht="28.5" customHeight="1" x14ac:dyDescent="0.2">
      <c r="A42" s="248" t="str">
        <f>'PLANILHA ORÇAMENTÁRIA'!B26</f>
        <v>3.2</v>
      </c>
      <c r="B42" s="531" t="str">
        <f>'PLANILHA ORÇAMENTÁRIA'!D26</f>
        <v>FABRICAÇÃO, MONTAGEM E DESMONTAGEM DE FÔRMA PARA VIGA BALDRAME, EM MADEIRA SERRADA, E=25 MM, 4 UTILIZAÇÕES. AF_01/2024</v>
      </c>
      <c r="C42" s="532"/>
      <c r="D42" s="532"/>
      <c r="E42" s="532"/>
      <c r="F42" s="533"/>
    </row>
    <row r="43" spans="1:8" ht="21" customHeight="1" x14ac:dyDescent="0.2">
      <c r="A43" s="206" t="s">
        <v>322</v>
      </c>
      <c r="B43" s="206" t="s">
        <v>6</v>
      </c>
      <c r="C43" s="206" t="s">
        <v>323</v>
      </c>
      <c r="D43" s="207" t="s">
        <v>324</v>
      </c>
      <c r="E43" s="527"/>
      <c r="F43" s="528"/>
    </row>
    <row r="44" spans="1:8" ht="74.099999999999994" customHeight="1" x14ac:dyDescent="0.2">
      <c r="A44" s="236" t="s">
        <v>343</v>
      </c>
      <c r="B44" s="236" t="s">
        <v>385</v>
      </c>
      <c r="C44" s="243" t="s">
        <v>416</v>
      </c>
      <c r="D44" s="231">
        <f>(22*2+14*2+22*2+28*2)*(0.3*2)</f>
        <v>103.2</v>
      </c>
      <c r="E44" s="529"/>
      <c r="F44" s="530"/>
    </row>
    <row r="45" spans="1:8" ht="21" customHeight="1" x14ac:dyDescent="0.2">
      <c r="A45" s="550"/>
      <c r="B45" s="551"/>
      <c r="C45" s="551"/>
      <c r="D45" s="551"/>
      <c r="E45" s="551"/>
      <c r="F45" s="552"/>
    </row>
    <row r="46" spans="1:8" ht="28.5" customHeight="1" x14ac:dyDescent="0.2">
      <c r="A46" s="248" t="str">
        <f>'PLANILHA ORÇAMENTÁRIA'!B27</f>
        <v>3.3</v>
      </c>
      <c r="B46" s="535" t="str">
        <f>'PLANILHA ORÇAMENTÁRIA'!D27</f>
        <v>CONCRETAGEM DE BLOCOS DE COROAMENTO E VIGAS BALDRAMES, FCK 25 MPA, COM USO DE BOMBA - LANÇAMENTO, ADENSAMENTO E ACABAMENTO.</v>
      </c>
      <c r="C46" s="536"/>
      <c r="D46" s="536"/>
      <c r="E46" s="536"/>
      <c r="F46" s="537"/>
    </row>
    <row r="47" spans="1:8" ht="21" customHeight="1" x14ac:dyDescent="0.2">
      <c r="A47" s="206" t="s">
        <v>322</v>
      </c>
      <c r="B47" s="206" t="s">
        <v>6</v>
      </c>
      <c r="C47" s="206" t="s">
        <v>384</v>
      </c>
      <c r="D47" s="207" t="s">
        <v>386</v>
      </c>
      <c r="E47" s="527"/>
      <c r="F47" s="528"/>
    </row>
    <row r="48" spans="1:8" ht="74.099999999999994" customHeight="1" x14ac:dyDescent="0.2">
      <c r="A48" s="236" t="s">
        <v>343</v>
      </c>
      <c r="B48" s="242" t="s">
        <v>385</v>
      </c>
      <c r="C48" s="236" t="s">
        <v>657</v>
      </c>
      <c r="D48" s="207">
        <f>(22*2+14*2+22*2+28*2)*0.3*0.15</f>
        <v>7.74</v>
      </c>
      <c r="E48" s="529"/>
      <c r="F48" s="530"/>
    </row>
    <row r="49" spans="1:6" ht="30" customHeight="1" x14ac:dyDescent="0.2">
      <c r="A49" s="248" t="str">
        <f>'PLANILHA ORÇAMENTÁRIA'!B30</f>
        <v>4.1</v>
      </c>
      <c r="B49" s="535" t="str">
        <f>'PLANILHA ORÇAMENTÁRIA'!D30</f>
        <v>Portão em tubo de ferro galvanizado de 2", de abrir, tela malha revestida 76 x 76mm, n.º 12, inclusive dobradiças e trancas/ferrolho - Rev 01_01/2022</v>
      </c>
      <c r="C49" s="536"/>
      <c r="D49" s="536"/>
      <c r="E49" s="536"/>
      <c r="F49" s="537"/>
    </row>
    <row r="50" spans="1:6" ht="33" customHeight="1" x14ac:dyDescent="0.2">
      <c r="A50" s="206" t="s">
        <v>322</v>
      </c>
      <c r="B50" s="206" t="s">
        <v>6</v>
      </c>
      <c r="C50" s="206" t="s">
        <v>388</v>
      </c>
      <c r="D50" s="207" t="s">
        <v>324</v>
      </c>
      <c r="E50" s="527"/>
      <c r="F50" s="528"/>
    </row>
    <row r="51" spans="1:6" ht="74.099999999999994" customHeight="1" x14ac:dyDescent="0.2">
      <c r="A51" s="236" t="s">
        <v>343</v>
      </c>
      <c r="B51" s="242" t="s">
        <v>713</v>
      </c>
      <c r="C51" s="231" t="s">
        <v>809</v>
      </c>
      <c r="D51" s="207">
        <f>2.1*0.8*6</f>
        <v>10.080000000000002</v>
      </c>
      <c r="E51" s="529"/>
      <c r="F51" s="530"/>
    </row>
    <row r="52" spans="1:6" ht="30" customHeight="1" x14ac:dyDescent="0.2">
      <c r="A52" s="248" t="str">
        <f>'PLANILHA ORÇAMENTÁRIA'!B32</f>
        <v>4.2</v>
      </c>
      <c r="B52" s="535" t="str">
        <f>'PLANILHA ORÇAMENTÁRIA'!D32</f>
        <v>VERGA MOLDADA IN LOCO EM CONCRETO, ESPESSURA DE *20* CM. AF_03/2024</v>
      </c>
      <c r="C52" s="536"/>
      <c r="D52" s="536"/>
      <c r="E52" s="536"/>
      <c r="F52" s="537"/>
    </row>
    <row r="53" spans="1:6" ht="33" customHeight="1" x14ac:dyDescent="0.2">
      <c r="A53" s="206" t="s">
        <v>322</v>
      </c>
      <c r="B53" s="206" t="s">
        <v>6</v>
      </c>
      <c r="C53" s="206" t="s">
        <v>729</v>
      </c>
      <c r="D53" s="207" t="s">
        <v>655</v>
      </c>
      <c r="E53" s="527" t="s">
        <v>727</v>
      </c>
      <c r="F53" s="528"/>
    </row>
    <row r="54" spans="1:6" ht="74.099999999999994" customHeight="1" x14ac:dyDescent="0.2">
      <c r="A54" s="236" t="s">
        <v>343</v>
      </c>
      <c r="B54" s="242" t="s">
        <v>725</v>
      </c>
      <c r="C54" s="231" t="s">
        <v>726</v>
      </c>
      <c r="D54" s="207">
        <f>2.24*12</f>
        <v>26.880000000000003</v>
      </c>
      <c r="E54" s="529"/>
      <c r="F54" s="530"/>
    </row>
    <row r="55" spans="1:6" ht="30" customHeight="1" x14ac:dyDescent="0.2">
      <c r="A55" s="248" t="e">
        <f>'PLANILHA ORÇAMENTÁRIA'!#REF!</f>
        <v>#REF!</v>
      </c>
      <c r="B55" s="535" t="e">
        <f>'PLANILHA ORÇAMENTÁRIA'!#REF!</f>
        <v>#REF!</v>
      </c>
      <c r="C55" s="536"/>
      <c r="D55" s="536"/>
      <c r="E55" s="536"/>
      <c r="F55" s="537"/>
    </row>
    <row r="56" spans="1:6" ht="33" customHeight="1" x14ac:dyDescent="0.2">
      <c r="A56" s="206" t="s">
        <v>322</v>
      </c>
      <c r="B56" s="206" t="s">
        <v>6</v>
      </c>
      <c r="C56" s="206" t="s">
        <v>729</v>
      </c>
      <c r="D56" s="207" t="s">
        <v>655</v>
      </c>
      <c r="E56" s="527" t="s">
        <v>727</v>
      </c>
      <c r="F56" s="528"/>
    </row>
    <row r="57" spans="1:6" ht="74.099999999999994" customHeight="1" x14ac:dyDescent="0.2">
      <c r="A57" s="236" t="s">
        <v>343</v>
      </c>
      <c r="B57" s="242" t="s">
        <v>725</v>
      </c>
      <c r="C57" s="231" t="s">
        <v>728</v>
      </c>
      <c r="D57" s="207">
        <f>((0.8/2.5)+0.8)*4</f>
        <v>4.4800000000000004</v>
      </c>
      <c r="E57" s="529"/>
      <c r="F57" s="530"/>
    </row>
    <row r="58" spans="1:6" ht="30" customHeight="1" x14ac:dyDescent="0.2">
      <c r="A58" s="248" t="str">
        <f>'PLANILHA ORÇAMENTÁRIA'!B33</f>
        <v>4.3</v>
      </c>
      <c r="B58" s="535" t="str">
        <f>'PLANILHA ORÇAMENTÁRIA'!D33</f>
        <v>CONTRAVERGA MOLDADA IN LOCO EM CONCRETO, ESPESSURA DE *20* CM. AF_03/2024</v>
      </c>
      <c r="C58" s="536"/>
      <c r="D58" s="536"/>
      <c r="E58" s="536"/>
      <c r="F58" s="537"/>
    </row>
    <row r="59" spans="1:6" ht="33" customHeight="1" x14ac:dyDescent="0.2">
      <c r="A59" s="206" t="s">
        <v>322</v>
      </c>
      <c r="B59" s="206" t="s">
        <v>6</v>
      </c>
      <c r="C59" s="206" t="s">
        <v>729</v>
      </c>
      <c r="D59" s="207" t="s">
        <v>655</v>
      </c>
      <c r="E59" s="527" t="s">
        <v>727</v>
      </c>
      <c r="F59" s="528"/>
    </row>
    <row r="60" spans="1:6" ht="74.099999999999994" customHeight="1" x14ac:dyDescent="0.2">
      <c r="A60" s="236" t="s">
        <v>343</v>
      </c>
      <c r="B60" s="242" t="s">
        <v>725</v>
      </c>
      <c r="C60" s="231" t="s">
        <v>726</v>
      </c>
      <c r="D60" s="207">
        <f>2.24*12</f>
        <v>26.880000000000003</v>
      </c>
      <c r="E60" s="529"/>
      <c r="F60" s="530"/>
    </row>
    <row r="61" spans="1:6" ht="47.1" customHeight="1" x14ac:dyDescent="0.2">
      <c r="A61" s="248" t="str">
        <f>'PLANILHA ORÇAMENTÁRIA'!B35</f>
        <v>4.5</v>
      </c>
      <c r="B61" s="535" t="str">
        <f>'PLANILHA ORÇAMENTÁRIA'!D35</f>
        <v>KIT DE PORTA DE MADEIRA PARA PINTURA, SEMI-OCA (PESADA OU SUPERPESADA), PADRÃO MÉDIO, 80X210CM, ESPESSURA DE 3,5CM, ITENS INCLUSOS: DOBRADIÇAS, MONTAGEM E INSTALAÇÃO DO BATENTE, FECHADURA COM EXECUÇÃO DO FURO - FORNECIMENTO E INSTALAÇÃO. AF_12/2019</v>
      </c>
      <c r="C61" s="536"/>
      <c r="D61" s="536"/>
      <c r="E61" s="536"/>
      <c r="F61" s="537"/>
    </row>
    <row r="62" spans="1:6" ht="33" customHeight="1" x14ac:dyDescent="0.2">
      <c r="A62" s="206" t="s">
        <v>322</v>
      </c>
      <c r="B62" s="206" t="s">
        <v>6</v>
      </c>
      <c r="C62" s="206" t="s">
        <v>42</v>
      </c>
      <c r="D62" s="207" t="s">
        <v>721</v>
      </c>
      <c r="E62" s="527" t="s">
        <v>730</v>
      </c>
      <c r="F62" s="528"/>
    </row>
    <row r="63" spans="1:6" ht="74.099999999999994" customHeight="1" x14ac:dyDescent="0.2">
      <c r="A63" s="236" t="s">
        <v>343</v>
      </c>
      <c r="B63" s="242" t="s">
        <v>725</v>
      </c>
      <c r="C63" s="231">
        <v>4</v>
      </c>
      <c r="D63" s="207">
        <v>4</v>
      </c>
      <c r="E63" s="529"/>
      <c r="F63" s="530"/>
    </row>
    <row r="64" spans="1:6" ht="43.35" customHeight="1" x14ac:dyDescent="0.2">
      <c r="A64" s="248" t="str">
        <f>'PLANILHA ORÇAMENTÁRIA'!B37</f>
        <v>4.6</v>
      </c>
      <c r="B64" s="535" t="str">
        <f>'PLANILHA ORÇAMENTÁRIA'!D37</f>
        <v>PORTA DE ALUMÍNIO DE ABRIR COM LAMBRI, COM GUARNIÇÃO, FIXAÇÃO COM PARAFUSOS - FORNECIMENTO E INSTALAÇÃO. AF_12/2019</v>
      </c>
      <c r="C64" s="536"/>
      <c r="D64" s="536"/>
      <c r="E64" s="536"/>
      <c r="F64" s="537"/>
    </row>
    <row r="65" spans="1:6" ht="33" customHeight="1" x14ac:dyDescent="0.2">
      <c r="A65" s="206" t="s">
        <v>322</v>
      </c>
      <c r="B65" s="206" t="s">
        <v>6</v>
      </c>
      <c r="C65" s="206" t="s">
        <v>323</v>
      </c>
      <c r="D65" s="207" t="s">
        <v>324</v>
      </c>
      <c r="E65" s="527" t="s">
        <v>730</v>
      </c>
      <c r="F65" s="528"/>
    </row>
    <row r="66" spans="1:6" ht="74.099999999999994" customHeight="1" x14ac:dyDescent="0.2">
      <c r="A66" s="236" t="s">
        <v>343</v>
      </c>
      <c r="B66" s="242" t="s">
        <v>725</v>
      </c>
      <c r="C66" s="231">
        <v>11.2</v>
      </c>
      <c r="D66" s="207">
        <v>11.2</v>
      </c>
      <c r="E66" s="529"/>
      <c r="F66" s="530"/>
    </row>
    <row r="67" spans="1:6" ht="43.35" customHeight="1" x14ac:dyDescent="0.2">
      <c r="A67" s="248" t="str">
        <f>'PLANILHA ORÇAMENTÁRIA'!B39</f>
        <v>4.7</v>
      </c>
      <c r="B67" s="535" t="str">
        <f>'PLANILHA ORÇAMENTÁRIA'!D39</f>
        <v>JANELA DE ALUMÍNIO TIPO MAXIM-AR, BATENTE/ REQUADRO 3 A 14 CM, VIDRO INCLUSO, FIXAÇÃO COM PARAFUSO, SEM GUARNIÇÃO/ ALIZAR, DIMENSÕES 60X80 (A X L) CM, SEM ACABAMENTO, VEDAÇÃO COM SILICONE, EXCLUSIVE CONTRAMARCO - FORNECIMENTO E INSTALAÇÃO. AF_11/2024</v>
      </c>
      <c r="C67" s="536"/>
      <c r="D67" s="536"/>
      <c r="E67" s="536"/>
      <c r="F67" s="537"/>
    </row>
    <row r="68" spans="1:6" ht="33" customHeight="1" x14ac:dyDescent="0.2">
      <c r="A68" s="206" t="s">
        <v>322</v>
      </c>
      <c r="B68" s="206" t="s">
        <v>6</v>
      </c>
      <c r="C68" s="206" t="s">
        <v>323</v>
      </c>
      <c r="D68" s="207" t="s">
        <v>324</v>
      </c>
      <c r="E68" s="527" t="s">
        <v>730</v>
      </c>
      <c r="F68" s="528"/>
    </row>
    <row r="69" spans="1:6" ht="74.099999999999994" customHeight="1" x14ac:dyDescent="0.2">
      <c r="A69" s="236" t="s">
        <v>343</v>
      </c>
      <c r="B69" s="242" t="s">
        <v>725</v>
      </c>
      <c r="C69" s="231">
        <v>8.64</v>
      </c>
      <c r="D69" s="207">
        <v>8.64</v>
      </c>
      <c r="E69" s="529"/>
      <c r="F69" s="530"/>
    </row>
    <row r="70" spans="1:6" ht="30" customHeight="1" x14ac:dyDescent="0.2">
      <c r="A70" s="248" t="str">
        <f>'PLANILHA ORÇAMENTÁRIA'!B40</f>
        <v>4.8</v>
      </c>
      <c r="B70" s="535" t="str">
        <f>'PLANILHA ORÇAMENTÁRIA'!D40</f>
        <v>CONTRAMARCO DE ALUMÍNIO, FIXAÇÃO COM PARAFUSO - FORNECIMENTO E INSTALAÇÃO. AF_11/2024</v>
      </c>
      <c r="C70" s="536"/>
      <c r="D70" s="536"/>
      <c r="E70" s="536"/>
      <c r="F70" s="537"/>
    </row>
    <row r="71" spans="1:6" ht="33" customHeight="1" x14ac:dyDescent="0.2">
      <c r="A71" s="206" t="s">
        <v>322</v>
      </c>
      <c r="B71" s="206" t="s">
        <v>6</v>
      </c>
      <c r="C71" s="206" t="s">
        <v>388</v>
      </c>
      <c r="D71" s="207" t="s">
        <v>387</v>
      </c>
      <c r="E71" s="527"/>
      <c r="F71" s="528"/>
    </row>
    <row r="72" spans="1:6" ht="74.099999999999994" customHeight="1" x14ac:dyDescent="0.2">
      <c r="A72" s="236" t="s">
        <v>712</v>
      </c>
      <c r="B72" s="242" t="s">
        <v>714</v>
      </c>
      <c r="C72" s="231" t="s">
        <v>715</v>
      </c>
      <c r="D72" s="207">
        <f>(1.2*2+0.6*2)*12</f>
        <v>43.199999999999996</v>
      </c>
      <c r="E72" s="529"/>
      <c r="F72" s="530"/>
    </row>
    <row r="73" spans="1:6" ht="36" customHeight="1" x14ac:dyDescent="0.2">
      <c r="A73" s="248" t="str">
        <f>'PLANILHA ORÇAMENTÁRIA'!B43</f>
        <v>5.1</v>
      </c>
      <c r="B73" s="524" t="str">
        <f>'PLANILHA ORÇAMENTÁRIA'!D43</f>
        <v>ATERRO MANUAL DE VALAS COM AREIA PARA ATERRO. AF_08/2023</v>
      </c>
      <c r="C73" s="525"/>
      <c r="D73" s="525"/>
      <c r="E73" s="525"/>
      <c r="F73" s="526"/>
    </row>
    <row r="74" spans="1:6" ht="33" customHeight="1" x14ac:dyDescent="0.2">
      <c r="A74" s="206" t="s">
        <v>322</v>
      </c>
      <c r="B74" s="206" t="s">
        <v>6</v>
      </c>
      <c r="C74" s="206" t="s">
        <v>384</v>
      </c>
      <c r="D74" s="207" t="s">
        <v>386</v>
      </c>
      <c r="E74" s="527"/>
      <c r="F74" s="528"/>
    </row>
    <row r="75" spans="1:6" ht="74.099999999999994" customHeight="1" x14ac:dyDescent="0.2">
      <c r="A75" s="236" t="s">
        <v>343</v>
      </c>
      <c r="B75" s="242" t="s">
        <v>659</v>
      </c>
      <c r="C75" s="231" t="s">
        <v>429</v>
      </c>
      <c r="D75" s="207">
        <f>(14*22+22*28)*0.25</f>
        <v>231</v>
      </c>
      <c r="E75" s="529"/>
      <c r="F75" s="530"/>
    </row>
    <row r="76" spans="1:6" ht="36" customHeight="1" x14ac:dyDescent="0.2">
      <c r="A76" s="248" t="str">
        <f>'PLANILHA ORÇAMENTÁRIA'!B45</f>
        <v>5.2</v>
      </c>
      <c r="B76" s="524" t="str">
        <f>'PLANILHA ORÇAMENTÁRIA'!D45</f>
        <v>EXECUÇÃO DE PASSEIO (CALÇADA) OU PISO DE CONCRETO COM CONCRETO MOLDADO IN LOCO, FEITO EM OBRA, ACABAMENTO CONVENCIONAL, NÃO ARMADO. AF_08/2022</v>
      </c>
      <c r="C76" s="525"/>
      <c r="D76" s="525"/>
      <c r="E76" s="525"/>
      <c r="F76" s="526"/>
    </row>
    <row r="77" spans="1:6" ht="33" customHeight="1" x14ac:dyDescent="0.2">
      <c r="A77" s="206" t="s">
        <v>322</v>
      </c>
      <c r="B77" s="206" t="s">
        <v>6</v>
      </c>
      <c r="C77" s="206" t="s">
        <v>384</v>
      </c>
      <c r="D77" s="207" t="s">
        <v>386</v>
      </c>
      <c r="E77" s="527"/>
      <c r="F77" s="528"/>
    </row>
    <row r="78" spans="1:6" ht="74.099999999999994" customHeight="1" x14ac:dyDescent="0.2">
      <c r="A78" s="236" t="s">
        <v>343</v>
      </c>
      <c r="B78" s="242" t="s">
        <v>660</v>
      </c>
      <c r="C78" s="231" t="s">
        <v>661</v>
      </c>
      <c r="D78" s="207">
        <f>(18*14)*0.06</f>
        <v>15.12</v>
      </c>
      <c r="E78" s="529"/>
      <c r="F78" s="530"/>
    </row>
    <row r="79" spans="1:6" ht="36" customHeight="1" x14ac:dyDescent="0.2">
      <c r="A79" s="248" t="str">
        <f>'PLANILHA ORÇAMENTÁRIA'!B46</f>
        <v>5.3</v>
      </c>
      <c r="B79" s="524" t="str">
        <f>'PLANILHA ORÇAMENTÁRIA'!D46</f>
        <v>PREPARO DO PISO CIMENTADO PARA PINTURA - LIXAMENTO E LIMPEZA. AF_05/2021</v>
      </c>
      <c r="C79" s="525"/>
      <c r="D79" s="525"/>
      <c r="E79" s="525"/>
      <c r="F79" s="526"/>
    </row>
    <row r="80" spans="1:6" ht="33" customHeight="1" x14ac:dyDescent="0.2">
      <c r="A80" s="206" t="s">
        <v>322</v>
      </c>
      <c r="B80" s="206" t="s">
        <v>6</v>
      </c>
      <c r="C80" s="206" t="s">
        <v>389</v>
      </c>
      <c r="D80" s="207" t="s">
        <v>324</v>
      </c>
      <c r="E80" s="527"/>
      <c r="F80" s="528"/>
    </row>
    <row r="81" spans="1:6" ht="74.099999999999994" customHeight="1" x14ac:dyDescent="0.2">
      <c r="A81" s="236" t="s">
        <v>438</v>
      </c>
      <c r="B81" s="242" t="s">
        <v>663</v>
      </c>
      <c r="C81" s="231" t="s">
        <v>662</v>
      </c>
      <c r="D81" s="207">
        <f>18*14</f>
        <v>252</v>
      </c>
      <c r="E81" s="529"/>
      <c r="F81" s="530"/>
    </row>
    <row r="82" spans="1:6" ht="36" customHeight="1" x14ac:dyDescent="0.2">
      <c r="A82" s="248" t="str">
        <f>'PLANILHA ORÇAMENTÁRIA'!B48</f>
        <v>5.4</v>
      </c>
      <c r="B82" s="524" t="str">
        <f>'PLANILHA ORÇAMENTÁRIA'!D48</f>
        <v>CONTRAPISO COM ARGAMASSA AUTONIVELANTE, APLICADO SOBRE LAJE, ADERIDO, ESPESSURA 3CM. AF_07/2021</v>
      </c>
      <c r="C82" s="525"/>
      <c r="D82" s="525"/>
      <c r="E82" s="525"/>
      <c r="F82" s="526"/>
    </row>
    <row r="83" spans="1:6" ht="33" customHeight="1" x14ac:dyDescent="0.2">
      <c r="A83" s="206" t="s">
        <v>322</v>
      </c>
      <c r="B83" s="206" t="s">
        <v>6</v>
      </c>
      <c r="C83" s="206" t="s">
        <v>389</v>
      </c>
      <c r="D83" s="207" t="s">
        <v>324</v>
      </c>
      <c r="E83" s="527"/>
      <c r="F83" s="528"/>
    </row>
    <row r="84" spans="1:6" ht="74.099999999999994" customHeight="1" x14ac:dyDescent="0.2">
      <c r="A84" s="236" t="s">
        <v>343</v>
      </c>
      <c r="B84" s="242" t="s">
        <v>731</v>
      </c>
      <c r="C84" s="243" t="s">
        <v>710</v>
      </c>
      <c r="D84" s="207">
        <f>11.02+10.33+20.47+27.91+23.67</f>
        <v>93.4</v>
      </c>
      <c r="E84" s="529"/>
      <c r="F84" s="530"/>
    </row>
    <row r="85" spans="1:6" ht="36" customHeight="1" x14ac:dyDescent="0.2">
      <c r="A85" s="248" t="str">
        <f>'PLANILHA ORÇAMENTÁRIA'!B49</f>
        <v>5.5</v>
      </c>
      <c r="B85" s="524" t="str">
        <f>'PLANILHA ORÇAMENTÁRIA'!D49</f>
        <v>REVESTIMENTO CERÂMICO PARA PISO COM PLACAS TIPO ESMALTADA DE DIMENSÕES 60X60 CM APLICADA EM AMBIENTES DE ÁREA MAIOR QUE 10 M2. AF_02/2023_PE</v>
      </c>
      <c r="C85" s="525"/>
      <c r="D85" s="525"/>
      <c r="E85" s="525"/>
      <c r="F85" s="526"/>
    </row>
    <row r="86" spans="1:6" ht="33" customHeight="1" x14ac:dyDescent="0.2">
      <c r="A86" s="206" t="s">
        <v>322</v>
      </c>
      <c r="B86" s="206" t="s">
        <v>6</v>
      </c>
      <c r="C86" s="206" t="s">
        <v>389</v>
      </c>
      <c r="D86" s="207" t="s">
        <v>324</v>
      </c>
      <c r="E86" s="527"/>
      <c r="F86" s="528"/>
    </row>
    <row r="87" spans="1:6" ht="74.099999999999994" customHeight="1" x14ac:dyDescent="0.2">
      <c r="A87" s="236" t="s">
        <v>343</v>
      </c>
      <c r="B87" s="242" t="s">
        <v>731</v>
      </c>
      <c r="C87" s="243" t="s">
        <v>710</v>
      </c>
      <c r="D87" s="207">
        <f>11.02+10.33+20.47+27.91+23.67</f>
        <v>93.4</v>
      </c>
      <c r="E87" s="529"/>
      <c r="F87" s="530"/>
    </row>
    <row r="88" spans="1:6" ht="36" customHeight="1" x14ac:dyDescent="0.2">
      <c r="A88" s="248" t="str">
        <f>'PLANILHA ORÇAMENTÁRIA'!B51</f>
        <v>5.6</v>
      </c>
      <c r="B88" s="524" t="str">
        <f>'PLANILHA ORÇAMENTÁRIA'!D51</f>
        <v>EXECUÇÃO DE PASSEIO (CALÇADA) OU PISO DE CONCRETO COM CONCRETO MOLDADO IN LOCO, FEITO EM OBRA, ACABAMENTO CONVENCIONAL, NÃO ARMADO. AF_08/2022</v>
      </c>
      <c r="C88" s="525"/>
      <c r="D88" s="525"/>
      <c r="E88" s="525"/>
      <c r="F88" s="526"/>
    </row>
    <row r="89" spans="1:6" ht="33" customHeight="1" x14ac:dyDescent="0.2">
      <c r="A89" s="206" t="s">
        <v>322</v>
      </c>
      <c r="B89" s="206" t="s">
        <v>6</v>
      </c>
      <c r="C89" s="206" t="s">
        <v>384</v>
      </c>
      <c r="D89" s="207" t="s">
        <v>386</v>
      </c>
      <c r="E89" s="527"/>
      <c r="F89" s="528"/>
    </row>
    <row r="90" spans="1:6" ht="74.099999999999994" customHeight="1" x14ac:dyDescent="0.2">
      <c r="A90" s="236" t="s">
        <v>649</v>
      </c>
      <c r="B90" s="242" t="s">
        <v>732</v>
      </c>
      <c r="C90" s="231" t="s">
        <v>664</v>
      </c>
      <c r="D90" s="207">
        <f>16*16*0.06</f>
        <v>15.36</v>
      </c>
      <c r="E90" s="529"/>
      <c r="F90" s="530"/>
    </row>
    <row r="91" spans="1:6" ht="36" customHeight="1" x14ac:dyDescent="0.2">
      <c r="A91" s="248" t="str">
        <f>'PLANILHA ORÇAMENTÁRIA'!B54</f>
        <v>6.1</v>
      </c>
      <c r="B91" s="524" t="str">
        <f>'PLANILHA ORÇAMENTÁRIA'!D54</f>
        <v>FUNDO SELADOR ACRÍLICO, APLICAÇÃO MANUAL EM PAREDE, UMA DEMÃO. AF_04/2023</v>
      </c>
      <c r="C91" s="525"/>
      <c r="D91" s="525"/>
      <c r="E91" s="525"/>
      <c r="F91" s="526"/>
    </row>
    <row r="92" spans="1:6" ht="33" customHeight="1" x14ac:dyDescent="0.2">
      <c r="A92" s="206" t="s">
        <v>322</v>
      </c>
      <c r="B92" s="206" t="s">
        <v>6</v>
      </c>
      <c r="C92" s="206" t="s">
        <v>389</v>
      </c>
      <c r="D92" s="207" t="s">
        <v>324</v>
      </c>
      <c r="E92" s="527" t="s">
        <v>734</v>
      </c>
      <c r="F92" s="528"/>
    </row>
    <row r="93" spans="1:6" ht="74.099999999999994" customHeight="1" x14ac:dyDescent="0.2">
      <c r="A93" s="236" t="s">
        <v>733</v>
      </c>
      <c r="B93" s="242" t="s">
        <v>663</v>
      </c>
      <c r="C93" s="231">
        <v>270.08</v>
      </c>
      <c r="D93" s="207">
        <v>270.08</v>
      </c>
      <c r="E93" s="529"/>
      <c r="F93" s="530"/>
    </row>
    <row r="94" spans="1:6" ht="36" customHeight="1" x14ac:dyDescent="0.2">
      <c r="A94" s="248" t="str">
        <f>'PLANILHA ORÇAMENTÁRIA'!B55</f>
        <v>6.2</v>
      </c>
      <c r="B94" s="524" t="str">
        <f>'PLANILHA ORÇAMENTÁRIA'!D55</f>
        <v>PINTURA LÁTEX ACRÍLICA PREMIUM, APLICAÇÃO MANUAL EM PAREDES, DUAS DEMÃOS. AF_04/2023</v>
      </c>
      <c r="C94" s="525"/>
      <c r="D94" s="525"/>
      <c r="E94" s="525"/>
      <c r="F94" s="526"/>
    </row>
    <row r="95" spans="1:6" ht="33" customHeight="1" x14ac:dyDescent="0.2">
      <c r="A95" s="206" t="s">
        <v>322</v>
      </c>
      <c r="B95" s="206" t="s">
        <v>6</v>
      </c>
      <c r="C95" s="206" t="s">
        <v>389</v>
      </c>
      <c r="D95" s="207" t="s">
        <v>324</v>
      </c>
      <c r="E95" s="527" t="s">
        <v>734</v>
      </c>
      <c r="F95" s="528"/>
    </row>
    <row r="96" spans="1:6" ht="74.099999999999994" customHeight="1" x14ac:dyDescent="0.2">
      <c r="A96" s="236" t="s">
        <v>733</v>
      </c>
      <c r="B96" s="242" t="s">
        <v>663</v>
      </c>
      <c r="C96" s="231">
        <v>270.08</v>
      </c>
      <c r="D96" s="207">
        <v>270.08</v>
      </c>
      <c r="E96" s="529"/>
      <c r="F96" s="530"/>
    </row>
    <row r="97" spans="1:6" ht="36" customHeight="1" x14ac:dyDescent="0.2">
      <c r="A97" s="248" t="str">
        <f>'PLANILHA ORÇAMENTÁRIA'!B57</f>
        <v>6.3</v>
      </c>
      <c r="B97" s="524" t="str">
        <f>'PLANILHA ORÇAMENTÁRIA'!D57</f>
        <v>REVESTIMENTO CERÂMICO PARA PAREDES INTERNAS COM PLACAS TIPO ESMALTADA DE DIMENSÕES 60X60 CM APLICADAS NA ALTURA INTEIRA DAS PAREDES. AF_02/2023_PE</v>
      </c>
      <c r="C97" s="525"/>
      <c r="D97" s="525"/>
      <c r="E97" s="525"/>
      <c r="F97" s="526"/>
    </row>
    <row r="98" spans="1:6" ht="33" customHeight="1" x14ac:dyDescent="0.2">
      <c r="A98" s="206" t="s">
        <v>322</v>
      </c>
      <c r="B98" s="206" t="s">
        <v>6</v>
      </c>
      <c r="C98" s="206" t="s">
        <v>389</v>
      </c>
      <c r="D98" s="207" t="s">
        <v>324</v>
      </c>
      <c r="E98" s="527" t="s">
        <v>734</v>
      </c>
      <c r="F98" s="528"/>
    </row>
    <row r="99" spans="1:6" ht="74.099999999999994" customHeight="1" x14ac:dyDescent="0.2">
      <c r="A99" s="236" t="s">
        <v>733</v>
      </c>
      <c r="B99" s="242" t="s">
        <v>663</v>
      </c>
      <c r="C99" s="231">
        <v>101.52</v>
      </c>
      <c r="D99" s="207">
        <v>101.52</v>
      </c>
      <c r="E99" s="529"/>
      <c r="F99" s="530"/>
    </row>
    <row r="100" spans="1:6" ht="36" customHeight="1" x14ac:dyDescent="0.2">
      <c r="A100" s="248" t="str">
        <f>'PLANILHA ORÇAMENTÁRIA'!B59</f>
        <v>6.4</v>
      </c>
      <c r="B100" s="524" t="str">
        <f>'PLANILHA ORÇAMENTÁRIA'!D59</f>
        <v>PINTURA DE PISO COM TINTA ACRÍLICA, APLICAÇÃO MANUAL, 3 DEMÃOS, INCLUSO FUNDO PREPARADOR. AF_05/2021</v>
      </c>
      <c r="C100" s="525"/>
      <c r="D100" s="525"/>
      <c r="E100" s="525"/>
      <c r="F100" s="526"/>
    </row>
    <row r="101" spans="1:6" ht="33" customHeight="1" x14ac:dyDescent="0.2">
      <c r="A101" s="206" t="s">
        <v>322</v>
      </c>
      <c r="B101" s="206" t="s">
        <v>6</v>
      </c>
      <c r="C101" s="206" t="s">
        <v>389</v>
      </c>
      <c r="D101" s="207" t="s">
        <v>324</v>
      </c>
      <c r="E101" s="527"/>
      <c r="F101" s="528"/>
    </row>
    <row r="102" spans="1:6" ht="74.099999999999994" customHeight="1" x14ac:dyDescent="0.2">
      <c r="A102" s="236" t="s">
        <v>733</v>
      </c>
      <c r="B102" s="242" t="s">
        <v>663</v>
      </c>
      <c r="C102" s="231" t="s">
        <v>662</v>
      </c>
      <c r="D102" s="207">
        <f>18*14</f>
        <v>252</v>
      </c>
      <c r="E102" s="529"/>
      <c r="F102" s="530"/>
    </row>
    <row r="103" spans="1:6" ht="36" customHeight="1" x14ac:dyDescent="0.2">
      <c r="A103" s="248" t="str">
        <f>'PLANILHA ORÇAMENTÁRIA'!B62</f>
        <v>7.1</v>
      </c>
      <c r="B103" s="524" t="str">
        <f>'PLANILHA ORÇAMENTÁRIA'!D62</f>
        <v>FORRO EM RÉGUAS DE PVC, LISO, PARA AMBIENTES COMERCIAIS, INCLUSIVE ESTRUTURA BIDIRECIONAL DE FIXAÇÃO. AF_08/2023_PS</v>
      </c>
      <c r="C103" s="525"/>
      <c r="D103" s="525"/>
      <c r="E103" s="525"/>
      <c r="F103" s="526"/>
    </row>
    <row r="104" spans="1:6" ht="33" customHeight="1" x14ac:dyDescent="0.2">
      <c r="A104" s="206" t="s">
        <v>322</v>
      </c>
      <c r="B104" s="206" t="s">
        <v>6</v>
      </c>
      <c r="C104" s="206" t="s">
        <v>389</v>
      </c>
      <c r="D104" s="207" t="s">
        <v>324</v>
      </c>
      <c r="E104" s="527"/>
      <c r="F104" s="528"/>
    </row>
    <row r="105" spans="1:6" ht="74.099999999999994" customHeight="1" x14ac:dyDescent="0.2">
      <c r="A105" s="236" t="s">
        <v>733</v>
      </c>
      <c r="B105" s="242" t="s">
        <v>735</v>
      </c>
      <c r="C105" s="243" t="s">
        <v>710</v>
      </c>
      <c r="D105" s="207">
        <f>11.02+10.33+20.47+27.91+23.67</f>
        <v>93.4</v>
      </c>
      <c r="E105" s="529"/>
      <c r="F105" s="530"/>
    </row>
    <row r="106" spans="1:6" ht="46.35" customHeight="1" x14ac:dyDescent="0.2">
      <c r="A106" s="248" t="str">
        <f>'PLANILHA ORÇAMENTÁRIA'!B65</f>
        <v>8.1</v>
      </c>
      <c r="B106" s="524" t="str">
        <f>'PLANILHA ORÇAMENTÁRIA'!D65</f>
        <v>PILAR DE MADEIRA ROLIÇA, EUCALIPTO OU EQUIVALENTE DA REGIÃO, FIXADO COM VERGALHÃO, DIÂMETRO DE 16 A 20 CM, APOIO ARTICULADO, COMPRIMENTO DE 6 M. AF_03/2024</v>
      </c>
      <c r="C106" s="525"/>
      <c r="D106" s="525"/>
      <c r="E106" s="525"/>
      <c r="F106" s="526"/>
    </row>
    <row r="107" spans="1:6" ht="33" customHeight="1" x14ac:dyDescent="0.2">
      <c r="A107" s="206" t="s">
        <v>322</v>
      </c>
      <c r="B107" s="206" t="s">
        <v>6</v>
      </c>
      <c r="C107" s="206" t="s">
        <v>389</v>
      </c>
      <c r="D107" s="207" t="s">
        <v>324</v>
      </c>
      <c r="E107" s="527"/>
      <c r="F107" s="528"/>
    </row>
    <row r="108" spans="1:6" ht="74.099999999999994" customHeight="1" x14ac:dyDescent="0.2">
      <c r="A108" s="236" t="s">
        <v>738</v>
      </c>
      <c r="B108" s="242" t="s">
        <v>736</v>
      </c>
      <c r="C108" s="231" t="s">
        <v>426</v>
      </c>
      <c r="D108" s="207">
        <f>26*6</f>
        <v>156</v>
      </c>
      <c r="E108" s="529"/>
      <c r="F108" s="530"/>
    </row>
    <row r="109" spans="1:6" ht="46.35" customHeight="1" x14ac:dyDescent="0.2">
      <c r="A109" s="248" t="str">
        <f>'PLANILHA ORÇAMENTÁRIA'!B66</f>
        <v>8.2</v>
      </c>
      <c r="B109" s="524" t="str">
        <f>'PLANILHA ORÇAMENTÁRIA'!D66</f>
        <v>REDE DE PROTEÇÃO ESPORTIVA FIO 2MM, MALHA 4CMX4CM, COR PRETA</v>
      </c>
      <c r="C109" s="525"/>
      <c r="D109" s="525"/>
      <c r="E109" s="525"/>
      <c r="F109" s="526"/>
    </row>
    <row r="110" spans="1:6" ht="33" customHeight="1" x14ac:dyDescent="0.2">
      <c r="A110" s="206" t="s">
        <v>322</v>
      </c>
      <c r="B110" s="206" t="s">
        <v>6</v>
      </c>
      <c r="C110" s="206" t="s">
        <v>389</v>
      </c>
      <c r="D110" s="207" t="s">
        <v>324</v>
      </c>
      <c r="E110" s="527"/>
      <c r="F110" s="528"/>
    </row>
    <row r="111" spans="1:6" ht="74.099999999999994" customHeight="1" x14ac:dyDescent="0.2">
      <c r="A111" s="236" t="s">
        <v>738</v>
      </c>
      <c r="B111" s="242" t="s">
        <v>737</v>
      </c>
      <c r="C111" s="231" t="s">
        <v>418</v>
      </c>
      <c r="D111" s="207">
        <f>14*2*5+22*2*5+22*2*5+28*2*5</f>
        <v>860</v>
      </c>
      <c r="E111" s="529"/>
      <c r="F111" s="530"/>
    </row>
    <row r="112" spans="1:6" ht="46.35" customHeight="1" x14ac:dyDescent="0.2">
      <c r="A112" s="248" t="str">
        <f>'PLANILHA ORÇAMENTÁRIA'!B68</f>
        <v>8.3</v>
      </c>
      <c r="B112" s="524" t="str">
        <f>'PLANILHA ORÇAMENTÁRIA'!D68</f>
        <v>PILAR METÁLICO PERFIL LAMINADO OU SOLDADO EM AÇO ESTRUTURAL, COM CONEXÕES SOLDADAS, INCLUSOS MÃO DE OBRA, TRANSPORTE E IÇAMENTO UTILIZANDO GUINDASTE - FORNECIMENTO E INSTALAÇÃO. AF_01/2020_PA</v>
      </c>
      <c r="C112" s="525"/>
      <c r="D112" s="525"/>
      <c r="E112" s="525"/>
      <c r="F112" s="526"/>
    </row>
    <row r="113" spans="1:6" ht="33" customHeight="1" x14ac:dyDescent="0.2">
      <c r="A113" s="206" t="s">
        <v>322</v>
      </c>
      <c r="B113" s="206" t="s">
        <v>6</v>
      </c>
      <c r="C113" s="206" t="s">
        <v>282</v>
      </c>
      <c r="D113" s="207" t="s">
        <v>740</v>
      </c>
      <c r="E113" s="527" t="s">
        <v>741</v>
      </c>
      <c r="F113" s="528"/>
    </row>
    <row r="114" spans="1:6" ht="90.95" customHeight="1" x14ac:dyDescent="0.2">
      <c r="A114" s="236" t="s">
        <v>739</v>
      </c>
      <c r="B114" s="242" t="s">
        <v>743</v>
      </c>
      <c r="C114" s="231">
        <v>1023.12</v>
      </c>
      <c r="D114" s="207">
        <f>C114</f>
        <v>1023.12</v>
      </c>
      <c r="E114" s="529"/>
      <c r="F114" s="530"/>
    </row>
    <row r="115" spans="1:6" ht="46.35" customHeight="1" x14ac:dyDescent="0.2">
      <c r="A115" s="248" t="str">
        <f>'PLANILHA ORÇAMENTÁRIA'!B69</f>
        <v>8.4</v>
      </c>
      <c r="B115" s="524" t="str">
        <f>'PLANILHA ORÇAMENTÁRIA'!D69</f>
        <v>TUBO DE AÇO GALVANIZADO COM COSTURA, CLASSE MÉDIA, CONEXÃO RANHURADA, DN 80 (3"), INSTALADO EM PRUMADAS - FORNECIMENTO E INSTALAÇÃO. AF_10/2020</v>
      </c>
      <c r="C115" s="525"/>
      <c r="D115" s="525"/>
      <c r="E115" s="525"/>
      <c r="F115" s="526"/>
    </row>
    <row r="116" spans="1:6" ht="33" customHeight="1" x14ac:dyDescent="0.2">
      <c r="A116" s="206" t="s">
        <v>322</v>
      </c>
      <c r="B116" s="206" t="s">
        <v>6</v>
      </c>
      <c r="C116" s="206" t="s">
        <v>654</v>
      </c>
      <c r="D116" s="207" t="s">
        <v>655</v>
      </c>
      <c r="E116" s="527"/>
      <c r="F116" s="528"/>
    </row>
    <row r="117" spans="1:6" ht="74.099999999999994" customHeight="1" x14ac:dyDescent="0.2">
      <c r="A117" s="236" t="s">
        <v>739</v>
      </c>
      <c r="B117" s="242" t="s">
        <v>742</v>
      </c>
      <c r="C117" s="231" t="s">
        <v>656</v>
      </c>
      <c r="D117" s="207">
        <f>9*4</f>
        <v>36</v>
      </c>
      <c r="E117" s="529"/>
      <c r="F117" s="530"/>
    </row>
    <row r="118" spans="1:6" ht="46.35" customHeight="1" x14ac:dyDescent="0.2">
      <c r="A118" s="248" t="str">
        <f>'PLANILHA ORÇAMENTÁRIA'!B71</f>
        <v>8.6</v>
      </c>
      <c r="B118" s="524" t="str">
        <f>'PLANILHA ORÇAMENTÁRIA'!D71</f>
        <v>ARAME / CABO DE AÇO - FORNECIMENTO E INSTALAÇÃO</v>
      </c>
      <c r="C118" s="525"/>
      <c r="D118" s="525"/>
      <c r="E118" s="525"/>
      <c r="F118" s="526"/>
    </row>
    <row r="119" spans="1:6" ht="33" customHeight="1" x14ac:dyDescent="0.2">
      <c r="A119" s="206" t="s">
        <v>322</v>
      </c>
      <c r="B119" s="206" t="s">
        <v>6</v>
      </c>
      <c r="C119" s="206" t="s">
        <v>729</v>
      </c>
      <c r="D119" s="207" t="s">
        <v>721</v>
      </c>
      <c r="E119" s="527"/>
      <c r="F119" s="528"/>
    </row>
    <row r="120" spans="1:6" ht="74.099999999999994" customHeight="1" x14ac:dyDescent="0.2">
      <c r="A120" s="236" t="s">
        <v>739</v>
      </c>
      <c r="B120" s="242" t="s">
        <v>631</v>
      </c>
      <c r="C120" s="231" t="s">
        <v>810</v>
      </c>
      <c r="D120" s="207">
        <f>25.3*2+45.3*2+25.3*3</f>
        <v>217.1</v>
      </c>
      <c r="E120" s="529"/>
      <c r="F120" s="530"/>
    </row>
    <row r="121" spans="1:6" ht="46.35" customHeight="1" x14ac:dyDescent="0.2">
      <c r="A121" s="248" t="str">
        <f>'PLANILHA ORÇAMENTÁRIA'!B73</f>
        <v>8.7</v>
      </c>
      <c r="B121" s="524" t="str">
        <f>'PLANILHA ORÇAMENTÁRIA'!D73</f>
        <v>Poste oficial para volei em aço galvanizado d=3", c/esticador e catraca</v>
      </c>
      <c r="C121" s="525"/>
      <c r="D121" s="525"/>
      <c r="E121" s="525"/>
      <c r="F121" s="526"/>
    </row>
    <row r="122" spans="1:6" ht="33" customHeight="1" x14ac:dyDescent="0.2">
      <c r="A122" s="206" t="s">
        <v>322</v>
      </c>
      <c r="B122" s="206" t="s">
        <v>6</v>
      </c>
      <c r="C122" s="206" t="s">
        <v>720</v>
      </c>
      <c r="D122" s="207" t="s">
        <v>721</v>
      </c>
      <c r="E122" s="527" t="s">
        <v>745</v>
      </c>
      <c r="F122" s="528"/>
    </row>
    <row r="123" spans="1:6" ht="74.099999999999994" customHeight="1" x14ac:dyDescent="0.2">
      <c r="A123" s="236" t="s">
        <v>343</v>
      </c>
      <c r="B123" s="242" t="s">
        <v>744</v>
      </c>
      <c r="C123" s="231">
        <v>3</v>
      </c>
      <c r="D123" s="207">
        <v>3</v>
      </c>
      <c r="E123" s="529"/>
      <c r="F123" s="530"/>
    </row>
    <row r="124" spans="1:6" ht="46.35" customHeight="1" x14ac:dyDescent="0.2">
      <c r="A124" s="248" t="str">
        <f>'PLANILHA ORÇAMENTÁRIA'!B74</f>
        <v>8.8</v>
      </c>
      <c r="B124" s="524" t="str">
        <f>'PLANILHA ORÇAMENTÁRIA'!D74</f>
        <v>Rede para volei profissional, em nylon e com medidor de altura - premium</v>
      </c>
      <c r="C124" s="525"/>
      <c r="D124" s="525"/>
      <c r="E124" s="525"/>
      <c r="F124" s="526"/>
    </row>
    <row r="125" spans="1:6" ht="33" customHeight="1" x14ac:dyDescent="0.2">
      <c r="A125" s="206" t="s">
        <v>322</v>
      </c>
      <c r="B125" s="206" t="s">
        <v>6</v>
      </c>
      <c r="C125" s="206" t="s">
        <v>720</v>
      </c>
      <c r="D125" s="207" t="s">
        <v>721</v>
      </c>
      <c r="E125" s="527" t="s">
        <v>745</v>
      </c>
      <c r="F125" s="528"/>
    </row>
    <row r="126" spans="1:6" ht="74.099999999999994" customHeight="1" x14ac:dyDescent="0.2">
      <c r="A126" s="236" t="s">
        <v>343</v>
      </c>
      <c r="B126" s="242" t="s">
        <v>744</v>
      </c>
      <c r="C126" s="231">
        <v>3</v>
      </c>
      <c r="D126" s="207">
        <v>3</v>
      </c>
      <c r="E126" s="529"/>
      <c r="F126" s="530"/>
    </row>
    <row r="127" spans="1:6" ht="46.35" customHeight="1" x14ac:dyDescent="0.2">
      <c r="A127" s="248" t="str">
        <f>'PLANILHA ORÇAMENTÁRIA'!B75</f>
        <v>8.9</v>
      </c>
      <c r="B127" s="524" t="str">
        <f>'PLANILHA ORÇAMENTÁRIA'!D75</f>
        <v>FITA DE DEMARCAÇÃO DE AREIA PARA VÔLEI DE PRAIA</v>
      </c>
      <c r="C127" s="525"/>
      <c r="D127" s="525"/>
      <c r="E127" s="525"/>
      <c r="F127" s="526"/>
    </row>
    <row r="128" spans="1:6" ht="33" customHeight="1" x14ac:dyDescent="0.2">
      <c r="A128" s="206" t="s">
        <v>322</v>
      </c>
      <c r="B128" s="206" t="s">
        <v>6</v>
      </c>
      <c r="C128" s="206" t="s">
        <v>720</v>
      </c>
      <c r="D128" s="207" t="s">
        <v>721</v>
      </c>
      <c r="E128" s="527" t="s">
        <v>745</v>
      </c>
      <c r="F128" s="528"/>
    </row>
    <row r="129" spans="1:6" ht="74.099999999999994" customHeight="1" x14ac:dyDescent="0.2">
      <c r="A129" s="236" t="s">
        <v>343</v>
      </c>
      <c r="B129" s="242" t="s">
        <v>744</v>
      </c>
      <c r="C129" s="231">
        <v>3</v>
      </c>
      <c r="D129" s="207">
        <v>3</v>
      </c>
      <c r="E129" s="529"/>
      <c r="F129" s="530"/>
    </row>
    <row r="130" spans="1:6" ht="46.35" customHeight="1" x14ac:dyDescent="0.2">
      <c r="A130" s="248" t="str">
        <f>'PLANILHA ORÇAMENTÁRIA'!B77</f>
        <v>8.10</v>
      </c>
      <c r="B130" s="524" t="str">
        <f>'PLANILHA ORÇAMENTÁRIA'!D77</f>
        <v>PAR DE TRAVES DE FUTEBOL SOCIETY 5M X 2,2M, TUBO D=8MM COM REDE E REQUADRO.</v>
      </c>
      <c r="C130" s="525"/>
      <c r="D130" s="525"/>
      <c r="E130" s="525"/>
      <c r="F130" s="526"/>
    </row>
    <row r="131" spans="1:6" ht="33" customHeight="1" x14ac:dyDescent="0.2">
      <c r="A131" s="206" t="s">
        <v>322</v>
      </c>
      <c r="B131" s="206" t="s">
        <v>6</v>
      </c>
      <c r="C131" s="206" t="s">
        <v>720</v>
      </c>
      <c r="D131" s="207" t="s">
        <v>721</v>
      </c>
      <c r="E131" s="527" t="s">
        <v>745</v>
      </c>
      <c r="F131" s="528"/>
    </row>
    <row r="132" spans="1:6" ht="74.099999999999994" customHeight="1" x14ac:dyDescent="0.2">
      <c r="A132" s="236" t="s">
        <v>343</v>
      </c>
      <c r="B132" s="242" t="s">
        <v>744</v>
      </c>
      <c r="C132" s="231">
        <v>1</v>
      </c>
      <c r="D132" s="207">
        <v>1</v>
      </c>
      <c r="E132" s="529"/>
      <c r="F132" s="530"/>
    </row>
    <row r="133" spans="1:6" ht="46.35" customHeight="1" x14ac:dyDescent="0.2">
      <c r="A133" s="248" t="str">
        <f>'PLANILHA ORÇAMENTÁRIA'!B79</f>
        <v>8.11</v>
      </c>
      <c r="B133" s="524" t="str">
        <f>'PLANILHA ORÇAMENTÁRIA'!D79</f>
        <v>PAR DE TABELAS DE BASQUETE DE COMPENSADO NAVAL, COM AROS E REDES - FORNECIMENTO E INSTALAÇÃO. AF_03/2022</v>
      </c>
      <c r="C133" s="525"/>
      <c r="D133" s="525"/>
      <c r="E133" s="525"/>
      <c r="F133" s="526"/>
    </row>
    <row r="134" spans="1:6" ht="33" customHeight="1" x14ac:dyDescent="0.2">
      <c r="A134" s="206" t="s">
        <v>322</v>
      </c>
      <c r="B134" s="206" t="s">
        <v>6</v>
      </c>
      <c r="C134" s="206" t="s">
        <v>720</v>
      </c>
      <c r="D134" s="207" t="s">
        <v>721</v>
      </c>
      <c r="E134" s="527" t="s">
        <v>745</v>
      </c>
      <c r="F134" s="528"/>
    </row>
    <row r="135" spans="1:6" ht="74.099999999999994" customHeight="1" x14ac:dyDescent="0.2">
      <c r="A135" s="236" t="s">
        <v>343</v>
      </c>
      <c r="B135" s="242" t="s">
        <v>744</v>
      </c>
      <c r="C135" s="231" t="s">
        <v>815</v>
      </c>
      <c r="D135" s="207">
        <f>(0.6+0.9+0.6+0.7+0.2+1.1+0.9+0.2+1.1+0.9+0.2+1.1+0.4+2.4)*2+(0.1+0.1+0.6+0.1+0.1+0.6+0.1+0.1+0.3+1.4)*2+(0.2+0.6+0.2+0.6+0.2+0.4+0.9+1.4)*2</f>
        <v>38.600000000000009</v>
      </c>
      <c r="E135" s="529"/>
      <c r="F135" s="530"/>
    </row>
    <row r="136" spans="1:6" ht="46.35" customHeight="1" x14ac:dyDescent="0.2">
      <c r="A136" s="248" t="str">
        <f>'PLANILHA ORÇAMENTÁRIA'!B89</f>
        <v>9.8</v>
      </c>
      <c r="B136" s="524" t="str">
        <f>'PLANILHA ORÇAMENTÁRIA'!D89</f>
        <v>RASGO LINEAR MANUAL EM ALVENARIA, PARA RAMAIS/ DISTRIBUIÇÃO DE INSTALAÇÕES HIDRÁULICAS, DIÂMETROS MENORES OU IGUAIS A 40 MM. AF_09/2023</v>
      </c>
      <c r="C136" s="525"/>
      <c r="D136" s="525"/>
      <c r="E136" s="525"/>
      <c r="F136" s="526"/>
    </row>
    <row r="137" spans="1:6" ht="33" customHeight="1" x14ac:dyDescent="0.2">
      <c r="A137" s="206" t="s">
        <v>322</v>
      </c>
      <c r="B137" s="206" t="s">
        <v>6</v>
      </c>
      <c r="C137" s="206" t="s">
        <v>720</v>
      </c>
      <c r="D137" s="207" t="s">
        <v>655</v>
      </c>
      <c r="E137" s="527"/>
      <c r="F137" s="528"/>
    </row>
    <row r="138" spans="1:6" ht="74.099999999999994" customHeight="1" x14ac:dyDescent="0.2">
      <c r="A138" s="236" t="s">
        <v>813</v>
      </c>
      <c r="B138" s="242" t="s">
        <v>814</v>
      </c>
      <c r="C138" s="231">
        <v>0.5</v>
      </c>
      <c r="D138" s="207">
        <v>0.5</v>
      </c>
      <c r="E138" s="529"/>
      <c r="F138" s="530"/>
    </row>
    <row r="139" spans="1:6" ht="46.35" customHeight="1" x14ac:dyDescent="0.2">
      <c r="A139" s="248" t="str">
        <f>'PLANILHA ORÇAMENTÁRIA'!B120</f>
        <v>10.1</v>
      </c>
      <c r="B139" s="524" t="str">
        <f>'PLANILHA ORÇAMENTÁRIA'!D120</f>
        <v>ESCAVAÇÃO MANUAL PARA VIGA BALDRAME OU SAPATA CORRIDA (INCLUINDO ESCAVAÇÃO PARA COLOCAÇÃO DE FÔRMAS). AF_01/2024</v>
      </c>
      <c r="C139" s="525"/>
      <c r="D139" s="525"/>
      <c r="E139" s="525"/>
      <c r="F139" s="526"/>
    </row>
    <row r="140" spans="1:6" ht="33" customHeight="1" x14ac:dyDescent="0.2">
      <c r="A140" s="206" t="s">
        <v>322</v>
      </c>
      <c r="B140" s="206" t="s">
        <v>6</v>
      </c>
      <c r="C140" s="206" t="s">
        <v>384</v>
      </c>
      <c r="D140" s="207" t="s">
        <v>403</v>
      </c>
      <c r="E140" s="527"/>
      <c r="F140" s="528"/>
    </row>
    <row r="141" spans="1:6" ht="74.099999999999994" customHeight="1" x14ac:dyDescent="0.2">
      <c r="A141" s="236" t="s">
        <v>343</v>
      </c>
      <c r="B141" s="242" t="s">
        <v>399</v>
      </c>
      <c r="C141" s="231" t="s">
        <v>400</v>
      </c>
      <c r="D141" s="207">
        <f>1*0.3*0.2</f>
        <v>0.06</v>
      </c>
      <c r="E141" s="529"/>
      <c r="F141" s="530"/>
    </row>
    <row r="142" spans="1:6" ht="46.35" customHeight="1" x14ac:dyDescent="0.2">
      <c r="A142" s="248" t="str">
        <f>'PLANILHA ORÇAMENTÁRIA'!B121</f>
        <v>10.2</v>
      </c>
      <c r="B142" s="524" t="str">
        <f>'PLANILHA ORÇAMENTÁRIA'!D121</f>
        <v>CONCRETAGEM DE BLOCO DE COROAMENTO OU VIGA BALDRAME, FCK 30 MPA, COM USO DE JERICA - LANÇAMENTO, ADENSAMENTO E ACABAMENTO. AF_01/2024</v>
      </c>
      <c r="C142" s="525"/>
      <c r="D142" s="525"/>
      <c r="E142" s="525"/>
      <c r="F142" s="526"/>
    </row>
    <row r="143" spans="1:6" ht="33" customHeight="1" x14ac:dyDescent="0.2">
      <c r="A143" s="206" t="s">
        <v>322</v>
      </c>
      <c r="B143" s="206" t="s">
        <v>6</v>
      </c>
      <c r="C143" s="206" t="s">
        <v>384</v>
      </c>
      <c r="D143" s="207" t="s">
        <v>386</v>
      </c>
      <c r="E143" s="527"/>
      <c r="F143" s="528"/>
    </row>
    <row r="144" spans="1:6" ht="74.099999999999994" customHeight="1" x14ac:dyDescent="0.2">
      <c r="A144" s="236" t="s">
        <v>343</v>
      </c>
      <c r="B144" s="242" t="s">
        <v>399</v>
      </c>
      <c r="C144" s="231" t="s">
        <v>400</v>
      </c>
      <c r="D144" s="207">
        <f>1*0.3*0.2</f>
        <v>0.06</v>
      </c>
      <c r="E144" s="529"/>
      <c r="F144" s="530"/>
    </row>
    <row r="145" spans="1:6" ht="46.35" customHeight="1" x14ac:dyDescent="0.2">
      <c r="A145" s="248" t="str">
        <f>'PLANILHA ORÇAMENTÁRIA'!B122</f>
        <v>10.3</v>
      </c>
      <c r="B145" s="524" t="str">
        <f>'PLANILHA ORÇAMENTÁRIA'!D122</f>
        <v>ALVENARIA DE VEDAÇÃO DE BLOCOS CERÂMICOS FURADOS NA VERTICAL DE 14X19X39 CM (ESPESSURA 14 CM) E ARGAMASSA DE ASSENTAMENTO COM PREPARO EM BETONEIRA. AF_12/2021</v>
      </c>
      <c r="C145" s="525"/>
      <c r="D145" s="525"/>
      <c r="E145" s="525"/>
      <c r="F145" s="526"/>
    </row>
    <row r="146" spans="1:6" ht="33" customHeight="1" x14ac:dyDescent="0.2">
      <c r="A146" s="206" t="s">
        <v>322</v>
      </c>
      <c r="B146" s="206" t="s">
        <v>6</v>
      </c>
      <c r="C146" s="206" t="s">
        <v>389</v>
      </c>
      <c r="D146" s="207" t="s">
        <v>324</v>
      </c>
      <c r="E146" s="527"/>
      <c r="F146" s="528"/>
    </row>
    <row r="147" spans="1:6" ht="74.099999999999994" customHeight="1" x14ac:dyDescent="0.2">
      <c r="A147" s="236" t="s">
        <v>343</v>
      </c>
      <c r="B147" s="242" t="s">
        <v>402</v>
      </c>
      <c r="C147" s="231" t="s">
        <v>401</v>
      </c>
      <c r="D147" s="207">
        <f>1*1.5</f>
        <v>1.5</v>
      </c>
      <c r="E147" s="529"/>
      <c r="F147" s="530"/>
    </row>
    <row r="148" spans="1:6" ht="46.35" customHeight="1" x14ac:dyDescent="0.2">
      <c r="A148" s="248" t="str">
        <f>'PLANILHA ORÇAMENTÁRIA'!B123</f>
        <v>10.4</v>
      </c>
      <c r="B148" s="524" t="str">
        <f>'PLANILHA ORÇAMENTÁRIA'!D123</f>
        <v>CHAPISCO APLICADO EM ALVENARIA (SEM PRESENÇA DE VÃOS) E ESTRUTURAS DE CONCRETO DE FACHADA, COM COLHER DE PEDREIRO. ARGAMASSA TRAÇO 1:3 COM PREPARO MANUAL. AF_10/2022</v>
      </c>
      <c r="C148" s="525"/>
      <c r="D148" s="525"/>
      <c r="E148" s="525"/>
      <c r="F148" s="526"/>
    </row>
    <row r="149" spans="1:6" ht="33" customHeight="1" x14ac:dyDescent="0.2">
      <c r="A149" s="206" t="s">
        <v>322</v>
      </c>
      <c r="B149" s="206" t="s">
        <v>6</v>
      </c>
      <c r="C149" s="206" t="s">
        <v>389</v>
      </c>
      <c r="D149" s="207" t="s">
        <v>324</v>
      </c>
      <c r="E149" s="527"/>
      <c r="F149" s="528"/>
    </row>
    <row r="150" spans="1:6" ht="74.099999999999994" customHeight="1" x14ac:dyDescent="0.2">
      <c r="A150" s="236" t="s">
        <v>343</v>
      </c>
      <c r="B150" s="242" t="s">
        <v>402</v>
      </c>
      <c r="C150" s="231" t="s">
        <v>404</v>
      </c>
      <c r="D150" s="207">
        <f>1*1.5*2+1.5*0.2*2+1*0.2*2</f>
        <v>4</v>
      </c>
      <c r="E150" s="529"/>
      <c r="F150" s="530"/>
    </row>
    <row r="151" spans="1:6" ht="46.35" customHeight="1" x14ac:dyDescent="0.2">
      <c r="A151" s="248" t="str">
        <f>'PLANILHA ORÇAMENTÁRIA'!B124</f>
        <v>10.5</v>
      </c>
      <c r="B151" s="524" t="str">
        <f>'PLANILHA ORÇAMENTÁRIA'!D124</f>
        <v>EMBOÇO OU MASSA ÚNICA EM ARGAMASSA TRAÇO 1:2:8, PREPARO MECÂNICO COM BETONEIRA 400 L, APLICADA MANUALMENTE EM PANOS CEGOS DE FACHADA (SEM PRESENÇA DE VÃOS), ESPESSURA DE 25 MM. AF_08/2022</v>
      </c>
      <c r="C151" s="525"/>
      <c r="D151" s="525"/>
      <c r="E151" s="525"/>
      <c r="F151" s="526"/>
    </row>
    <row r="152" spans="1:6" ht="33" customHeight="1" x14ac:dyDescent="0.2">
      <c r="A152" s="206" t="s">
        <v>322</v>
      </c>
      <c r="B152" s="206" t="s">
        <v>6</v>
      </c>
      <c r="C152" s="206" t="s">
        <v>389</v>
      </c>
      <c r="D152" s="207" t="s">
        <v>324</v>
      </c>
      <c r="E152" s="527"/>
      <c r="F152" s="528"/>
    </row>
    <row r="153" spans="1:6" ht="74.099999999999994" customHeight="1" x14ac:dyDescent="0.2">
      <c r="A153" s="236" t="s">
        <v>343</v>
      </c>
      <c r="B153" s="242" t="s">
        <v>402</v>
      </c>
      <c r="C153" s="231" t="s">
        <v>404</v>
      </c>
      <c r="D153" s="207">
        <f>1*1.5*2+1.5*0.2*2+1*0.2*2</f>
        <v>4</v>
      </c>
      <c r="E153" s="529"/>
      <c r="F153" s="530"/>
    </row>
    <row r="154" spans="1:6" ht="46.35" customHeight="1" x14ac:dyDescent="0.2">
      <c r="A154" s="248" t="str">
        <f>'PLANILHA ORÇAMENTÁRIA'!B125</f>
        <v>10.6</v>
      </c>
      <c r="B154" s="524" t="str">
        <f>'PLANILHA ORÇAMENTÁRIA'!D125</f>
        <v>APLICAÇÃO MANUAL DE FUNDO SELADOR ACRÍLICO EM PANOS CEGOS DE FACHADA (SEM PRESENÇA DE VÃOS) DE EDIFÍCIOS DE MÚLTIPLOS PAVIMENTOS. AF_03/2024</v>
      </c>
      <c r="C154" s="525"/>
      <c r="D154" s="525"/>
      <c r="E154" s="525"/>
      <c r="F154" s="526"/>
    </row>
    <row r="155" spans="1:6" ht="33" customHeight="1" x14ac:dyDescent="0.2">
      <c r="A155" s="206" t="s">
        <v>322</v>
      </c>
      <c r="B155" s="206" t="s">
        <v>6</v>
      </c>
      <c r="C155" s="206" t="s">
        <v>389</v>
      </c>
      <c r="D155" s="207" t="s">
        <v>324</v>
      </c>
      <c r="E155" s="527"/>
      <c r="F155" s="528"/>
    </row>
    <row r="156" spans="1:6" ht="74.099999999999994" customHeight="1" x14ac:dyDescent="0.2">
      <c r="A156" s="236" t="s">
        <v>343</v>
      </c>
      <c r="B156" s="242" t="s">
        <v>402</v>
      </c>
      <c r="C156" s="231" t="s">
        <v>404</v>
      </c>
      <c r="D156" s="207">
        <f>1*1.5*2+1.5*0.2*2+1*0.2*2</f>
        <v>4</v>
      </c>
      <c r="E156" s="529"/>
      <c r="F156" s="530"/>
    </row>
    <row r="157" spans="1:6" ht="46.35" customHeight="1" x14ac:dyDescent="0.2">
      <c r="A157" s="248" t="str">
        <f>'PLANILHA ORÇAMENTÁRIA'!B126</f>
        <v>10.7</v>
      </c>
      <c r="B157" s="524" t="str">
        <f>'PLANILHA ORÇAMENTÁRIA'!D126</f>
        <v>PINTURA LÁTEX ACRÍLICA STANDARD, APLICAÇÃO MANUAL EM PAREDES, DUAS DEMÃOS. AF_04/2023</v>
      </c>
      <c r="C157" s="525"/>
      <c r="D157" s="525"/>
      <c r="E157" s="525"/>
      <c r="F157" s="526"/>
    </row>
    <row r="158" spans="1:6" ht="33" customHeight="1" x14ac:dyDescent="0.2">
      <c r="A158" s="206" t="s">
        <v>322</v>
      </c>
      <c r="B158" s="206" t="s">
        <v>6</v>
      </c>
      <c r="C158" s="206" t="s">
        <v>389</v>
      </c>
      <c r="D158" s="207" t="s">
        <v>324</v>
      </c>
      <c r="E158" s="527"/>
      <c r="F158" s="528"/>
    </row>
    <row r="159" spans="1:6" ht="74.099999999999994" customHeight="1" x14ac:dyDescent="0.2">
      <c r="A159" s="236" t="s">
        <v>343</v>
      </c>
      <c r="B159" s="242" t="s">
        <v>402</v>
      </c>
      <c r="C159" s="231" t="s">
        <v>404</v>
      </c>
      <c r="D159" s="207">
        <f>1*1.5*2+1.5*0.2*2+1*0.2*2</f>
        <v>4</v>
      </c>
      <c r="E159" s="529"/>
      <c r="F159" s="530"/>
    </row>
    <row r="160" spans="1:6" ht="46.35" customHeight="1" x14ac:dyDescent="0.2">
      <c r="A160" s="248" t="str">
        <f>'PLANILHA ORÇAMENTÁRIA'!B128</f>
        <v>10.8</v>
      </c>
      <c r="B160" s="524" t="str">
        <f>'PLANILHA ORÇAMENTÁRIA'!D128</f>
        <v>ESCAVAÇÃO MANUAL PARA VIGA BALDRAME OU SAPATA CORRIDA (SEM ESCAVAÇÃO PARA COLOCAÇÃO DE FÔRMAS). AF_01/2024</v>
      </c>
      <c r="C160" s="525"/>
      <c r="D160" s="525"/>
      <c r="E160" s="525"/>
      <c r="F160" s="526"/>
    </row>
    <row r="161" spans="1:6" ht="33" customHeight="1" x14ac:dyDescent="0.2">
      <c r="A161" s="206" t="s">
        <v>322</v>
      </c>
      <c r="B161" s="206" t="s">
        <v>6</v>
      </c>
      <c r="C161" s="206" t="s">
        <v>389</v>
      </c>
      <c r="D161" s="207" t="s">
        <v>324</v>
      </c>
      <c r="E161" s="527"/>
      <c r="F161" s="528"/>
    </row>
    <row r="162" spans="1:6" ht="74.099999999999994" customHeight="1" x14ac:dyDescent="0.2">
      <c r="A162" s="236" t="s">
        <v>343</v>
      </c>
      <c r="B162" s="242" t="s">
        <v>402</v>
      </c>
      <c r="C162" s="231" t="s">
        <v>413</v>
      </c>
      <c r="D162" s="207">
        <f>(15.5+12.8+15.5)*0.2*0.3</f>
        <v>2.6279999999999997</v>
      </c>
      <c r="E162" s="529"/>
      <c r="F162" s="530"/>
    </row>
    <row r="163" spans="1:6" ht="46.35" customHeight="1" x14ac:dyDescent="0.2">
      <c r="A163" s="248" t="str">
        <f>'PLANILHA ORÇAMENTÁRIA'!B173</f>
        <v>11.10</v>
      </c>
      <c r="B163" s="524" t="str">
        <f>'PLANILHA ORÇAMENTÁRIA'!D173</f>
        <v>DIVISORIA SANITÁRIA, TIPO CABINE, EM MÁRMORE BRANCO POLIDO, ESP = 3CM, ASSENTADO COM ARGAMASSA COLANTE AC III-E, EXCLUSIVE FERRAGENS. AF_01/2021</v>
      </c>
      <c r="C163" s="525"/>
      <c r="D163" s="525"/>
      <c r="E163" s="525"/>
      <c r="F163" s="526"/>
    </row>
    <row r="164" spans="1:6" ht="33" customHeight="1" x14ac:dyDescent="0.2">
      <c r="A164" s="206" t="s">
        <v>322</v>
      </c>
      <c r="B164" s="206" t="s">
        <v>6</v>
      </c>
      <c r="C164" s="206" t="s">
        <v>389</v>
      </c>
      <c r="D164" s="207" t="s">
        <v>324</v>
      </c>
      <c r="E164" s="527"/>
      <c r="F164" s="528"/>
    </row>
    <row r="165" spans="1:6" ht="74.099999999999994" customHeight="1" x14ac:dyDescent="0.2">
      <c r="A165" s="236" t="s">
        <v>343</v>
      </c>
      <c r="B165" s="242" t="s">
        <v>620</v>
      </c>
      <c r="C165" s="231" t="s">
        <v>621</v>
      </c>
      <c r="D165" s="207">
        <f>(1.5*1.6*8+0.19*1.9*8+0.08*1.9*4)</f>
        <v>22.696000000000002</v>
      </c>
      <c r="E165" s="529"/>
      <c r="F165" s="530"/>
    </row>
    <row r="166" spans="1:6" x14ac:dyDescent="0.2">
      <c r="A166" s="543"/>
      <c r="B166" s="543"/>
      <c r="C166" s="543"/>
      <c r="D166" s="543"/>
      <c r="E166" s="543"/>
      <c r="F166" s="543"/>
    </row>
    <row r="167" spans="1:6" x14ac:dyDescent="0.2">
      <c r="A167" s="544" t="s">
        <v>137</v>
      </c>
      <c r="B167" s="544"/>
      <c r="C167" s="544"/>
      <c r="D167" s="544"/>
      <c r="E167" s="544"/>
      <c r="F167" s="544"/>
    </row>
    <row r="168" spans="1:6" x14ac:dyDescent="0.2">
      <c r="A168" s="544"/>
      <c r="B168" s="544"/>
      <c r="C168" s="544"/>
      <c r="D168" s="544"/>
      <c r="E168" s="544"/>
      <c r="F168" s="544"/>
    </row>
    <row r="169" spans="1:6" x14ac:dyDescent="0.2">
      <c r="A169" s="545"/>
      <c r="B169" s="545"/>
      <c r="C169" s="545"/>
      <c r="D169" s="545"/>
      <c r="E169" s="545"/>
      <c r="F169" s="545"/>
    </row>
    <row r="170" spans="1:6" x14ac:dyDescent="0.2">
      <c r="A170" s="545"/>
      <c r="B170" s="545"/>
      <c r="C170" s="545"/>
      <c r="D170" s="545"/>
      <c r="E170" s="545"/>
      <c r="F170" s="545"/>
    </row>
    <row r="171" spans="1:6" x14ac:dyDescent="0.2">
      <c r="A171" s="542" t="s">
        <v>13</v>
      </c>
      <c r="B171" s="542"/>
      <c r="C171" s="542"/>
      <c r="D171" s="542"/>
      <c r="E171" s="542"/>
      <c r="F171" s="542"/>
    </row>
    <row r="172" spans="1:6" x14ac:dyDescent="0.2">
      <c r="A172" s="542" t="s">
        <v>781</v>
      </c>
      <c r="B172" s="542"/>
      <c r="C172" s="542"/>
      <c r="D172" s="542"/>
      <c r="E172" s="542"/>
      <c r="F172" s="542"/>
    </row>
  </sheetData>
  <mergeCells count="118">
    <mergeCell ref="E134:F135"/>
    <mergeCell ref="E125:F126"/>
    <mergeCell ref="B130:F130"/>
    <mergeCell ref="E131:F132"/>
    <mergeCell ref="B127:F127"/>
    <mergeCell ref="E128:F129"/>
    <mergeCell ref="B103:F103"/>
    <mergeCell ref="E104:F105"/>
    <mergeCell ref="B112:F112"/>
    <mergeCell ref="E113:F114"/>
    <mergeCell ref="B124:F124"/>
    <mergeCell ref="B115:F115"/>
    <mergeCell ref="E116:F117"/>
    <mergeCell ref="B70:F70"/>
    <mergeCell ref="E71:F72"/>
    <mergeCell ref="B73:F73"/>
    <mergeCell ref="E74:F75"/>
    <mergeCell ref="B79:F79"/>
    <mergeCell ref="E80:F81"/>
    <mergeCell ref="B76:F76"/>
    <mergeCell ref="E77:F78"/>
    <mergeCell ref="B133:F133"/>
    <mergeCell ref="A6:F6"/>
    <mergeCell ref="E39:F40"/>
    <mergeCell ref="E43:F44"/>
    <mergeCell ref="A41:F41"/>
    <mergeCell ref="E47:F48"/>
    <mergeCell ref="A45:F45"/>
    <mergeCell ref="B46:F46"/>
    <mergeCell ref="A7:F7"/>
    <mergeCell ref="B42:F42"/>
    <mergeCell ref="B38:F38"/>
    <mergeCell ref="B11:F11"/>
    <mergeCell ref="E12:F13"/>
    <mergeCell ref="B14:F14"/>
    <mergeCell ref="E15:F16"/>
    <mergeCell ref="B23:F23"/>
    <mergeCell ref="E24:F25"/>
    <mergeCell ref="E36:F37"/>
    <mergeCell ref="B8:F8"/>
    <mergeCell ref="E9:F10"/>
    <mergeCell ref="B17:F17"/>
    <mergeCell ref="E18:F19"/>
    <mergeCell ref="B20:F20"/>
    <mergeCell ref="E21:F22"/>
    <mergeCell ref="B32:F32"/>
    <mergeCell ref="B1:F1"/>
    <mergeCell ref="B2:F2"/>
    <mergeCell ref="B3:F3"/>
    <mergeCell ref="B4:F4"/>
    <mergeCell ref="A5:F5"/>
    <mergeCell ref="E158:F159"/>
    <mergeCell ref="B160:F160"/>
    <mergeCell ref="A172:F172"/>
    <mergeCell ref="A166:F166"/>
    <mergeCell ref="A167:F168"/>
    <mergeCell ref="A169:F170"/>
    <mergeCell ref="A171:F171"/>
    <mergeCell ref="E164:F165"/>
    <mergeCell ref="B121:F121"/>
    <mergeCell ref="E122:F123"/>
    <mergeCell ref="B118:F118"/>
    <mergeCell ref="E119:F120"/>
    <mergeCell ref="E143:F144"/>
    <mergeCell ref="B148:F148"/>
    <mergeCell ref="E149:F150"/>
    <mergeCell ref="B151:F151"/>
    <mergeCell ref="E152:F153"/>
    <mergeCell ref="B145:F145"/>
    <mergeCell ref="E146:F147"/>
    <mergeCell ref="B163:F163"/>
    <mergeCell ref="B49:F49"/>
    <mergeCell ref="E50:F51"/>
    <mergeCell ref="B100:F100"/>
    <mergeCell ref="E101:F102"/>
    <mergeCell ref="B106:F106"/>
    <mergeCell ref="E107:F108"/>
    <mergeCell ref="B109:F109"/>
    <mergeCell ref="E110:F111"/>
    <mergeCell ref="B154:F154"/>
    <mergeCell ref="E155:F156"/>
    <mergeCell ref="B157:F157"/>
    <mergeCell ref="B52:F52"/>
    <mergeCell ref="E53:F54"/>
    <mergeCell ref="B55:F55"/>
    <mergeCell ref="E56:F57"/>
    <mergeCell ref="B88:F88"/>
    <mergeCell ref="E89:F90"/>
    <mergeCell ref="B91:F91"/>
    <mergeCell ref="E92:F93"/>
    <mergeCell ref="B94:F94"/>
    <mergeCell ref="E95:F96"/>
    <mergeCell ref="B97:F97"/>
    <mergeCell ref="E98:F99"/>
    <mergeCell ref="B136:F136"/>
    <mergeCell ref="E137:F138"/>
    <mergeCell ref="B139:F139"/>
    <mergeCell ref="B142:F142"/>
    <mergeCell ref="E140:F141"/>
    <mergeCell ref="E161:F162"/>
    <mergeCell ref="B26:F26"/>
    <mergeCell ref="E27:F28"/>
    <mergeCell ref="B29:F29"/>
    <mergeCell ref="E30:F31"/>
    <mergeCell ref="B85:F85"/>
    <mergeCell ref="E86:F87"/>
    <mergeCell ref="E33:F34"/>
    <mergeCell ref="B35:F35"/>
    <mergeCell ref="E65:F66"/>
    <mergeCell ref="B67:F67"/>
    <mergeCell ref="E68:F69"/>
    <mergeCell ref="B82:F82"/>
    <mergeCell ref="E83:F84"/>
    <mergeCell ref="B58:F58"/>
    <mergeCell ref="E59:F60"/>
    <mergeCell ref="B61:F61"/>
    <mergeCell ref="E62:F63"/>
    <mergeCell ref="B64:F64"/>
  </mergeCells>
  <conditionalFormatting sqref="A45">
    <cfRule type="expression" dxfId="141" priority="17" stopIfTrue="1">
      <formula>AND(#REF!&lt;&gt;"COMPOSICAO",#REF!&lt;&gt;"INSUMO",#REF!&lt;&gt;"")</formula>
    </cfRule>
    <cfRule type="expression" dxfId="140" priority="18" stopIfTrue="1">
      <formula>AND(OR(#REF!="COMPOSICAO",#REF!="INSUMO",#REF!&lt;&gt;""),#REF!&lt;&gt;"")</formula>
    </cfRule>
  </conditionalFormatting>
  <conditionalFormatting sqref="A10:D10">
    <cfRule type="expression" dxfId="139" priority="5" stopIfTrue="1">
      <formula>AND(#REF!&lt;&gt;"COMPOSICAO",#REF!&lt;&gt;"INSUMO",#REF!&lt;&gt;"")</formula>
    </cfRule>
    <cfRule type="expression" dxfId="138" priority="6" stopIfTrue="1">
      <formula>AND(OR(#REF!="COMPOSICAO",#REF!="INSUMO",#REF!&lt;&gt;""),#REF!&lt;&gt;"")</formula>
    </cfRule>
  </conditionalFormatting>
  <conditionalFormatting sqref="A13:D13 A16:D16 A19:D19 A22:D22 A25:D25 A28:D28 A31:D31 A34:D34 A37:D37">
    <cfRule type="expression" dxfId="137" priority="7" stopIfTrue="1">
      <formula>AND(#REF!&lt;&gt;"COMPOSICAO",#REF!&lt;&gt;"INSUMO",#REF!&lt;&gt;"")</formula>
    </cfRule>
    <cfRule type="expression" dxfId="136" priority="8" stopIfTrue="1">
      <formula>AND(OR(#REF!="COMPOSICAO",#REF!="INSUMO",#REF!&lt;&gt;""),#REF!&lt;&gt;"")</formula>
    </cfRule>
  </conditionalFormatting>
  <conditionalFormatting sqref="A40:D40">
    <cfRule type="expression" dxfId="135" priority="103" stopIfTrue="1">
      <formula>AND(#REF!&lt;&gt;"COMPOSICAO",#REF!&lt;&gt;"INSUMO",#REF!&lt;&gt;"")</formula>
    </cfRule>
    <cfRule type="expression" dxfId="134" priority="104" stopIfTrue="1">
      <formula>AND(OR(#REF!="COMPOSICAO",#REF!="INSUMO",#REF!&lt;&gt;""),#REF!&lt;&gt;"")</formula>
    </cfRule>
  </conditionalFormatting>
  <conditionalFormatting sqref="A44:D44">
    <cfRule type="expression" dxfId="133" priority="9" stopIfTrue="1">
      <formula>AND(#REF!&lt;&gt;"COMPOSICAO",#REF!&lt;&gt;"INSUMO",#REF!&lt;&gt;"")</formula>
    </cfRule>
    <cfRule type="expression" dxfId="132" priority="10" stopIfTrue="1">
      <formula>AND(OR(#REF!="COMPOSICAO",#REF!="INSUMO",#REF!&lt;&gt;""),#REF!&lt;&gt;"")</formula>
    </cfRule>
  </conditionalFormatting>
  <conditionalFormatting sqref="A48:D48 A51:D51 A54:D54 A57:D57 A60:D60 A63:D63 A66:D66 A69:D69 A72:D72 A75:D75 A78:D78 A81:D82 A83:B84 A85:D85 A86:B87 A88:D90 A93:D93 A96:D96 A99:D99 A102:D102 A108:D108 A111:D111 A114:D117 A120:D120 A123:D123 A126:D126 A129:D129 A132:D132 A135:D135 A138:D138 A141:D141 A144:D144 A147:D147 A150:D150 A153:D153 A156:D156 A159:D159 A162:D162 A165:D165">
    <cfRule type="expression" dxfId="131" priority="13" stopIfTrue="1">
      <formula>AND(#REF!&lt;&gt;"COMPOSICAO",#REF!&lt;&gt;"INSUMO",#REF!&lt;&gt;"")</formula>
    </cfRule>
    <cfRule type="expression" dxfId="130" priority="14" stopIfTrue="1">
      <formula>AND(OR(#REF!="COMPOSICAO",#REF!="INSUMO",#REF!&lt;&gt;""),#REF!&lt;&gt;"")</formula>
    </cfRule>
  </conditionalFormatting>
  <conditionalFormatting sqref="A105:D105">
    <cfRule type="expression" dxfId="129" priority="1" stopIfTrue="1">
      <formula>AND(#REF!&lt;&gt;"COMPOSICAO",#REF!&lt;&gt;"INSUMO",#REF!&lt;&gt;"")</formula>
    </cfRule>
    <cfRule type="expression" dxfId="128" priority="2" stopIfTrue="1">
      <formula>AND(OR(#REF!="COMPOSICAO",#REF!="INSUMO",#REF!&lt;&gt;""),#REF!&lt;&gt;"")</formula>
    </cfRule>
  </conditionalFormatting>
  <conditionalFormatting sqref="C84:D84 C87:D87">
    <cfRule type="expression" dxfId="127" priority="3" stopIfTrue="1">
      <formula>AND(#REF!&lt;&gt;"COMPOSICAO",#REF!&lt;&gt;"INSUMO",#REF!&lt;&gt;"")</formula>
    </cfRule>
    <cfRule type="expression" dxfId="126" priority="4" stopIfTrue="1">
      <formula>AND(OR(#REF!="COMPOSICAO",#REF!="INSUMO",#REF!&lt;&gt;""),#REF!&lt;&gt;"")</formula>
    </cfRule>
  </conditionalFormatting>
  <pageMargins left="0.511811024" right="0.511811024" top="1.2112499999999999" bottom="0.78740157499999996" header="0.31496062000000002" footer="0.31496062000000002"/>
  <pageSetup paperSize="9" scale="72" fitToHeight="0" orientation="portrait" r:id="rId1"/>
  <headerFooter>
    <oddHeader>&amp;C&amp;G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4"/>
  <sheetViews>
    <sheetView view="pageBreakPreview" topLeftCell="A79" zoomScaleNormal="100" zoomScaleSheetLayoutView="100" workbookViewId="0">
      <selection activeCell="E88" sqref="E88:G93"/>
    </sheetView>
  </sheetViews>
  <sheetFormatPr defaultColWidth="12.625" defaultRowHeight="14.25" x14ac:dyDescent="0.2"/>
  <cols>
    <col min="1" max="1" width="13.875" style="194" customWidth="1"/>
    <col min="2" max="2" width="10.25" style="194" customWidth="1"/>
    <col min="3" max="3" width="46.5" style="194" customWidth="1"/>
    <col min="4" max="4" width="9.625" style="194" customWidth="1"/>
    <col min="5" max="5" width="19" style="194" customWidth="1"/>
    <col min="6" max="6" width="15.75" style="194" customWidth="1"/>
    <col min="7" max="7" width="14.75" style="194" customWidth="1"/>
    <col min="8" max="8" width="14.5" style="194" customWidth="1"/>
    <col min="9" max="41" width="7.625" style="194" customWidth="1"/>
    <col min="42" max="16384" width="12.625" style="194"/>
  </cols>
  <sheetData>
    <row r="1" spans="1:7" x14ac:dyDescent="0.2">
      <c r="A1" s="193" t="str">
        <f>'[2]PLANILHA NÃO DESONERADO'!A1</f>
        <v>Obra:</v>
      </c>
      <c r="B1" s="576" t="str">
        <f>'MEM. CÁLCULO'!B1:F1</f>
        <v>REFORMA DE PISTA DE ATLETISMO</v>
      </c>
      <c r="C1" s="577"/>
      <c r="D1" s="577"/>
      <c r="E1" s="577"/>
      <c r="F1" s="577"/>
      <c r="G1" s="578"/>
    </row>
    <row r="2" spans="1:7" x14ac:dyDescent="0.2">
      <c r="A2" s="193" t="str">
        <f>'[2]PLANILHA NÃO DESONERADO'!A2</f>
        <v>Proprietário:</v>
      </c>
      <c r="B2" s="576" t="str">
        <f>'MEM. CÁLCULO'!B2:F2</f>
        <v>Prefeitura Municipal de São José dos Quatro Marcos</v>
      </c>
      <c r="C2" s="577"/>
      <c r="D2" s="577"/>
      <c r="E2" s="577"/>
      <c r="F2" s="577"/>
      <c r="G2" s="578"/>
    </row>
    <row r="3" spans="1:7" x14ac:dyDescent="0.2">
      <c r="A3" s="193" t="str">
        <f>'[2]PLANILHA NÃO DESONERADO'!A3</f>
        <v>Local:</v>
      </c>
      <c r="B3" s="576" t="str">
        <f>'MEM. CÁLCULO'!B3:F3</f>
        <v>ZONA URBANA</v>
      </c>
      <c r="C3" s="577"/>
      <c r="D3" s="577"/>
      <c r="E3" s="577"/>
      <c r="F3" s="577"/>
      <c r="G3" s="578"/>
    </row>
    <row r="4" spans="1:7" ht="15" thickBot="1" x14ac:dyDescent="0.25">
      <c r="A4" s="196" t="str">
        <f>'[2]PLANILHA NÃO DESONERADO'!A4</f>
        <v>Data:</v>
      </c>
      <c r="B4" s="579">
        <f ca="1">'MEM. CÁLCULO'!B4:F4</f>
        <v>45936</v>
      </c>
      <c r="C4" s="580"/>
      <c r="D4" s="580"/>
      <c r="E4" s="580"/>
      <c r="F4" s="580"/>
      <c r="G4" s="581"/>
    </row>
    <row r="5" spans="1:7" ht="15" thickBot="1" x14ac:dyDescent="0.25">
      <c r="A5" s="582"/>
      <c r="B5" s="583"/>
      <c r="C5" s="583"/>
      <c r="D5" s="583"/>
      <c r="E5" s="583"/>
      <c r="F5" s="583"/>
      <c r="G5" s="584"/>
    </row>
    <row r="6" spans="1:7" ht="15.75" thickBot="1" x14ac:dyDescent="0.25">
      <c r="A6" s="585" t="s">
        <v>285</v>
      </c>
      <c r="B6" s="586"/>
      <c r="C6" s="586"/>
      <c r="D6" s="586"/>
      <c r="E6" s="586"/>
      <c r="F6" s="586"/>
      <c r="G6" s="587"/>
    </row>
    <row r="7" spans="1:7" ht="15" customHeight="1" x14ac:dyDescent="0.2">
      <c r="A7" s="570"/>
      <c r="B7" s="571"/>
      <c r="C7" s="571"/>
      <c r="D7" s="571"/>
      <c r="E7" s="571"/>
      <c r="F7" s="571"/>
      <c r="G7" s="572"/>
    </row>
    <row r="8" spans="1:7" ht="15" thickBot="1" x14ac:dyDescent="0.25">
      <c r="A8" s="573"/>
      <c r="B8" s="574"/>
      <c r="C8" s="574"/>
      <c r="D8" s="574"/>
      <c r="E8" s="574"/>
      <c r="F8" s="574"/>
      <c r="G8" s="575"/>
    </row>
    <row r="9" spans="1:7" ht="15" x14ac:dyDescent="0.2">
      <c r="A9" s="553" t="s">
        <v>370</v>
      </c>
      <c r="B9" s="553"/>
      <c r="C9" s="553"/>
      <c r="D9" s="553"/>
      <c r="E9" s="553"/>
      <c r="F9" s="553"/>
      <c r="G9" s="553"/>
    </row>
    <row r="10" spans="1:7" ht="15" x14ac:dyDescent="0.2">
      <c r="A10" s="225" t="s">
        <v>336</v>
      </c>
      <c r="B10" s="554" t="s">
        <v>342</v>
      </c>
      <c r="C10" s="554"/>
      <c r="D10" s="225" t="s">
        <v>338</v>
      </c>
      <c r="E10" s="226" t="s">
        <v>337</v>
      </c>
      <c r="F10" s="227" t="s">
        <v>339</v>
      </c>
      <c r="G10" s="227" t="s">
        <v>51</v>
      </c>
    </row>
    <row r="11" spans="1:7" ht="99.4" customHeight="1" x14ac:dyDescent="0.2">
      <c r="A11" s="244">
        <v>45796</v>
      </c>
      <c r="B11" s="562"/>
      <c r="C11" s="556"/>
      <c r="D11" s="228">
        <v>1</v>
      </c>
      <c r="E11" s="230" t="s">
        <v>767</v>
      </c>
      <c r="F11" s="230" t="s">
        <v>768</v>
      </c>
      <c r="G11" s="230">
        <v>14</v>
      </c>
    </row>
    <row r="12" spans="1:7" ht="68.099999999999994" customHeight="1" x14ac:dyDescent="0.2">
      <c r="A12" s="244">
        <f ca="1">TODAY()</f>
        <v>45936</v>
      </c>
      <c r="B12" s="560" t="s">
        <v>797</v>
      </c>
      <c r="C12" s="561" t="s">
        <v>340</v>
      </c>
      <c r="D12" s="228">
        <v>1</v>
      </c>
      <c r="E12" s="230" t="s">
        <v>798</v>
      </c>
      <c r="F12" s="230"/>
      <c r="G12" s="230">
        <v>14.87</v>
      </c>
    </row>
    <row r="13" spans="1:7" ht="94.5" customHeight="1" x14ac:dyDescent="0.2">
      <c r="A13" s="244">
        <v>45796</v>
      </c>
      <c r="B13" s="563"/>
      <c r="C13" s="561" t="s">
        <v>341</v>
      </c>
      <c r="D13" s="228">
        <v>1</v>
      </c>
      <c r="E13" s="230"/>
      <c r="F13" s="230"/>
      <c r="G13" s="230">
        <v>0</v>
      </c>
    </row>
    <row r="14" spans="1:7" ht="15" x14ac:dyDescent="0.2">
      <c r="F14" s="251" t="s">
        <v>391</v>
      </c>
      <c r="G14" s="252">
        <f>MEDIAN(G11:G13)</f>
        <v>14</v>
      </c>
    </row>
    <row r="15" spans="1:7" ht="15" x14ac:dyDescent="0.2">
      <c r="A15" s="553" t="s">
        <v>769</v>
      </c>
      <c r="B15" s="553"/>
      <c r="C15" s="553"/>
      <c r="D15" s="553"/>
      <c r="E15" s="553"/>
      <c r="F15" s="553"/>
      <c r="G15" s="553"/>
    </row>
    <row r="16" spans="1:7" ht="15" x14ac:dyDescent="0.2">
      <c r="A16" s="225" t="s">
        <v>336</v>
      </c>
      <c r="B16" s="554" t="s">
        <v>342</v>
      </c>
      <c r="C16" s="554"/>
      <c r="D16" s="225" t="s">
        <v>338</v>
      </c>
      <c r="E16" s="226" t="s">
        <v>337</v>
      </c>
      <c r="F16" s="227" t="s">
        <v>339</v>
      </c>
      <c r="G16" s="227" t="s">
        <v>51</v>
      </c>
    </row>
    <row r="17" spans="1:7" ht="99.4" customHeight="1" x14ac:dyDescent="0.2">
      <c r="A17" s="244">
        <v>45796</v>
      </c>
      <c r="B17" s="562"/>
      <c r="C17" s="556"/>
      <c r="D17" s="228">
        <v>1</v>
      </c>
      <c r="E17" s="230" t="s">
        <v>767</v>
      </c>
      <c r="F17" s="230" t="s">
        <v>768</v>
      </c>
      <c r="G17" s="230">
        <v>11</v>
      </c>
    </row>
    <row r="18" spans="1:7" ht="68.099999999999994" customHeight="1" x14ac:dyDescent="0.2">
      <c r="A18" s="244">
        <f ca="1">TODAY()</f>
        <v>45936</v>
      </c>
      <c r="B18" s="560" t="s">
        <v>799</v>
      </c>
      <c r="C18" s="561" t="s">
        <v>340</v>
      </c>
      <c r="D18" s="228">
        <v>1</v>
      </c>
      <c r="E18" s="230" t="s">
        <v>800</v>
      </c>
      <c r="F18" s="230" t="s">
        <v>801</v>
      </c>
      <c r="G18" s="230">
        <v>9.43</v>
      </c>
    </row>
    <row r="19" spans="1:7" ht="94.5" customHeight="1" x14ac:dyDescent="0.2">
      <c r="A19" s="244">
        <v>45796</v>
      </c>
      <c r="B19" s="563"/>
      <c r="C19" s="561" t="s">
        <v>341</v>
      </c>
      <c r="D19" s="228">
        <v>1</v>
      </c>
      <c r="E19" s="230"/>
      <c r="F19" s="230"/>
      <c r="G19" s="230">
        <v>0</v>
      </c>
    </row>
    <row r="20" spans="1:7" ht="15" x14ac:dyDescent="0.2">
      <c r="F20" s="251" t="s">
        <v>391</v>
      </c>
      <c r="G20" s="252">
        <f>MEDIAN(G17:G19)</f>
        <v>9.43</v>
      </c>
    </row>
    <row r="21" spans="1:7" ht="15" x14ac:dyDescent="0.2">
      <c r="A21" s="553" t="s">
        <v>770</v>
      </c>
      <c r="B21" s="553"/>
      <c r="C21" s="553"/>
      <c r="D21" s="553"/>
      <c r="E21" s="553"/>
      <c r="F21" s="553"/>
      <c r="G21" s="553"/>
    </row>
    <row r="22" spans="1:7" ht="15" x14ac:dyDescent="0.2">
      <c r="A22" s="225" t="s">
        <v>336</v>
      </c>
      <c r="B22" s="554" t="s">
        <v>342</v>
      </c>
      <c r="C22" s="554"/>
      <c r="D22" s="225" t="s">
        <v>338</v>
      </c>
      <c r="E22" s="226" t="s">
        <v>337</v>
      </c>
      <c r="F22" s="227" t="s">
        <v>339</v>
      </c>
      <c r="G22" s="227" t="s">
        <v>51</v>
      </c>
    </row>
    <row r="23" spans="1:7" ht="99.4" customHeight="1" x14ac:dyDescent="0.2">
      <c r="A23" s="244">
        <v>45796</v>
      </c>
      <c r="B23" s="562"/>
      <c r="C23" s="556"/>
      <c r="D23" s="228">
        <v>1</v>
      </c>
      <c r="E23" s="230" t="s">
        <v>767</v>
      </c>
      <c r="F23" s="230" t="s">
        <v>768</v>
      </c>
      <c r="G23" s="230">
        <v>11</v>
      </c>
    </row>
    <row r="24" spans="1:7" ht="68.099999999999994" customHeight="1" x14ac:dyDescent="0.2">
      <c r="A24" s="244">
        <v>45796</v>
      </c>
      <c r="B24" s="563"/>
      <c r="C24" s="561" t="s">
        <v>340</v>
      </c>
      <c r="D24" s="228">
        <v>1</v>
      </c>
      <c r="E24" s="230"/>
      <c r="F24" s="230"/>
      <c r="G24" s="230">
        <v>11</v>
      </c>
    </row>
    <row r="25" spans="1:7" ht="94.5" customHeight="1" x14ac:dyDescent="0.2">
      <c r="A25" s="244">
        <v>45796</v>
      </c>
      <c r="B25" s="563"/>
      <c r="C25" s="561" t="s">
        <v>341</v>
      </c>
      <c r="D25" s="228">
        <v>1</v>
      </c>
      <c r="E25" s="230"/>
      <c r="F25" s="230"/>
      <c r="G25" s="230">
        <v>0</v>
      </c>
    </row>
    <row r="26" spans="1:7" ht="15" x14ac:dyDescent="0.2">
      <c r="F26" s="251" t="s">
        <v>391</v>
      </c>
      <c r="G26" s="252">
        <f>MEDIAN(G23:G25)</f>
        <v>11</v>
      </c>
    </row>
    <row r="27" spans="1:7" ht="15" x14ac:dyDescent="0.2">
      <c r="A27" s="553" t="s">
        <v>771</v>
      </c>
      <c r="B27" s="553"/>
      <c r="C27" s="553"/>
      <c r="D27" s="553"/>
      <c r="E27" s="553"/>
      <c r="F27" s="553"/>
      <c r="G27" s="553"/>
    </row>
    <row r="28" spans="1:7" ht="15" x14ac:dyDescent="0.2">
      <c r="A28" s="225" t="s">
        <v>336</v>
      </c>
      <c r="B28" s="554" t="s">
        <v>342</v>
      </c>
      <c r="C28" s="554"/>
      <c r="D28" s="225" t="s">
        <v>338</v>
      </c>
      <c r="E28" s="226" t="s">
        <v>337</v>
      </c>
      <c r="F28" s="227" t="s">
        <v>339</v>
      </c>
      <c r="G28" s="227" t="s">
        <v>51</v>
      </c>
    </row>
    <row r="29" spans="1:7" ht="136.69999999999999" customHeight="1" x14ac:dyDescent="0.2">
      <c r="A29" s="244">
        <v>45796</v>
      </c>
      <c r="B29" s="555" t="s">
        <v>772</v>
      </c>
      <c r="C29" s="556"/>
      <c r="D29" s="228">
        <v>1</v>
      </c>
      <c r="E29" s="230" t="s">
        <v>773</v>
      </c>
      <c r="F29" s="230" t="s">
        <v>774</v>
      </c>
      <c r="G29" s="230">
        <v>38.67</v>
      </c>
    </row>
    <row r="30" spans="1:7" ht="111" customHeight="1" x14ac:dyDescent="0.2">
      <c r="A30" s="244">
        <v>45796</v>
      </c>
      <c r="B30" s="560" t="s">
        <v>778</v>
      </c>
      <c r="C30" s="561" t="s">
        <v>340</v>
      </c>
      <c r="D30" s="228">
        <v>1</v>
      </c>
      <c r="E30" s="230" t="s">
        <v>777</v>
      </c>
      <c r="F30" s="230" t="s">
        <v>776</v>
      </c>
      <c r="G30" s="230">
        <v>35.869999999999997</v>
      </c>
    </row>
    <row r="31" spans="1:7" ht="94.5" customHeight="1" x14ac:dyDescent="0.2">
      <c r="A31" s="244">
        <v>45796</v>
      </c>
      <c r="B31" s="560" t="s">
        <v>775</v>
      </c>
      <c r="C31" s="561" t="s">
        <v>341</v>
      </c>
      <c r="D31" s="228">
        <v>1</v>
      </c>
      <c r="E31" s="230" t="s">
        <v>779</v>
      </c>
      <c r="F31" s="230" t="s">
        <v>780</v>
      </c>
      <c r="G31" s="230">
        <v>42.65</v>
      </c>
    </row>
    <row r="32" spans="1:7" ht="15" x14ac:dyDescent="0.2">
      <c r="F32" s="251" t="s">
        <v>391</v>
      </c>
      <c r="G32" s="252">
        <f>MEDIAN(G29:G31)</f>
        <v>38.67</v>
      </c>
    </row>
    <row r="33" spans="1:7" ht="15" x14ac:dyDescent="0.2">
      <c r="A33" s="553" t="s">
        <v>672</v>
      </c>
      <c r="B33" s="553"/>
      <c r="C33" s="553"/>
      <c r="D33" s="553"/>
      <c r="E33" s="553"/>
      <c r="F33" s="553"/>
      <c r="G33" s="553"/>
    </row>
    <row r="34" spans="1:7" ht="15" x14ac:dyDescent="0.2">
      <c r="A34" s="225" t="s">
        <v>336</v>
      </c>
      <c r="B34" s="554" t="s">
        <v>342</v>
      </c>
      <c r="C34" s="554"/>
      <c r="D34" s="225" t="s">
        <v>338</v>
      </c>
      <c r="E34" s="226" t="s">
        <v>337</v>
      </c>
      <c r="F34" s="227" t="s">
        <v>339</v>
      </c>
      <c r="G34" s="227" t="s">
        <v>51</v>
      </c>
    </row>
    <row r="35" spans="1:7" ht="99.4" customHeight="1" x14ac:dyDescent="0.2">
      <c r="A35" s="244">
        <v>45470</v>
      </c>
      <c r="B35" s="555" t="s">
        <v>675</v>
      </c>
      <c r="C35" s="556"/>
      <c r="D35" s="228">
        <v>1</v>
      </c>
      <c r="E35" s="230" t="s">
        <v>372</v>
      </c>
      <c r="F35" s="230" t="s">
        <v>373</v>
      </c>
      <c r="G35" s="230">
        <v>22.8</v>
      </c>
    </row>
    <row r="36" spans="1:7" ht="68.099999999999994" customHeight="1" x14ac:dyDescent="0.2">
      <c r="A36" s="244">
        <v>45470</v>
      </c>
      <c r="B36" s="560" t="s">
        <v>676</v>
      </c>
      <c r="C36" s="561" t="s">
        <v>340</v>
      </c>
      <c r="D36" s="228">
        <v>1</v>
      </c>
      <c r="E36" s="230" t="s">
        <v>677</v>
      </c>
      <c r="F36" s="230"/>
      <c r="G36" s="230">
        <v>11.99</v>
      </c>
    </row>
    <row r="37" spans="1:7" ht="94.5" customHeight="1" x14ac:dyDescent="0.2">
      <c r="A37" s="244">
        <v>45470</v>
      </c>
      <c r="B37" s="563" t="s">
        <v>377</v>
      </c>
      <c r="C37" s="561" t="s">
        <v>341</v>
      </c>
      <c r="D37" s="228">
        <v>1</v>
      </c>
      <c r="E37" s="230" t="s">
        <v>378</v>
      </c>
      <c r="F37" s="230" t="s">
        <v>379</v>
      </c>
      <c r="G37" s="230">
        <v>14.13</v>
      </c>
    </row>
    <row r="38" spans="1:7" ht="15" x14ac:dyDescent="0.2">
      <c r="F38" s="251" t="s">
        <v>391</v>
      </c>
      <c r="G38" s="252">
        <f>MEDIAN(G35:G37)</f>
        <v>14.13</v>
      </c>
    </row>
    <row r="39" spans="1:7" ht="12.4" customHeight="1" x14ac:dyDescent="0.2">
      <c r="A39" s="557"/>
      <c r="B39" s="558"/>
      <c r="C39" s="558"/>
      <c r="D39" s="558"/>
      <c r="E39" s="558"/>
      <c r="F39" s="558"/>
      <c r="G39" s="559"/>
    </row>
    <row r="40" spans="1:7" ht="15" x14ac:dyDescent="0.2">
      <c r="A40" s="553" t="s">
        <v>678</v>
      </c>
      <c r="B40" s="553"/>
      <c r="C40" s="553"/>
      <c r="D40" s="553"/>
      <c r="E40" s="553"/>
      <c r="F40" s="553"/>
      <c r="G40" s="553"/>
    </row>
    <row r="41" spans="1:7" ht="15" x14ac:dyDescent="0.2">
      <c r="A41" s="225" t="s">
        <v>336</v>
      </c>
      <c r="B41" s="554" t="s">
        <v>342</v>
      </c>
      <c r="C41" s="554"/>
      <c r="D41" s="225" t="s">
        <v>338</v>
      </c>
      <c r="E41" s="226" t="s">
        <v>337</v>
      </c>
      <c r="F41" s="227" t="s">
        <v>339</v>
      </c>
      <c r="G41" s="227" t="s">
        <v>51</v>
      </c>
    </row>
    <row r="42" spans="1:7" ht="99.4" customHeight="1" x14ac:dyDescent="0.2">
      <c r="A42" s="244">
        <v>45470</v>
      </c>
      <c r="B42" s="555" t="s">
        <v>679</v>
      </c>
      <c r="C42" s="556"/>
      <c r="D42" s="228">
        <v>1</v>
      </c>
      <c r="E42" s="230" t="s">
        <v>680</v>
      </c>
      <c r="F42" s="230" t="s">
        <v>681</v>
      </c>
      <c r="G42" s="230">
        <v>2.61</v>
      </c>
    </row>
    <row r="43" spans="1:7" ht="68.099999999999994" customHeight="1" x14ac:dyDescent="0.2">
      <c r="A43" s="244">
        <v>45470</v>
      </c>
      <c r="B43" s="560" t="s">
        <v>682</v>
      </c>
      <c r="C43" s="561" t="s">
        <v>340</v>
      </c>
      <c r="D43" s="228">
        <v>1</v>
      </c>
      <c r="E43" s="230" t="s">
        <v>683</v>
      </c>
      <c r="F43" s="230" t="s">
        <v>684</v>
      </c>
      <c r="G43" s="230">
        <v>1.46</v>
      </c>
    </row>
    <row r="44" spans="1:7" ht="94.5" customHeight="1" x14ac:dyDescent="0.2">
      <c r="A44" s="244">
        <v>45470</v>
      </c>
      <c r="B44" s="555" t="s">
        <v>675</v>
      </c>
      <c r="C44" s="556"/>
      <c r="D44" s="228">
        <v>1</v>
      </c>
      <c r="E44" s="230" t="s">
        <v>372</v>
      </c>
      <c r="F44" s="230" t="s">
        <v>373</v>
      </c>
      <c r="G44" s="230">
        <v>0.28999999999999998</v>
      </c>
    </row>
    <row r="45" spans="1:7" ht="15" x14ac:dyDescent="0.2">
      <c r="F45" s="251" t="s">
        <v>391</v>
      </c>
      <c r="G45" s="252">
        <f>MEDIAN(G42:G44)</f>
        <v>1.46</v>
      </c>
    </row>
    <row r="46" spans="1:7" ht="15" x14ac:dyDescent="0.2">
      <c r="A46" s="553" t="s">
        <v>673</v>
      </c>
      <c r="B46" s="553"/>
      <c r="C46" s="553"/>
      <c r="D46" s="553"/>
      <c r="E46" s="553"/>
      <c r="F46" s="553"/>
      <c r="G46" s="553"/>
    </row>
    <row r="47" spans="1:7" ht="15" x14ac:dyDescent="0.2">
      <c r="A47" s="225" t="s">
        <v>336</v>
      </c>
      <c r="B47" s="554" t="s">
        <v>342</v>
      </c>
      <c r="C47" s="554"/>
      <c r="D47" s="225" t="s">
        <v>338</v>
      </c>
      <c r="E47" s="226" t="s">
        <v>337</v>
      </c>
      <c r="F47" s="227" t="s">
        <v>339</v>
      </c>
      <c r="G47" s="227" t="s">
        <v>51</v>
      </c>
    </row>
    <row r="48" spans="1:7" ht="99.4" customHeight="1" x14ac:dyDescent="0.2">
      <c r="A48" s="244">
        <v>45796</v>
      </c>
      <c r="B48" s="562" t="s">
        <v>371</v>
      </c>
      <c r="C48" s="556"/>
      <c r="D48" s="228">
        <v>1</v>
      </c>
      <c r="E48" s="230" t="s">
        <v>372</v>
      </c>
      <c r="F48" s="230" t="s">
        <v>373</v>
      </c>
      <c r="G48" s="230">
        <v>199.9</v>
      </c>
    </row>
    <row r="49" spans="1:7" ht="68.099999999999994" customHeight="1" x14ac:dyDescent="0.2">
      <c r="A49" s="244">
        <v>45796</v>
      </c>
      <c r="B49" s="563" t="s">
        <v>374</v>
      </c>
      <c r="C49" s="561" t="s">
        <v>340</v>
      </c>
      <c r="D49" s="228">
        <v>1</v>
      </c>
      <c r="E49" s="230" t="s">
        <v>375</v>
      </c>
      <c r="F49" s="230" t="s">
        <v>376</v>
      </c>
      <c r="G49" s="230">
        <v>22.37</v>
      </c>
    </row>
    <row r="50" spans="1:7" ht="94.5" customHeight="1" x14ac:dyDescent="0.2">
      <c r="A50" s="244">
        <v>45796</v>
      </c>
      <c r="B50" s="563" t="s">
        <v>377</v>
      </c>
      <c r="C50" s="561" t="s">
        <v>341</v>
      </c>
      <c r="D50" s="228">
        <v>1</v>
      </c>
      <c r="E50" s="230" t="s">
        <v>378</v>
      </c>
      <c r="F50" s="230" t="s">
        <v>379</v>
      </c>
      <c r="G50" s="230">
        <v>179.9</v>
      </c>
    </row>
    <row r="51" spans="1:7" ht="15" x14ac:dyDescent="0.2">
      <c r="F51" s="251" t="s">
        <v>391</v>
      </c>
      <c r="G51" s="252">
        <f>MEDIAN(G48:G50)</f>
        <v>179.9</v>
      </c>
    </row>
    <row r="52" spans="1:7" ht="15" x14ac:dyDescent="0.2">
      <c r="A52" s="553" t="s">
        <v>685</v>
      </c>
      <c r="B52" s="553"/>
      <c r="C52" s="553"/>
      <c r="D52" s="553"/>
      <c r="E52" s="553"/>
      <c r="F52" s="553"/>
      <c r="G52" s="553"/>
    </row>
    <row r="53" spans="1:7" ht="15" x14ac:dyDescent="0.2">
      <c r="A53" s="225" t="s">
        <v>336</v>
      </c>
      <c r="B53" s="554" t="s">
        <v>342</v>
      </c>
      <c r="C53" s="554"/>
      <c r="D53" s="225" t="s">
        <v>338</v>
      </c>
      <c r="E53" s="226" t="s">
        <v>337</v>
      </c>
      <c r="F53" s="227" t="s">
        <v>339</v>
      </c>
      <c r="G53" s="227" t="s">
        <v>51</v>
      </c>
    </row>
    <row r="54" spans="1:7" ht="99.4" customHeight="1" x14ac:dyDescent="0.2">
      <c r="A54" s="244">
        <v>45470</v>
      </c>
      <c r="B54" s="555" t="s">
        <v>686</v>
      </c>
      <c r="C54" s="556"/>
      <c r="D54" s="228">
        <v>1</v>
      </c>
      <c r="E54" s="230" t="s">
        <v>687</v>
      </c>
      <c r="F54" s="230" t="s">
        <v>688</v>
      </c>
      <c r="G54" s="230">
        <v>5300</v>
      </c>
    </row>
    <row r="55" spans="1:7" ht="68.099999999999994" customHeight="1" x14ac:dyDescent="0.2">
      <c r="A55" s="244">
        <v>45470</v>
      </c>
      <c r="B55" s="560" t="s">
        <v>689</v>
      </c>
      <c r="C55" s="561" t="s">
        <v>340</v>
      </c>
      <c r="D55" s="228">
        <v>1</v>
      </c>
      <c r="E55" s="230" t="s">
        <v>690</v>
      </c>
      <c r="F55" s="269"/>
      <c r="G55" s="230">
        <v>5000</v>
      </c>
    </row>
    <row r="56" spans="1:7" ht="94.5" customHeight="1" x14ac:dyDescent="0.2">
      <c r="A56" s="244">
        <v>45470</v>
      </c>
      <c r="B56" s="560" t="s">
        <v>692</v>
      </c>
      <c r="C56" s="561" t="s">
        <v>341</v>
      </c>
      <c r="D56" s="228">
        <v>1</v>
      </c>
      <c r="E56" s="230" t="s">
        <v>691</v>
      </c>
      <c r="F56" s="230" t="s">
        <v>693</v>
      </c>
      <c r="G56" s="230">
        <v>6654.9</v>
      </c>
    </row>
    <row r="57" spans="1:7" ht="15" x14ac:dyDescent="0.2">
      <c r="F57" s="251" t="s">
        <v>391</v>
      </c>
      <c r="G57" s="252">
        <f>MEDIAN(G54:G56)</f>
        <v>5300</v>
      </c>
    </row>
    <row r="58" spans="1:7" ht="15" x14ac:dyDescent="0.2">
      <c r="A58" s="553" t="s">
        <v>694</v>
      </c>
      <c r="B58" s="553"/>
      <c r="C58" s="553"/>
      <c r="D58" s="553"/>
      <c r="E58" s="553"/>
      <c r="F58" s="553"/>
      <c r="G58" s="553"/>
    </row>
    <row r="59" spans="1:7" ht="15" x14ac:dyDescent="0.2">
      <c r="A59" s="225" t="s">
        <v>336</v>
      </c>
      <c r="B59" s="554" t="s">
        <v>342</v>
      </c>
      <c r="C59" s="554"/>
      <c r="D59" s="225" t="s">
        <v>338</v>
      </c>
      <c r="E59" s="226" t="s">
        <v>337</v>
      </c>
      <c r="F59" s="227" t="s">
        <v>339</v>
      </c>
      <c r="G59" s="227" t="s">
        <v>51</v>
      </c>
    </row>
    <row r="60" spans="1:7" ht="99.4" customHeight="1" x14ac:dyDescent="0.2">
      <c r="A60" s="244">
        <v>45470</v>
      </c>
      <c r="B60" s="555" t="s">
        <v>695</v>
      </c>
      <c r="C60" s="556"/>
      <c r="D60" s="228">
        <v>1</v>
      </c>
      <c r="E60" s="230" t="s">
        <v>696</v>
      </c>
      <c r="F60" s="230" t="s">
        <v>697</v>
      </c>
      <c r="G60" s="230">
        <v>91.97</v>
      </c>
    </row>
    <row r="61" spans="1:7" ht="68.099999999999994" customHeight="1" x14ac:dyDescent="0.2">
      <c r="A61" s="244">
        <v>45470</v>
      </c>
      <c r="B61" s="560" t="s">
        <v>698</v>
      </c>
      <c r="C61" s="561" t="s">
        <v>340</v>
      </c>
      <c r="D61" s="228">
        <v>1</v>
      </c>
      <c r="E61" s="230" t="s">
        <v>699</v>
      </c>
      <c r="F61" s="269" t="s">
        <v>700</v>
      </c>
      <c r="G61" s="230">
        <v>79.44</v>
      </c>
    </row>
    <row r="62" spans="1:7" ht="94.5" customHeight="1" x14ac:dyDescent="0.2">
      <c r="A62" s="244">
        <v>45470</v>
      </c>
      <c r="B62" s="560" t="s">
        <v>701</v>
      </c>
      <c r="C62" s="561" t="s">
        <v>341</v>
      </c>
      <c r="D62" s="228">
        <v>1</v>
      </c>
      <c r="E62" s="230" t="s">
        <v>702</v>
      </c>
      <c r="F62" s="230" t="s">
        <v>703</v>
      </c>
      <c r="G62" s="230">
        <v>105.85</v>
      </c>
    </row>
    <row r="63" spans="1:7" ht="15" x14ac:dyDescent="0.2">
      <c r="F63" s="251" t="s">
        <v>391</v>
      </c>
      <c r="G63" s="252">
        <f>MEDIAN(G60:G62)</f>
        <v>91.97</v>
      </c>
    </row>
    <row r="64" spans="1:7" ht="15" x14ac:dyDescent="0.2">
      <c r="A64" s="553" t="s">
        <v>751</v>
      </c>
      <c r="B64" s="553"/>
      <c r="C64" s="553"/>
      <c r="D64" s="553"/>
      <c r="E64" s="553"/>
      <c r="F64" s="553"/>
      <c r="G64" s="553"/>
    </row>
    <row r="65" spans="1:7" ht="15" x14ac:dyDescent="0.2">
      <c r="A65" s="225" t="s">
        <v>336</v>
      </c>
      <c r="B65" s="554" t="s">
        <v>342</v>
      </c>
      <c r="C65" s="554"/>
      <c r="D65" s="225" t="s">
        <v>338</v>
      </c>
      <c r="E65" s="226" t="s">
        <v>337</v>
      </c>
      <c r="F65" s="227" t="s">
        <v>339</v>
      </c>
      <c r="G65" s="227" t="s">
        <v>51</v>
      </c>
    </row>
    <row r="66" spans="1:7" ht="99.4" customHeight="1" x14ac:dyDescent="0.2">
      <c r="A66" s="244">
        <v>45470</v>
      </c>
      <c r="B66" s="555" t="s">
        <v>675</v>
      </c>
      <c r="C66" s="556"/>
      <c r="D66" s="228">
        <v>1</v>
      </c>
      <c r="E66" s="230" t="s">
        <v>372</v>
      </c>
      <c r="F66" s="230" t="s">
        <v>373</v>
      </c>
      <c r="G66" s="230">
        <v>9.24</v>
      </c>
    </row>
    <row r="67" spans="1:7" ht="68.099999999999994" customHeight="1" x14ac:dyDescent="0.2">
      <c r="A67" s="244">
        <v>45470</v>
      </c>
      <c r="B67" s="560" t="s">
        <v>676</v>
      </c>
      <c r="C67" s="561" t="s">
        <v>340</v>
      </c>
      <c r="D67" s="228">
        <v>1</v>
      </c>
      <c r="E67" s="230" t="s">
        <v>677</v>
      </c>
      <c r="F67" s="230"/>
      <c r="G67" s="230">
        <v>7.89</v>
      </c>
    </row>
    <row r="68" spans="1:7" ht="94.5" customHeight="1" x14ac:dyDescent="0.2">
      <c r="A68" s="244">
        <v>45470</v>
      </c>
      <c r="B68" s="563" t="s">
        <v>377</v>
      </c>
      <c r="C68" s="561" t="s">
        <v>341</v>
      </c>
      <c r="D68" s="228">
        <v>1</v>
      </c>
      <c r="E68" s="230" t="s">
        <v>378</v>
      </c>
      <c r="F68" s="230" t="s">
        <v>379</v>
      </c>
      <c r="G68" s="230">
        <v>5.7</v>
      </c>
    </row>
    <row r="69" spans="1:7" ht="15" x14ac:dyDescent="0.2">
      <c r="F69" s="251" t="s">
        <v>391</v>
      </c>
      <c r="G69" s="252">
        <f>MEDIAN(G66:G68)</f>
        <v>7.89</v>
      </c>
    </row>
    <row r="70" spans="1:7" ht="15" x14ac:dyDescent="0.2">
      <c r="A70" s="553" t="s">
        <v>755</v>
      </c>
      <c r="B70" s="553"/>
      <c r="C70" s="553"/>
      <c r="D70" s="553"/>
      <c r="E70" s="553"/>
      <c r="F70" s="553"/>
      <c r="G70" s="553"/>
    </row>
    <row r="71" spans="1:7" ht="15" x14ac:dyDescent="0.2">
      <c r="A71" s="225" t="s">
        <v>336</v>
      </c>
      <c r="B71" s="554" t="s">
        <v>342</v>
      </c>
      <c r="C71" s="554"/>
      <c r="D71" s="225" t="s">
        <v>338</v>
      </c>
      <c r="E71" s="226" t="s">
        <v>337</v>
      </c>
      <c r="F71" s="227" t="s">
        <v>339</v>
      </c>
      <c r="G71" s="227" t="s">
        <v>51</v>
      </c>
    </row>
    <row r="72" spans="1:7" ht="99.4" customHeight="1" x14ac:dyDescent="0.2">
      <c r="A72" s="244">
        <v>45470</v>
      </c>
      <c r="B72" s="555" t="s">
        <v>756</v>
      </c>
      <c r="C72" s="556"/>
      <c r="D72" s="228">
        <v>1</v>
      </c>
      <c r="E72" s="230" t="s">
        <v>757</v>
      </c>
      <c r="F72" s="230" t="s">
        <v>758</v>
      </c>
      <c r="G72" s="230">
        <v>3849.81</v>
      </c>
    </row>
    <row r="73" spans="1:7" ht="68.099999999999994" customHeight="1" x14ac:dyDescent="0.2">
      <c r="A73" s="244">
        <v>45470</v>
      </c>
      <c r="B73" s="560" t="s">
        <v>759</v>
      </c>
      <c r="C73" s="561" t="s">
        <v>340</v>
      </c>
      <c r="D73" s="228">
        <v>1</v>
      </c>
      <c r="E73" s="230" t="s">
        <v>680</v>
      </c>
      <c r="F73" s="230" t="s">
        <v>760</v>
      </c>
      <c r="G73" s="230">
        <v>980</v>
      </c>
    </row>
    <row r="74" spans="1:7" ht="94.5" customHeight="1" x14ac:dyDescent="0.2">
      <c r="A74" s="244">
        <v>45470</v>
      </c>
      <c r="B74" s="560" t="s">
        <v>761</v>
      </c>
      <c r="C74" s="561" t="s">
        <v>341</v>
      </c>
      <c r="D74" s="228">
        <v>1</v>
      </c>
      <c r="E74" s="230" t="s">
        <v>378</v>
      </c>
      <c r="F74" s="230" t="s">
        <v>379</v>
      </c>
      <c r="G74" s="230">
        <v>1529.9</v>
      </c>
    </row>
    <row r="75" spans="1:7" ht="15" x14ac:dyDescent="0.2">
      <c r="F75" s="251" t="s">
        <v>391</v>
      </c>
      <c r="G75" s="252">
        <f>MEDIAN(G72:G74)</f>
        <v>1529.9</v>
      </c>
    </row>
    <row r="76" spans="1:7" ht="15" x14ac:dyDescent="0.2">
      <c r="A76" s="553" t="s">
        <v>762</v>
      </c>
      <c r="B76" s="553"/>
      <c r="C76" s="553"/>
      <c r="D76" s="553"/>
      <c r="E76" s="553"/>
      <c r="F76" s="553"/>
      <c r="G76" s="553"/>
    </row>
    <row r="77" spans="1:7" ht="15" x14ac:dyDescent="0.2">
      <c r="A77" s="225" t="s">
        <v>336</v>
      </c>
      <c r="B77" s="554" t="s">
        <v>342</v>
      </c>
      <c r="C77" s="554"/>
      <c r="D77" s="225" t="s">
        <v>338</v>
      </c>
      <c r="E77" s="226" t="s">
        <v>337</v>
      </c>
      <c r="F77" s="227" t="s">
        <v>339</v>
      </c>
      <c r="G77" s="227" t="s">
        <v>51</v>
      </c>
    </row>
    <row r="78" spans="1:7" ht="99.4" customHeight="1" x14ac:dyDescent="0.2">
      <c r="A78" s="244">
        <v>45470</v>
      </c>
      <c r="B78" s="555" t="s">
        <v>765</v>
      </c>
      <c r="C78" s="556"/>
      <c r="D78" s="228">
        <v>1</v>
      </c>
      <c r="E78" s="230" t="s">
        <v>372</v>
      </c>
      <c r="F78" s="230" t="s">
        <v>373</v>
      </c>
      <c r="G78" s="230">
        <v>668.9</v>
      </c>
    </row>
    <row r="79" spans="1:7" ht="68.099999999999994" customHeight="1" x14ac:dyDescent="0.2">
      <c r="A79" s="244">
        <v>45470</v>
      </c>
      <c r="B79" s="560" t="s">
        <v>764</v>
      </c>
      <c r="C79" s="561" t="s">
        <v>340</v>
      </c>
      <c r="D79" s="228">
        <v>1</v>
      </c>
      <c r="E79" s="230" t="s">
        <v>680</v>
      </c>
      <c r="F79" s="230" t="s">
        <v>760</v>
      </c>
      <c r="G79" s="230">
        <v>616.54999999999995</v>
      </c>
    </row>
    <row r="80" spans="1:7" ht="94.5" customHeight="1" x14ac:dyDescent="0.2">
      <c r="A80" s="244">
        <v>45470</v>
      </c>
      <c r="B80" s="560" t="s">
        <v>763</v>
      </c>
      <c r="C80" s="561" t="s">
        <v>341</v>
      </c>
      <c r="D80" s="228">
        <v>1</v>
      </c>
      <c r="E80" s="230" t="s">
        <v>378</v>
      </c>
      <c r="F80" s="230" t="s">
        <v>379</v>
      </c>
      <c r="G80" s="230">
        <v>679.9</v>
      </c>
    </row>
    <row r="81" spans="1:7" ht="15" x14ac:dyDescent="0.2">
      <c r="F81" s="251" t="s">
        <v>391</v>
      </c>
      <c r="G81" s="252">
        <f>MEDIAN(G78:G80)</f>
        <v>668.9</v>
      </c>
    </row>
    <row r="82" spans="1:7" ht="15" x14ac:dyDescent="0.2">
      <c r="A82" s="553" t="s">
        <v>804</v>
      </c>
      <c r="B82" s="553"/>
      <c r="C82" s="553"/>
      <c r="D82" s="553"/>
      <c r="E82" s="553"/>
      <c r="F82" s="553"/>
      <c r="G82" s="553"/>
    </row>
    <row r="83" spans="1:7" ht="15" x14ac:dyDescent="0.2">
      <c r="A83" s="225" t="s">
        <v>336</v>
      </c>
      <c r="B83" s="554" t="s">
        <v>342</v>
      </c>
      <c r="C83" s="554"/>
      <c r="D83" s="225" t="s">
        <v>338</v>
      </c>
      <c r="E83" s="226" t="s">
        <v>337</v>
      </c>
      <c r="F83" s="227" t="s">
        <v>339</v>
      </c>
      <c r="G83" s="227" t="s">
        <v>51</v>
      </c>
    </row>
    <row r="84" spans="1:7" ht="99.4" customHeight="1" x14ac:dyDescent="0.2">
      <c r="A84" s="244">
        <f ca="1">TODAY()</f>
        <v>45936</v>
      </c>
      <c r="B84" s="560" t="s">
        <v>797</v>
      </c>
      <c r="C84" s="561" t="s">
        <v>340</v>
      </c>
      <c r="D84" s="228">
        <v>1</v>
      </c>
      <c r="E84" s="230" t="s">
        <v>798</v>
      </c>
      <c r="F84" s="230"/>
      <c r="G84" s="230">
        <v>12.47</v>
      </c>
    </row>
    <row r="85" spans="1:7" ht="68.099999999999994" customHeight="1" x14ac:dyDescent="0.2">
      <c r="A85" s="244">
        <v>45470</v>
      </c>
      <c r="B85" s="560" t="s">
        <v>807</v>
      </c>
      <c r="C85" s="561" t="s">
        <v>340</v>
      </c>
      <c r="D85" s="228">
        <v>1</v>
      </c>
      <c r="E85" s="230" t="s">
        <v>806</v>
      </c>
      <c r="F85" s="230" t="s">
        <v>805</v>
      </c>
      <c r="G85" s="230">
        <v>16.559999999999999</v>
      </c>
    </row>
    <row r="86" spans="1:7" ht="94.5" customHeight="1" x14ac:dyDescent="0.2">
      <c r="A86" s="244"/>
      <c r="B86" s="560"/>
      <c r="C86" s="561" t="s">
        <v>341</v>
      </c>
      <c r="D86" s="228"/>
      <c r="E86" s="230"/>
      <c r="F86" s="230"/>
      <c r="G86" s="230"/>
    </row>
    <row r="87" spans="1:7" ht="15" x14ac:dyDescent="0.2">
      <c r="F87" s="251" t="s">
        <v>391</v>
      </c>
      <c r="G87" s="252">
        <v>12.47</v>
      </c>
    </row>
    <row r="88" spans="1:7" ht="14.25" customHeight="1" x14ac:dyDescent="0.2">
      <c r="A88" s="564" t="s">
        <v>137</v>
      </c>
      <c r="B88" s="487"/>
      <c r="C88" s="487"/>
      <c r="D88" s="565"/>
      <c r="E88" s="541"/>
      <c r="F88" s="541"/>
      <c r="G88" s="541"/>
    </row>
    <row r="89" spans="1:7" x14ac:dyDescent="0.2">
      <c r="A89" s="566"/>
      <c r="B89" s="567"/>
      <c r="C89" s="567"/>
      <c r="D89" s="568"/>
      <c r="E89" s="541"/>
      <c r="F89" s="541"/>
      <c r="G89" s="541"/>
    </row>
    <row r="90" spans="1:7" x14ac:dyDescent="0.2">
      <c r="A90" s="284"/>
      <c r="B90" s="284"/>
      <c r="C90" s="284"/>
      <c r="D90" s="284"/>
      <c r="E90" s="541"/>
      <c r="F90" s="541"/>
      <c r="G90" s="541"/>
    </row>
    <row r="91" spans="1:7" x14ac:dyDescent="0.2">
      <c r="A91" s="284"/>
      <c r="B91" s="284"/>
      <c r="C91" s="284"/>
      <c r="D91" s="284"/>
      <c r="E91" s="541"/>
      <c r="F91" s="541"/>
      <c r="G91" s="541"/>
    </row>
    <row r="92" spans="1:7" x14ac:dyDescent="0.2">
      <c r="A92" s="569" t="s">
        <v>13</v>
      </c>
      <c r="B92" s="569"/>
      <c r="C92" s="569"/>
      <c r="D92" s="569"/>
      <c r="E92" s="541"/>
      <c r="F92" s="541"/>
      <c r="G92" s="541"/>
    </row>
    <row r="93" spans="1:7" x14ac:dyDescent="0.2">
      <c r="A93" s="569" t="s">
        <v>781</v>
      </c>
      <c r="B93" s="569"/>
      <c r="C93" s="569"/>
      <c r="D93" s="569"/>
      <c r="E93" s="541"/>
      <c r="F93" s="541"/>
      <c r="G93" s="541"/>
    </row>
    <row r="94" spans="1:7" ht="15" x14ac:dyDescent="0.25">
      <c r="C94" s="195"/>
      <c r="D94" s="195"/>
      <c r="E94" s="195"/>
    </row>
  </sheetData>
  <mergeCells count="78">
    <mergeCell ref="B86:C86"/>
    <mergeCell ref="B31:C31"/>
    <mergeCell ref="A82:G82"/>
    <mergeCell ref="B83:C83"/>
    <mergeCell ref="B84:C84"/>
    <mergeCell ref="B85:C85"/>
    <mergeCell ref="B79:C79"/>
    <mergeCell ref="B80:C80"/>
    <mergeCell ref="B74:C74"/>
    <mergeCell ref="A76:G76"/>
    <mergeCell ref="B77:C77"/>
    <mergeCell ref="B78:C78"/>
    <mergeCell ref="B47:C47"/>
    <mergeCell ref="B35:C35"/>
    <mergeCell ref="B36:C36"/>
    <mergeCell ref="B37:C37"/>
    <mergeCell ref="B25:C25"/>
    <mergeCell ref="A27:G27"/>
    <mergeCell ref="B28:C28"/>
    <mergeCell ref="B29:C29"/>
    <mergeCell ref="B30:C30"/>
    <mergeCell ref="A9:G9"/>
    <mergeCell ref="B10:C10"/>
    <mergeCell ref="B11:C11"/>
    <mergeCell ref="B12:C12"/>
    <mergeCell ref="B13:C13"/>
    <mergeCell ref="A15:G15"/>
    <mergeCell ref="B16:C16"/>
    <mergeCell ref="B17:C17"/>
    <mergeCell ref="B18:C18"/>
    <mergeCell ref="B19:C19"/>
    <mergeCell ref="A21:G21"/>
    <mergeCell ref="B22:C22"/>
    <mergeCell ref="B23:C23"/>
    <mergeCell ref="B24:C24"/>
    <mergeCell ref="B73:C73"/>
    <mergeCell ref="B61:C61"/>
    <mergeCell ref="B62:C62"/>
    <mergeCell ref="A70:G70"/>
    <mergeCell ref="B71:C71"/>
    <mergeCell ref="B72:C72"/>
    <mergeCell ref="B55:C55"/>
    <mergeCell ref="B56:C56"/>
    <mergeCell ref="A58:G58"/>
    <mergeCell ref="B59:C59"/>
    <mergeCell ref="B60:C60"/>
    <mergeCell ref="A46:G46"/>
    <mergeCell ref="A7:G8"/>
    <mergeCell ref="B1:G1"/>
    <mergeCell ref="B2:G2"/>
    <mergeCell ref="B3:G3"/>
    <mergeCell ref="B4:G4"/>
    <mergeCell ref="A5:G5"/>
    <mergeCell ref="A6:G6"/>
    <mergeCell ref="A88:D89"/>
    <mergeCell ref="E88:G93"/>
    <mergeCell ref="A90:D91"/>
    <mergeCell ref="A92:D92"/>
    <mergeCell ref="A93:D93"/>
    <mergeCell ref="A64:G64"/>
    <mergeCell ref="B65:C65"/>
    <mergeCell ref="B66:C66"/>
    <mergeCell ref="B67:C67"/>
    <mergeCell ref="B68:C68"/>
    <mergeCell ref="A52:G52"/>
    <mergeCell ref="B53:C53"/>
    <mergeCell ref="B54:C54"/>
    <mergeCell ref="A33:G33"/>
    <mergeCell ref="B34:C34"/>
    <mergeCell ref="A40:G40"/>
    <mergeCell ref="B41:C41"/>
    <mergeCell ref="B42:C42"/>
    <mergeCell ref="A39:G39"/>
    <mergeCell ref="B43:C43"/>
    <mergeCell ref="B44:C44"/>
    <mergeCell ref="B48:C48"/>
    <mergeCell ref="B49:C49"/>
    <mergeCell ref="B50:C50"/>
  </mergeCells>
  <hyperlinks>
    <hyperlink ref="B48" r:id="rId1" display="https://www.gismar.com.br/fita-de-marcacao-multisport-pro-azul-?utm_source=Site&amp;utm_medium=GoogleMerchant&amp;utm_campaign=GoogleMerchant&amp;utm_source=google&amp;utm_medium=cpc&amp;utm_campaign=21206277527&amp;utm_content=&amp;utm_term=&amp;gad_source=1&amp;gclid=CjwKCAjwm_SzBhAsEiwAXE2Cvz2RKo5AncjpRS-dNcR4Z8wqseHxHEEEbw0L7YBL6W4TsiikQLVZsRoCjGUQAvD_BwE"/>
    <hyperlink ref="B49" r:id="rId2"/>
    <hyperlink ref="B50" r:id="rId3"/>
    <hyperlink ref="B35" r:id="rId4"/>
    <hyperlink ref="B36" r:id="rId5"/>
    <hyperlink ref="B37" r:id="rId6"/>
    <hyperlink ref="B42" r:id="rId7"/>
    <hyperlink ref="B43" r:id="rId8"/>
    <hyperlink ref="B44" r:id="rId9"/>
    <hyperlink ref="B66" r:id="rId10"/>
    <hyperlink ref="B67" r:id="rId11"/>
    <hyperlink ref="B68" r:id="rId12"/>
    <hyperlink ref="B54" r:id="rId13"/>
    <hyperlink ref="B55" r:id="rId14"/>
    <hyperlink ref="B56" r:id="rId15"/>
    <hyperlink ref="B60" r:id="rId16" display="https://www.eletrotrafo.com.br/plafon-led-quadrado-sobrepor-285x28cm-3000k-24w-1680lms-br-ref-7021595-ledva-02170434/p?idsku=20302&amp;gad_source=1&amp;gad_campaignid=21957496548&amp;gbraid=0AAAAAClsUANEhxwO0hI1o9kv462kz-_8N&amp;gclid=CjwKCAjwravBBhBjEiwAIr30VBkJYAwc7n7bP8VG6zk1jMk2libBZB_VgHd08LlXpBVbqnSeN9i7xxoCo7cQAvD_BwE"/>
    <hyperlink ref="B61" r:id="rId17"/>
    <hyperlink ref="B62" r:id="rId18"/>
    <hyperlink ref="B72" r:id="rId19" display="https://www.otenista.com/kit-multsports-com-regulagem-beach-volei-e-futevole-poste-double?parceiro=1993&amp;utm_source=googleads&amp;utm_medium=paidshopping&amp;utm_campaign=22227562242&amp;utm_term=&amp;utm_content=&amp;gad_source=1&amp;gad_campaignid=22237920850&amp;gbraid=0AAAAADw4dTpxECZuOiZ0cEFjlrCw1mEH7&amp;gclid=CjwKCAjw6NrBBhB6EiwAvnT_rmo0uYpOYEoQwAlbLSqHarujF2EH1b4AM6fmLhjRvcirGCcU24-qihoCSGgQAvD_BwE"/>
    <hyperlink ref="B73" r:id="rId20" display="https://www.magnumredes.com.br/beach-tennis/acessorios-mastro-demarcacao/trilho-regulador-para-beach-tennis-voleifutevolei-com-cremalheira-e-cinco-regulagens-par?parceiro=4138&amp;gad_source=1&amp;gad_campaignid=18467924334&amp;gbraid=0AAAAAo76dGNlaikTEVqLVL91Cwl-mJTxk&amp;gclid=CjwKCAjw6NrBBhB6EiwAvnT_rv0N851_zfdQSN3IIYUaIgdD7Mf32u0erVtNzAnLlGF8Q4ojf6pHWxoCoR0QAvD_BwE&amp;variant_id=755"/>
    <hyperlink ref="B74" r:id="rId21"/>
    <hyperlink ref="B78" r:id="rId22"/>
    <hyperlink ref="B79" r:id="rId23"/>
    <hyperlink ref="B80" r:id="rId24"/>
    <hyperlink ref="B30" r:id="rId25" display="https://www.gravia.com/tela-plastificada-verde-losangular-gravia-63mm-fio-14--gravia/p?idsku=3192&amp;idtag=ad390cb5-a610-4ace-97fa-f5540a47799b&amp;gad_source=1&amp;gad_campaignid=18454795117&amp;gbraid=0AAAAADfoFR7JMYaA28TVfpdiozEGcyotp&amp;gclid=CjwKCAjw6NrBBhB6EiwAvnT_rgPv32xjfQIDp-T3jBYp_l1Z0fVWVVFFjDiWdc60dFC-ADvME2WnyRoCGOIQAvD_BwE"/>
    <hyperlink ref="B31" r:id="rId26" display="https://www.casadascercas.com.br/tela-revestida-em-pvc-verde-fio-12-320mm-rolo-20m?gad_source=1&amp;gad_campaignid=21436632470&amp;gbraid=0AAAAADpSX-tgRGLgLvSSTwEkvBTgnzMpN&amp;gclid=CjwKCAjw6NrBBhB6EiwAvnT_rmgUDvTdqPx-Au7qS7_KSqv8T4yZ25oYh9u4WD12nS-MqUwhwBCXNhoCECUQAvD_BwE"/>
    <hyperlink ref="B29" r:id="rId27" display="https://www.cercasramacrisna.com.br/tela-alambrado/telas-para-construcoes-esportivas/tela-alambrado-para-quadra-esportiva-revestida-pvc-fio-12?variant_id=545&amp;utm_source=google&amp;utm_medium=cpc&amp;keyword=&amp;pht=49181588274089170&amp;gad_source=1&amp;gad_campaignid=22195465159&amp;gbraid=0AAAAACaH-zIMNZIQP4-V1LVL48CMoHE_9&amp;gclid=CjwKCAjw6NrBBhB6EiwAvnT_rujOgc7hBx3LqSs4ickqJNsaCVflho7dfp0K91dQX0hOP88VtTMaZBoC_H4QAvD_BwE"/>
    <hyperlink ref="B12" r:id="rId28"/>
    <hyperlink ref="B18" r:id="rId29"/>
    <hyperlink ref="B85" r:id="rId30"/>
    <hyperlink ref="B84" r:id="rId31"/>
  </hyperlinks>
  <pageMargins left="0.511811024" right="0.511811024" top="0.89333333333333331" bottom="1.0729166666666667" header="0" footer="0"/>
  <pageSetup paperSize="9" scale="65" fitToHeight="0" orientation="portrait" r:id="rId32"/>
  <headerFooter>
    <oddHeader>&amp;C
&amp;G</oddHeader>
    <oddFooter>&amp;CRua Rui Barbosa, 310 - Centro - Araputanga-MT – Cel: (65) 99613-9294 E-mail: carolina.o.almeida@hotmail.com / escalaprojeta@gmail.com</oddFooter>
  </headerFooter>
  <legacyDrawingHF r:id="rId3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12"/>
  <sheetViews>
    <sheetView view="pageLayout" zoomScaleNormal="100" workbookViewId="0">
      <selection activeCell="D36" sqref="D36:F37"/>
    </sheetView>
  </sheetViews>
  <sheetFormatPr defaultColWidth="12.625" defaultRowHeight="15" customHeight="1" x14ac:dyDescent="0.2"/>
  <cols>
    <col min="1" max="1" width="11.875" customWidth="1"/>
    <col min="2" max="2" width="16.75" customWidth="1"/>
    <col min="3" max="3" width="14.625" customWidth="1"/>
    <col min="4" max="4" width="12.5" customWidth="1"/>
    <col min="5" max="5" width="16.5" customWidth="1"/>
    <col min="6" max="7" width="15.875" customWidth="1"/>
    <col min="8" max="8" width="11.625" customWidth="1"/>
    <col min="9" max="9" width="15.5" customWidth="1"/>
    <col min="10" max="10" width="12.125" customWidth="1"/>
    <col min="11" max="11" width="11.875" customWidth="1"/>
    <col min="12" max="23" width="7.625" customWidth="1"/>
  </cols>
  <sheetData>
    <row r="1" spans="1:11" ht="14.25" x14ac:dyDescent="0.2">
      <c r="A1" s="56" t="s">
        <v>0</v>
      </c>
      <c r="B1" s="590" t="str">
        <f>PLANILHA!B1</f>
        <v>Construção de rede de drenagem pluvial</v>
      </c>
      <c r="C1" s="484"/>
      <c r="D1" s="484"/>
      <c r="E1" s="484"/>
      <c r="F1" s="484"/>
      <c r="G1" s="484"/>
      <c r="H1" s="484"/>
      <c r="I1" s="484"/>
      <c r="J1" s="484"/>
      <c r="K1" s="484"/>
    </row>
    <row r="2" spans="1:11" ht="14.25" x14ac:dyDescent="0.2">
      <c r="A2" s="56" t="s">
        <v>1</v>
      </c>
      <c r="B2" s="590" t="str">
        <f>PLANILHA!B2</f>
        <v>Prefeitura Municipal de Indiavaí</v>
      </c>
      <c r="C2" s="484"/>
      <c r="D2" s="484"/>
      <c r="E2" s="484"/>
      <c r="F2" s="484"/>
      <c r="G2" s="484"/>
      <c r="H2" s="484"/>
      <c r="I2" s="484"/>
      <c r="J2" s="484"/>
      <c r="K2" s="484"/>
    </row>
    <row r="3" spans="1:11" ht="14.25" x14ac:dyDescent="0.2">
      <c r="A3" s="56" t="s">
        <v>2</v>
      </c>
      <c r="B3" s="590" t="str">
        <f>PLANILHA!B3</f>
        <v>Avenida Governador Jayme Campos</v>
      </c>
      <c r="C3" s="484"/>
      <c r="D3" s="484"/>
      <c r="E3" s="484"/>
      <c r="F3" s="484"/>
      <c r="G3" s="484"/>
      <c r="H3" s="484"/>
      <c r="I3" s="484"/>
      <c r="J3" s="484"/>
      <c r="K3" s="484"/>
    </row>
    <row r="4" spans="1:11" thickBot="1" x14ac:dyDescent="0.25">
      <c r="A4" s="57" t="s">
        <v>3</v>
      </c>
      <c r="B4" s="591" t="str">
        <f>DESCRIÇÃO!B4</f>
        <v>30 de julho de 2021</v>
      </c>
      <c r="C4" s="592"/>
      <c r="D4" s="592"/>
      <c r="E4" s="592"/>
      <c r="F4" s="592"/>
      <c r="G4" s="592"/>
      <c r="H4" s="592"/>
      <c r="I4" s="592"/>
      <c r="J4" s="592"/>
      <c r="K4" s="592"/>
    </row>
    <row r="5" spans="1:11" ht="15.75" thickBot="1" x14ac:dyDescent="0.25">
      <c r="A5" s="593" t="s">
        <v>171</v>
      </c>
      <c r="B5" s="594"/>
      <c r="C5" s="594"/>
      <c r="D5" s="594"/>
      <c r="E5" s="594"/>
      <c r="F5" s="594"/>
      <c r="G5" s="594"/>
      <c r="H5" s="594"/>
      <c r="I5" s="594"/>
      <c r="J5" s="594"/>
      <c r="K5" s="595"/>
    </row>
    <row r="6" spans="1:11" ht="15" customHeight="1" x14ac:dyDescent="0.2">
      <c r="A6" s="600" t="s">
        <v>149</v>
      </c>
      <c r="B6" s="598" t="s">
        <v>151</v>
      </c>
      <c r="C6" s="598" t="s">
        <v>153</v>
      </c>
      <c r="D6" s="596" t="s">
        <v>152</v>
      </c>
      <c r="E6" s="596" t="s">
        <v>155</v>
      </c>
      <c r="F6" s="596" t="s">
        <v>172</v>
      </c>
      <c r="G6" s="596" t="s">
        <v>161</v>
      </c>
      <c r="H6" s="596" t="s">
        <v>154</v>
      </c>
      <c r="I6" s="596" t="s">
        <v>157</v>
      </c>
      <c r="J6" s="596" t="s">
        <v>158</v>
      </c>
      <c r="K6" s="588" t="s">
        <v>159</v>
      </c>
    </row>
    <row r="7" spans="1:11" ht="14.25" x14ac:dyDescent="0.2">
      <c r="A7" s="601"/>
      <c r="B7" s="602"/>
      <c r="C7" s="599"/>
      <c r="D7" s="597"/>
      <c r="E7" s="597"/>
      <c r="F7" s="597"/>
      <c r="G7" s="597"/>
      <c r="H7" s="597"/>
      <c r="I7" s="597"/>
      <c r="J7" s="597"/>
      <c r="K7" s="589"/>
    </row>
    <row r="8" spans="1:11" ht="36.75" customHeight="1" x14ac:dyDescent="0.2">
      <c r="A8" s="601"/>
      <c r="B8" s="602"/>
      <c r="C8" s="599"/>
      <c r="D8" s="597"/>
      <c r="E8" s="597"/>
      <c r="F8" s="597"/>
      <c r="G8" s="597"/>
      <c r="H8" s="597"/>
      <c r="I8" s="597"/>
      <c r="J8" s="597"/>
      <c r="K8" s="589"/>
    </row>
    <row r="9" spans="1:11" ht="14.25" x14ac:dyDescent="0.2">
      <c r="A9" s="104" t="s">
        <v>150</v>
      </c>
      <c r="B9" s="102">
        <v>0.4</v>
      </c>
      <c r="C9" s="102">
        <v>16.32</v>
      </c>
      <c r="D9" s="102">
        <v>0.9</v>
      </c>
      <c r="E9" s="102">
        <v>1</v>
      </c>
      <c r="F9" s="102">
        <v>1.89</v>
      </c>
      <c r="G9" s="102">
        <v>0.06</v>
      </c>
      <c r="H9" s="102">
        <f t="shared" ref="H9:H32" si="0">0.1</f>
        <v>0.1</v>
      </c>
      <c r="I9" s="102">
        <f>(C9*D9)*H9</f>
        <v>1.4688000000000001</v>
      </c>
      <c r="J9" s="102">
        <f>(C9*D9)*(E9+((C9*F9/100)/2))</f>
        <v>16.953242111999998</v>
      </c>
      <c r="K9" s="105">
        <f>(C9*D9)*(E9+(C9*((F9/100)/2)))-(((PI()*(((B9+(G9*2))/2)^2))*C9)+(H9*C9*D9))</f>
        <v>12.018536565594822</v>
      </c>
    </row>
    <row r="10" spans="1:11" ht="14.25" x14ac:dyDescent="0.2">
      <c r="A10" s="104" t="s">
        <v>162</v>
      </c>
      <c r="B10" s="102">
        <v>0.4</v>
      </c>
      <c r="C10" s="102">
        <v>15.47</v>
      </c>
      <c r="D10" s="102">
        <v>0.9</v>
      </c>
      <c r="E10" s="102">
        <v>1</v>
      </c>
      <c r="F10" s="102">
        <v>7.16</v>
      </c>
      <c r="G10" s="102">
        <v>0.06</v>
      </c>
      <c r="H10" s="102">
        <f t="shared" si="0"/>
        <v>0.1</v>
      </c>
      <c r="I10" s="102">
        <f>(C10*D10)*H10</f>
        <v>1.3923000000000001</v>
      </c>
      <c r="J10" s="102">
        <f>(C10*D10)*(E10+((C10*F10/100)/2))</f>
        <v>21.633919398</v>
      </c>
      <c r="K10" s="105">
        <f>(C10*D10)*(E10+(C10*((F10/100)/2)))-(((PI()*(((B10+(G10*2))/2)^2))*C10)+(H10*C10*D10))</f>
        <v>16.956229765470095</v>
      </c>
    </row>
    <row r="11" spans="1:11" ht="14.25" x14ac:dyDescent="0.2">
      <c r="A11" s="104" t="s">
        <v>163</v>
      </c>
      <c r="B11" s="102">
        <v>0.4</v>
      </c>
      <c r="C11" s="102">
        <v>14.12</v>
      </c>
      <c r="D11" s="102">
        <v>0.9</v>
      </c>
      <c r="E11" s="102">
        <v>1</v>
      </c>
      <c r="F11" s="102">
        <v>2.37</v>
      </c>
      <c r="G11" s="102">
        <v>0.08</v>
      </c>
      <c r="H11" s="102">
        <f t="shared" si="0"/>
        <v>0.1</v>
      </c>
      <c r="I11" s="102">
        <f t="shared" ref="I11:I17" si="1">(C11*D11)*H11</f>
        <v>1.2708000000000002</v>
      </c>
      <c r="J11" s="102">
        <f t="shared" ref="J11:J17" si="2">(C11*D11)*((E11+F11)/2)</f>
        <v>21.412980000000001</v>
      </c>
      <c r="K11" s="105">
        <f>(C11*D11)*((E11+F11)/2)-(((PI()*(((B11+(G11*2))/2)^2))*C11)+(H11*C11*D11))</f>
        <v>16.664411799734872</v>
      </c>
    </row>
    <row r="12" spans="1:11" ht="14.25" x14ac:dyDescent="0.2">
      <c r="A12" s="104" t="s">
        <v>164</v>
      </c>
      <c r="B12" s="102">
        <v>0.4</v>
      </c>
      <c r="C12" s="102">
        <v>15.98</v>
      </c>
      <c r="D12" s="102">
        <v>0.9</v>
      </c>
      <c r="E12" s="102">
        <v>1</v>
      </c>
      <c r="F12" s="102">
        <v>0.59</v>
      </c>
      <c r="G12" s="102">
        <v>0.08</v>
      </c>
      <c r="H12" s="102">
        <f t="shared" si="0"/>
        <v>0.1</v>
      </c>
      <c r="I12" s="102">
        <f t="shared" si="1"/>
        <v>1.4382000000000001</v>
      </c>
      <c r="J12" s="102">
        <f t="shared" si="2"/>
        <v>11.43369</v>
      </c>
      <c r="K12" s="105">
        <f t="shared" ref="K12:K17" si="3">(C12*D12)*((E12+F12)/2)-(((PI()*(((B12+(G12*2))/2)^2))*C12)+(H12*C12*D12))</f>
        <v>6.0596021926177919</v>
      </c>
    </row>
    <row r="13" spans="1:11" ht="14.25" x14ac:dyDescent="0.2">
      <c r="A13" s="104" t="s">
        <v>165</v>
      </c>
      <c r="B13" s="102">
        <v>0.4</v>
      </c>
      <c r="C13" s="102">
        <v>16.11</v>
      </c>
      <c r="D13" s="102">
        <v>0.9</v>
      </c>
      <c r="E13" s="102">
        <v>1</v>
      </c>
      <c r="F13" s="102">
        <v>0.97</v>
      </c>
      <c r="G13" s="102">
        <v>0.08</v>
      </c>
      <c r="H13" s="102">
        <f t="shared" si="0"/>
        <v>0.1</v>
      </c>
      <c r="I13" s="102">
        <f t="shared" si="1"/>
        <v>1.4499000000000002</v>
      </c>
      <c r="J13" s="102">
        <f t="shared" si="2"/>
        <v>14.281515000000001</v>
      </c>
      <c r="K13" s="105">
        <f t="shared" si="3"/>
        <v>8.8637080802924046</v>
      </c>
    </row>
    <row r="14" spans="1:11" ht="14.25" x14ac:dyDescent="0.2">
      <c r="A14" s="104" t="s">
        <v>166</v>
      </c>
      <c r="B14" s="102">
        <v>0.4</v>
      </c>
      <c r="C14" s="102">
        <v>14.71</v>
      </c>
      <c r="D14" s="102">
        <v>0.9</v>
      </c>
      <c r="E14" s="102">
        <v>1</v>
      </c>
      <c r="F14" s="102">
        <v>1.1100000000000001</v>
      </c>
      <c r="G14" s="102">
        <v>0.08</v>
      </c>
      <c r="H14" s="102">
        <f t="shared" si="0"/>
        <v>0.1</v>
      </c>
      <c r="I14" s="102">
        <f t="shared" si="1"/>
        <v>1.3239000000000001</v>
      </c>
      <c r="J14" s="102">
        <f t="shared" si="2"/>
        <v>13.967145000000002</v>
      </c>
      <c r="K14" s="105">
        <f t="shared" si="3"/>
        <v>9.0201592899504224</v>
      </c>
    </row>
    <row r="15" spans="1:11" ht="14.25" x14ac:dyDescent="0.2">
      <c r="A15" s="104" t="s">
        <v>167</v>
      </c>
      <c r="B15" s="102">
        <v>0.4</v>
      </c>
      <c r="C15" s="102">
        <v>15.23</v>
      </c>
      <c r="D15" s="102">
        <v>0.9</v>
      </c>
      <c r="E15" s="102">
        <v>1</v>
      </c>
      <c r="F15" s="102">
        <v>0.46</v>
      </c>
      <c r="G15" s="102">
        <v>0.08</v>
      </c>
      <c r="H15" s="102">
        <f t="shared" si="0"/>
        <v>0.1</v>
      </c>
      <c r="I15" s="102">
        <f t="shared" si="1"/>
        <v>1.3707000000000003</v>
      </c>
      <c r="J15" s="102">
        <f t="shared" si="2"/>
        <v>10.00611</v>
      </c>
      <c r="K15" s="105">
        <f t="shared" si="3"/>
        <v>4.8842478406488716</v>
      </c>
    </row>
    <row r="16" spans="1:11" ht="14.25" x14ac:dyDescent="0.2">
      <c r="A16" s="104" t="s">
        <v>168</v>
      </c>
      <c r="B16" s="102">
        <v>0.4</v>
      </c>
      <c r="C16" s="102">
        <v>13.53</v>
      </c>
      <c r="D16" s="102">
        <v>0.9</v>
      </c>
      <c r="E16" s="102">
        <v>1</v>
      </c>
      <c r="F16" s="102">
        <v>0.42</v>
      </c>
      <c r="G16" s="102">
        <v>0.08</v>
      </c>
      <c r="H16" s="102">
        <f t="shared" si="0"/>
        <v>0.1</v>
      </c>
      <c r="I16" s="102">
        <f t="shared" si="1"/>
        <v>1.2177</v>
      </c>
      <c r="J16" s="102">
        <f t="shared" si="2"/>
        <v>8.6456699999999991</v>
      </c>
      <c r="K16" s="105">
        <f t="shared" si="3"/>
        <v>4.095519309519319</v>
      </c>
    </row>
    <row r="17" spans="1:11" ht="14.25" x14ac:dyDescent="0.2">
      <c r="A17" s="104" t="s">
        <v>169</v>
      </c>
      <c r="B17" s="102">
        <v>0.4</v>
      </c>
      <c r="C17" s="102">
        <v>12.98</v>
      </c>
      <c r="D17" s="102">
        <v>0.9</v>
      </c>
      <c r="E17" s="102">
        <v>1</v>
      </c>
      <c r="F17" s="102">
        <v>0.41</v>
      </c>
      <c r="G17" s="102">
        <v>0.08</v>
      </c>
      <c r="H17" s="102">
        <f t="shared" si="0"/>
        <v>0.1</v>
      </c>
      <c r="I17" s="102">
        <f t="shared" si="1"/>
        <v>1.1682000000000001</v>
      </c>
      <c r="J17" s="102">
        <f t="shared" si="2"/>
        <v>8.235809999999999</v>
      </c>
      <c r="K17" s="105">
        <f t="shared" si="3"/>
        <v>3.8706247847421107</v>
      </c>
    </row>
    <row r="18" spans="1:11" ht="14.25" x14ac:dyDescent="0.2">
      <c r="A18" s="104" t="s">
        <v>216</v>
      </c>
      <c r="B18" s="102">
        <v>0.4</v>
      </c>
      <c r="C18" s="102">
        <v>11.51</v>
      </c>
      <c r="D18" s="102">
        <v>0.9</v>
      </c>
      <c r="E18" s="102">
        <v>1</v>
      </c>
      <c r="F18" s="102">
        <v>1.57</v>
      </c>
      <c r="G18" s="102">
        <v>0.06</v>
      </c>
      <c r="H18" s="102">
        <f t="shared" si="0"/>
        <v>0.1</v>
      </c>
      <c r="I18" s="102">
        <f>(C18*D18)*H18</f>
        <v>1.0359</v>
      </c>
      <c r="J18" s="102">
        <f>(C18*D18)*(E18+((C18*F18/100)/2))</f>
        <v>11.294971906499999</v>
      </c>
      <c r="K18" s="105">
        <f>(C18*D18)*(E18+(C18*((F18/100)/2)))-(((PI()*(((B18+(G18*2))/2)^2))*C18)+(H18*C18*D18))</f>
        <v>7.8146740609654666</v>
      </c>
    </row>
    <row r="19" spans="1:11" ht="14.25" x14ac:dyDescent="0.2">
      <c r="A19" s="104" t="s">
        <v>220</v>
      </c>
      <c r="B19" s="102">
        <v>0.4</v>
      </c>
      <c r="C19" s="102">
        <v>14.25</v>
      </c>
      <c r="D19" s="102">
        <v>0.9</v>
      </c>
      <c r="E19" s="102">
        <v>1</v>
      </c>
      <c r="F19" s="102">
        <v>0.84</v>
      </c>
      <c r="G19" s="102">
        <v>0.06</v>
      </c>
      <c r="H19" s="102">
        <f t="shared" si="0"/>
        <v>0.1</v>
      </c>
      <c r="I19" s="102">
        <f>(C19*D19)*H19</f>
        <v>1.2825000000000002</v>
      </c>
      <c r="J19" s="102">
        <f>(C19*D19)*(E19+((C19*F19/100)/2))</f>
        <v>13.59257625</v>
      </c>
      <c r="K19" s="105">
        <f>(C19*D19)*(E19+(C19*((F19/100)/2)))-(((PI()*(((B19+(G19*2))/2)^2))*C19)+(H19*C19*D19))</f>
        <v>9.2837800467969522</v>
      </c>
    </row>
    <row r="20" spans="1:11" ht="14.25" x14ac:dyDescent="0.2">
      <c r="A20" s="104" t="s">
        <v>221</v>
      </c>
      <c r="B20" s="102">
        <v>0.4</v>
      </c>
      <c r="C20" s="102">
        <v>12.93</v>
      </c>
      <c r="D20" s="102">
        <v>0.9</v>
      </c>
      <c r="E20" s="102">
        <v>1</v>
      </c>
      <c r="F20" s="102">
        <v>0.5</v>
      </c>
      <c r="G20" s="102">
        <v>0.08</v>
      </c>
      <c r="H20" s="102">
        <f t="shared" si="0"/>
        <v>0.1</v>
      </c>
      <c r="I20" s="102">
        <f t="shared" ref="I20:I26" si="4">(C20*D20)*H20</f>
        <v>1.1637000000000002</v>
      </c>
      <c r="J20" s="102">
        <f t="shared" ref="J20:J26" si="5">(C20*D20)*((E20+F20)/2)</f>
        <v>8.7277500000000003</v>
      </c>
      <c r="K20" s="105">
        <f t="shared" ref="K20:K26" si="6">(C20*D20)*((E20+F20)/2)-(((PI()*(((B20+(G20*2))/2)^2))*C20)+(H20*C20*D20))</f>
        <v>4.3793798279441836</v>
      </c>
    </row>
    <row r="21" spans="1:11" ht="14.25" x14ac:dyDescent="0.2">
      <c r="A21" s="104" t="s">
        <v>222</v>
      </c>
      <c r="B21" s="102">
        <v>0.4</v>
      </c>
      <c r="C21" s="102">
        <v>18.260000000000002</v>
      </c>
      <c r="D21" s="102">
        <v>0.9</v>
      </c>
      <c r="E21" s="102">
        <v>1</v>
      </c>
      <c r="F21" s="102">
        <v>1.1299999999999999</v>
      </c>
      <c r="G21" s="102">
        <v>0.08</v>
      </c>
      <c r="H21" s="102">
        <f t="shared" si="0"/>
        <v>0.1</v>
      </c>
      <c r="I21" s="102">
        <f t="shared" si="4"/>
        <v>1.6434000000000002</v>
      </c>
      <c r="J21" s="102">
        <f t="shared" si="5"/>
        <v>17.502210000000002</v>
      </c>
      <c r="K21" s="105">
        <f t="shared" si="6"/>
        <v>11.361356222603311</v>
      </c>
    </row>
    <row r="22" spans="1:11" ht="14.25" x14ac:dyDescent="0.2">
      <c r="A22" s="104" t="s">
        <v>223</v>
      </c>
      <c r="B22" s="102">
        <v>0.4</v>
      </c>
      <c r="C22" s="102">
        <v>11.56</v>
      </c>
      <c r="D22" s="102">
        <v>0.9</v>
      </c>
      <c r="E22" s="102">
        <v>1</v>
      </c>
      <c r="F22" s="102">
        <v>2.4</v>
      </c>
      <c r="G22" s="102">
        <v>0.08</v>
      </c>
      <c r="H22" s="102">
        <f t="shared" si="0"/>
        <v>0.1</v>
      </c>
      <c r="I22" s="102">
        <f t="shared" si="4"/>
        <v>1.0404</v>
      </c>
      <c r="J22" s="102">
        <f t="shared" si="5"/>
        <v>17.686799999999998</v>
      </c>
      <c r="K22" s="105">
        <f t="shared" si="6"/>
        <v>13.799162011680954</v>
      </c>
    </row>
    <row r="23" spans="1:11" ht="14.25" x14ac:dyDescent="0.2">
      <c r="A23" s="104" t="s">
        <v>224</v>
      </c>
      <c r="B23" s="102">
        <v>0.4</v>
      </c>
      <c r="C23" s="102">
        <v>14.29</v>
      </c>
      <c r="D23" s="102">
        <v>0.9</v>
      </c>
      <c r="E23" s="102">
        <v>1</v>
      </c>
      <c r="F23" s="102">
        <v>1.44</v>
      </c>
      <c r="G23" s="102">
        <v>0.08</v>
      </c>
      <c r="H23" s="102">
        <f t="shared" si="0"/>
        <v>0.1</v>
      </c>
      <c r="I23" s="102">
        <f t="shared" si="4"/>
        <v>1.2861</v>
      </c>
      <c r="J23" s="102">
        <f t="shared" si="5"/>
        <v>15.690419999999998</v>
      </c>
      <c r="K23" s="105">
        <f t="shared" si="6"/>
        <v>10.884680652847823</v>
      </c>
    </row>
    <row r="24" spans="1:11" ht="14.25" x14ac:dyDescent="0.2">
      <c r="A24" s="104" t="s">
        <v>225</v>
      </c>
      <c r="B24" s="102">
        <v>0.4</v>
      </c>
      <c r="C24" s="102">
        <v>11.6</v>
      </c>
      <c r="D24" s="102">
        <v>0.9</v>
      </c>
      <c r="E24" s="102">
        <v>1</v>
      </c>
      <c r="F24" s="102">
        <v>0.5</v>
      </c>
      <c r="G24" s="102">
        <v>0.08</v>
      </c>
      <c r="H24" s="102">
        <f t="shared" si="0"/>
        <v>0.1</v>
      </c>
      <c r="I24" s="102">
        <f t="shared" si="4"/>
        <v>1.044</v>
      </c>
      <c r="J24" s="102">
        <f t="shared" si="5"/>
        <v>7.83</v>
      </c>
      <c r="K24" s="105">
        <f t="shared" si="6"/>
        <v>3.9289099771192983</v>
      </c>
    </row>
    <row r="25" spans="1:11" ht="14.25" x14ac:dyDescent="0.2">
      <c r="A25" s="104" t="s">
        <v>226</v>
      </c>
      <c r="B25" s="102">
        <v>0.4</v>
      </c>
      <c r="C25" s="102">
        <v>15.74</v>
      </c>
      <c r="D25" s="102">
        <v>0.9</v>
      </c>
      <c r="E25" s="102">
        <v>1</v>
      </c>
      <c r="F25" s="102">
        <v>1.68</v>
      </c>
      <c r="G25" s="102">
        <v>0.08</v>
      </c>
      <c r="H25" s="102">
        <f t="shared" si="0"/>
        <v>0.1</v>
      </c>
      <c r="I25" s="102">
        <f t="shared" si="4"/>
        <v>1.4166000000000001</v>
      </c>
      <c r="J25" s="102">
        <f t="shared" si="5"/>
        <v>18.982439999999997</v>
      </c>
      <c r="K25" s="105">
        <f t="shared" si="6"/>
        <v>13.689064399987735</v>
      </c>
    </row>
    <row r="26" spans="1:11" ht="14.25" x14ac:dyDescent="0.2">
      <c r="A26" s="104" t="s">
        <v>227</v>
      </c>
      <c r="B26" s="102">
        <v>0.4</v>
      </c>
      <c r="C26" s="102">
        <v>13.1</v>
      </c>
      <c r="D26" s="102">
        <v>0.9</v>
      </c>
      <c r="E26" s="102">
        <v>1</v>
      </c>
      <c r="F26" s="102">
        <v>1.74</v>
      </c>
      <c r="G26" s="102">
        <v>0.08</v>
      </c>
      <c r="H26" s="102">
        <f t="shared" si="0"/>
        <v>0.1</v>
      </c>
      <c r="I26" s="102">
        <f t="shared" si="4"/>
        <v>1.179</v>
      </c>
      <c r="J26" s="102">
        <f t="shared" si="5"/>
        <v>16.1523</v>
      </c>
      <c r="K26" s="105">
        <f t="shared" si="6"/>
        <v>11.746758681057138</v>
      </c>
    </row>
    <row r="27" spans="1:11" ht="14.25" x14ac:dyDescent="0.2">
      <c r="A27" s="104" t="s">
        <v>228</v>
      </c>
      <c r="B27" s="102">
        <v>0.4</v>
      </c>
      <c r="C27" s="102">
        <v>15.16</v>
      </c>
      <c r="D27" s="102">
        <v>0.9</v>
      </c>
      <c r="E27" s="102">
        <v>1</v>
      </c>
      <c r="F27" s="102">
        <v>0.97</v>
      </c>
      <c r="G27" s="102">
        <v>0.08</v>
      </c>
      <c r="H27" s="102">
        <f t="shared" si="0"/>
        <v>0.1</v>
      </c>
      <c r="I27" s="102">
        <f t="shared" ref="I27:I32" si="7">(C27*D27)*H27</f>
        <v>1.3644000000000001</v>
      </c>
      <c r="J27" s="102">
        <f t="shared" ref="J27:J32" si="8">(C27*D27)*((E27+F27)/2)</f>
        <v>13.43934</v>
      </c>
      <c r="K27" s="105">
        <f t="shared" ref="K27:K32" si="9">(C27*D27)*((E27+F27)/2)-(((PI()*(((B27+(G27*2))/2)^2))*C27)+(H27*C27*D27))</f>
        <v>8.3410189011317719</v>
      </c>
    </row>
    <row r="28" spans="1:11" ht="14.25" x14ac:dyDescent="0.2">
      <c r="A28" s="104" t="s">
        <v>229</v>
      </c>
      <c r="B28" s="102">
        <v>0.4</v>
      </c>
      <c r="C28" s="102">
        <v>13.69</v>
      </c>
      <c r="D28" s="102">
        <v>0.9</v>
      </c>
      <c r="E28" s="102">
        <v>1</v>
      </c>
      <c r="F28" s="102">
        <v>2.98</v>
      </c>
      <c r="G28" s="102">
        <v>0.08</v>
      </c>
      <c r="H28" s="102">
        <f t="shared" si="0"/>
        <v>0.1</v>
      </c>
      <c r="I28" s="102">
        <f t="shared" si="7"/>
        <v>1.2321</v>
      </c>
      <c r="J28" s="102">
        <f t="shared" si="8"/>
        <v>24.518789999999999</v>
      </c>
      <c r="K28" s="105">
        <f t="shared" si="9"/>
        <v>19.914831171272688</v>
      </c>
    </row>
    <row r="29" spans="1:11" ht="14.25" x14ac:dyDescent="0.2">
      <c r="A29" s="104" t="s">
        <v>230</v>
      </c>
      <c r="B29" s="102">
        <v>0.4</v>
      </c>
      <c r="C29" s="102">
        <v>14.17</v>
      </c>
      <c r="D29" s="102">
        <v>0.9</v>
      </c>
      <c r="E29" s="102">
        <v>1</v>
      </c>
      <c r="F29" s="102">
        <v>0.5</v>
      </c>
      <c r="G29" s="102">
        <v>0.08</v>
      </c>
      <c r="H29" s="102">
        <f t="shared" si="0"/>
        <v>0.1</v>
      </c>
      <c r="I29" s="102">
        <f t="shared" si="7"/>
        <v>1.2753000000000001</v>
      </c>
      <c r="J29" s="102">
        <f t="shared" si="8"/>
        <v>9.5647500000000001</v>
      </c>
      <c r="K29" s="105">
        <f t="shared" si="9"/>
        <v>4.7993667565327982</v>
      </c>
    </row>
    <row r="30" spans="1:11" ht="14.25" x14ac:dyDescent="0.2">
      <c r="A30" s="104" t="s">
        <v>231</v>
      </c>
      <c r="B30" s="102">
        <v>0.4</v>
      </c>
      <c r="C30" s="102">
        <v>13.5</v>
      </c>
      <c r="D30" s="102">
        <v>0.9</v>
      </c>
      <c r="E30" s="102">
        <v>1</v>
      </c>
      <c r="F30" s="102">
        <v>2.96</v>
      </c>
      <c r="G30" s="102">
        <v>0.08</v>
      </c>
      <c r="H30" s="102">
        <f t="shared" si="0"/>
        <v>0.1</v>
      </c>
      <c r="I30" s="102">
        <f t="shared" si="7"/>
        <v>1.2150000000000001</v>
      </c>
      <c r="J30" s="102">
        <f t="shared" si="8"/>
        <v>24.057000000000002</v>
      </c>
      <c r="K30" s="105">
        <f t="shared" si="9"/>
        <v>19.516938335440564</v>
      </c>
    </row>
    <row r="31" spans="1:11" ht="14.25" x14ac:dyDescent="0.2">
      <c r="A31" s="104" t="s">
        <v>232</v>
      </c>
      <c r="B31" s="102">
        <v>0.4</v>
      </c>
      <c r="C31" s="102">
        <v>10.33</v>
      </c>
      <c r="D31" s="102">
        <v>0.9</v>
      </c>
      <c r="E31" s="102">
        <v>1</v>
      </c>
      <c r="F31" s="102">
        <v>3</v>
      </c>
      <c r="G31" s="102">
        <v>0.08</v>
      </c>
      <c r="H31" s="102">
        <f t="shared" si="0"/>
        <v>0.1</v>
      </c>
      <c r="I31" s="102">
        <f t="shared" si="7"/>
        <v>0.92970000000000008</v>
      </c>
      <c r="J31" s="102">
        <f t="shared" si="8"/>
        <v>18.594000000000001</v>
      </c>
      <c r="K31" s="105">
        <f t="shared" si="9"/>
        <v>15.120012074451928</v>
      </c>
    </row>
    <row r="32" spans="1:11" thickBot="1" x14ac:dyDescent="0.25">
      <c r="A32" s="104" t="s">
        <v>233</v>
      </c>
      <c r="B32" s="102">
        <v>0.4</v>
      </c>
      <c r="C32" s="102">
        <v>9.2799999999999994</v>
      </c>
      <c r="D32" s="102">
        <v>0.9</v>
      </c>
      <c r="E32" s="102">
        <v>1</v>
      </c>
      <c r="F32" s="102">
        <v>2.83</v>
      </c>
      <c r="G32" s="102">
        <v>0.08</v>
      </c>
      <c r="H32" s="102">
        <f t="shared" si="0"/>
        <v>0.1</v>
      </c>
      <c r="I32" s="102">
        <f t="shared" si="7"/>
        <v>0.83520000000000005</v>
      </c>
      <c r="J32" s="102">
        <f t="shared" si="8"/>
        <v>15.99408</v>
      </c>
      <c r="K32" s="105">
        <f t="shared" si="9"/>
        <v>12.873207981695439</v>
      </c>
    </row>
    <row r="33" spans="1:11" ht="15.75" customHeight="1" thickBot="1" x14ac:dyDescent="0.3">
      <c r="A33" s="603" t="s">
        <v>170</v>
      </c>
      <c r="B33" s="327"/>
      <c r="C33" s="327"/>
      <c r="D33" s="327"/>
      <c r="E33" s="327"/>
      <c r="F33" s="327"/>
      <c r="G33" s="327"/>
      <c r="H33" s="604"/>
      <c r="I33" s="99">
        <f>SUM(I9:I32)</f>
        <v>30.043800000000005</v>
      </c>
      <c r="J33" s="99">
        <f>SUM(J9:J32)</f>
        <v>360.19750966650003</v>
      </c>
      <c r="K33" s="106">
        <f>SUM(K9:K32)</f>
        <v>249.88618073009874</v>
      </c>
    </row>
    <row r="34" spans="1:11" ht="15.75" customHeight="1" x14ac:dyDescent="0.2">
      <c r="A34" s="402" t="s">
        <v>137</v>
      </c>
      <c r="B34" s="427"/>
      <c r="C34" s="427"/>
      <c r="D34" s="402" t="s">
        <v>138</v>
      </c>
      <c r="E34" s="427"/>
      <c r="F34" s="403"/>
      <c r="G34" s="471" t="s">
        <v>142</v>
      </c>
      <c r="H34" s="472"/>
      <c r="I34" s="472"/>
      <c r="J34" s="472"/>
      <c r="K34" s="473"/>
    </row>
    <row r="35" spans="1:11" ht="15.75" customHeight="1" thickBot="1" x14ac:dyDescent="0.25">
      <c r="A35" s="404"/>
      <c r="B35" s="428"/>
      <c r="C35" s="428"/>
      <c r="D35" s="404"/>
      <c r="E35" s="428"/>
      <c r="F35" s="405"/>
      <c r="G35" s="474"/>
      <c r="H35" s="475"/>
      <c r="I35" s="475"/>
      <c r="J35" s="475"/>
      <c r="K35" s="476"/>
    </row>
    <row r="36" spans="1:11" ht="15.75" customHeight="1" x14ac:dyDescent="0.2">
      <c r="A36" s="477"/>
      <c r="B36" s="478"/>
      <c r="C36" s="478"/>
      <c r="D36" s="477"/>
      <c r="E36" s="478"/>
      <c r="F36" s="479"/>
      <c r="G36" s="480"/>
      <c r="H36" s="481"/>
      <c r="I36" s="481"/>
      <c r="J36" s="481"/>
      <c r="K36" s="482"/>
    </row>
    <row r="37" spans="1:11" ht="15.75" customHeight="1" x14ac:dyDescent="0.2">
      <c r="A37" s="359"/>
      <c r="B37" s="360"/>
      <c r="C37" s="360"/>
      <c r="D37" s="359"/>
      <c r="E37" s="360"/>
      <c r="F37" s="435"/>
      <c r="G37" s="483"/>
      <c r="H37" s="484"/>
      <c r="I37" s="484"/>
      <c r="J37" s="484"/>
      <c r="K37" s="485"/>
    </row>
    <row r="38" spans="1:11" ht="15.75" customHeight="1" x14ac:dyDescent="0.2">
      <c r="A38" s="432" t="s">
        <v>13</v>
      </c>
      <c r="B38" s="433"/>
      <c r="C38" s="433"/>
      <c r="D38" s="486" t="s">
        <v>140</v>
      </c>
      <c r="E38" s="487"/>
      <c r="F38" s="488"/>
      <c r="G38" s="489"/>
      <c r="H38" s="490"/>
      <c r="I38" s="490"/>
      <c r="J38" s="490"/>
      <c r="K38" s="491"/>
    </row>
    <row r="39" spans="1:11" ht="15.75" customHeight="1" thickBot="1" x14ac:dyDescent="0.25">
      <c r="A39" s="414" t="s">
        <v>14</v>
      </c>
      <c r="B39" s="415"/>
      <c r="C39" s="415"/>
      <c r="D39" s="404" t="s">
        <v>139</v>
      </c>
      <c r="E39" s="428"/>
      <c r="F39" s="405"/>
      <c r="G39" s="492"/>
      <c r="H39" s="493"/>
      <c r="I39" s="493"/>
      <c r="J39" s="493"/>
      <c r="K39" s="494"/>
    </row>
    <row r="40" spans="1:11" ht="15.75" customHeight="1" x14ac:dyDescent="0.2">
      <c r="E40" s="12"/>
    </row>
    <row r="41" spans="1:11" ht="15.75" customHeight="1" x14ac:dyDescent="0.2"/>
    <row r="42" spans="1:11" ht="15.75" customHeight="1" x14ac:dyDescent="0.2"/>
    <row r="43" spans="1:11" ht="15.75" customHeight="1" x14ac:dyDescent="0.2"/>
    <row r="44" spans="1:11" ht="15.75" customHeight="1" x14ac:dyDescent="0.2"/>
    <row r="45" spans="1:11" ht="15.75" customHeight="1" x14ac:dyDescent="0.2"/>
    <row r="46" spans="1:11" ht="15.75" customHeight="1" x14ac:dyDescent="0.2"/>
    <row r="47" spans="1:11" ht="15.75" customHeight="1" x14ac:dyDescent="0.2"/>
    <row r="48" spans="1:11"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sheetData>
  <mergeCells count="30">
    <mergeCell ref="A33:H33"/>
    <mergeCell ref="G37:K37"/>
    <mergeCell ref="A38:C38"/>
    <mergeCell ref="A39:C39"/>
    <mergeCell ref="A36:C37"/>
    <mergeCell ref="G38:K38"/>
    <mergeCell ref="A34:C35"/>
    <mergeCell ref="G39:K39"/>
    <mergeCell ref="G34:K35"/>
    <mergeCell ref="D34:F35"/>
    <mergeCell ref="D38:F38"/>
    <mergeCell ref="D39:F39"/>
    <mergeCell ref="D36:F37"/>
    <mergeCell ref="G36:K36"/>
    <mergeCell ref="K6:K8"/>
    <mergeCell ref="B1:K1"/>
    <mergeCell ref="B2:K2"/>
    <mergeCell ref="B3:K3"/>
    <mergeCell ref="B4:K4"/>
    <mergeCell ref="A5:K5"/>
    <mergeCell ref="G6:G8"/>
    <mergeCell ref="C6:C8"/>
    <mergeCell ref="D6:D8"/>
    <mergeCell ref="E6:E8"/>
    <mergeCell ref="F6:F8"/>
    <mergeCell ref="H6:H8"/>
    <mergeCell ref="I6:I8"/>
    <mergeCell ref="J6:J8"/>
    <mergeCell ref="A6:A8"/>
    <mergeCell ref="B6:B8"/>
  </mergeCells>
  <phoneticPr fontId="15" type="noConversion"/>
  <pageMargins left="0.511811024" right="0.511811024" top="1.0237499999999999" bottom="0.92531249999999998" header="0" footer="0"/>
  <pageSetup paperSize="9" scale="80" fitToHeight="0" orientation="landscape" r:id="rId1"/>
  <headerFooter>
    <oddFooter>&amp;CRua Rui Barbosa, 310 - Centro - Araputanga-MT – Cel: (65) 99613-9294 E-mail: carolina.o.almeida@hotmail.com / escalaprojeta@gmail.com</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98"/>
  <sheetViews>
    <sheetView workbookViewId="0">
      <selection activeCell="D18" sqref="D18"/>
    </sheetView>
  </sheetViews>
  <sheetFormatPr defaultColWidth="12.625" defaultRowHeight="15" customHeight="1" x14ac:dyDescent="0.2"/>
  <cols>
    <col min="1" max="1" width="11.875" customWidth="1"/>
    <col min="2" max="2" width="16.75" customWidth="1"/>
    <col min="3" max="3" width="14.625" customWidth="1"/>
    <col min="4" max="4" width="12.5" customWidth="1"/>
    <col min="5" max="5" width="16.5" customWidth="1"/>
    <col min="6" max="7" width="15.875" customWidth="1"/>
    <col min="8" max="8" width="11.625" customWidth="1"/>
    <col min="9" max="9" width="15.5" customWidth="1"/>
    <col min="10" max="10" width="12.125" customWidth="1"/>
    <col min="11" max="11" width="13.875" customWidth="1"/>
    <col min="12" max="12" width="15.875" customWidth="1"/>
    <col min="13" max="24" width="7.625" customWidth="1"/>
  </cols>
  <sheetData>
    <row r="1" spans="1:12" ht="14.25" x14ac:dyDescent="0.2">
      <c r="A1" s="56" t="s">
        <v>0</v>
      </c>
      <c r="B1" s="590" t="str">
        <f>PLANILHA!B1</f>
        <v>Construção de rede de drenagem pluvial</v>
      </c>
      <c r="C1" s="484"/>
      <c r="D1" s="484"/>
      <c r="E1" s="484"/>
      <c r="F1" s="484"/>
      <c r="G1" s="484"/>
      <c r="H1" s="484"/>
      <c r="I1" s="484"/>
      <c r="J1" s="484"/>
      <c r="K1" s="484"/>
      <c r="L1" s="484"/>
    </row>
    <row r="2" spans="1:12" ht="14.25" x14ac:dyDescent="0.2">
      <c r="A2" s="56" t="s">
        <v>1</v>
      </c>
      <c r="B2" s="590" t="str">
        <f>PLANILHA!B2</f>
        <v>Prefeitura Municipal de Indiavaí</v>
      </c>
      <c r="C2" s="484"/>
      <c r="D2" s="484"/>
      <c r="E2" s="484"/>
      <c r="F2" s="484"/>
      <c r="G2" s="484"/>
      <c r="H2" s="484"/>
      <c r="I2" s="484"/>
      <c r="J2" s="484"/>
      <c r="K2" s="484"/>
      <c r="L2" s="484"/>
    </row>
    <row r="3" spans="1:12" ht="14.25" x14ac:dyDescent="0.2">
      <c r="A3" s="56" t="s">
        <v>2</v>
      </c>
      <c r="B3" s="590" t="str">
        <f>PLANILHA!B3</f>
        <v>Avenida Governador Jayme Campos</v>
      </c>
      <c r="C3" s="484"/>
      <c r="D3" s="484"/>
      <c r="E3" s="484"/>
      <c r="F3" s="484"/>
      <c r="G3" s="484"/>
      <c r="H3" s="484"/>
      <c r="I3" s="484"/>
      <c r="J3" s="484"/>
      <c r="K3" s="484"/>
      <c r="L3" s="484"/>
    </row>
    <row r="4" spans="1:12" thickBot="1" x14ac:dyDescent="0.25">
      <c r="A4" s="57" t="s">
        <v>3</v>
      </c>
      <c r="B4" s="591" t="str">
        <f>DESCRIÇÃO!B4</f>
        <v>30 de julho de 2021</v>
      </c>
      <c r="C4" s="592"/>
      <c r="D4" s="592"/>
      <c r="E4" s="592"/>
      <c r="F4" s="592"/>
      <c r="G4" s="592"/>
      <c r="H4" s="592"/>
      <c r="I4" s="592"/>
      <c r="J4" s="592"/>
      <c r="K4" s="592"/>
      <c r="L4" s="592"/>
    </row>
    <row r="5" spans="1:12" x14ac:dyDescent="0.2">
      <c r="A5" s="605" t="s">
        <v>198</v>
      </c>
      <c r="B5" s="606"/>
      <c r="C5" s="606"/>
      <c r="D5" s="606"/>
      <c r="E5" s="606"/>
      <c r="F5" s="606"/>
      <c r="G5" s="606"/>
      <c r="H5" s="606"/>
      <c r="I5" s="606"/>
      <c r="J5" s="606"/>
      <c r="K5" s="606"/>
      <c r="L5" s="607"/>
    </row>
    <row r="6" spans="1:12" ht="15" customHeight="1" x14ac:dyDescent="0.2">
      <c r="A6" s="599" t="s">
        <v>149</v>
      </c>
      <c r="B6" s="599" t="s">
        <v>215</v>
      </c>
      <c r="C6" s="599" t="s">
        <v>153</v>
      </c>
      <c r="D6" s="597" t="s">
        <v>152</v>
      </c>
      <c r="E6" s="597" t="s">
        <v>155</v>
      </c>
      <c r="F6" s="597" t="s">
        <v>156</v>
      </c>
      <c r="G6" s="597" t="s">
        <v>161</v>
      </c>
      <c r="H6" s="597" t="s">
        <v>154</v>
      </c>
      <c r="I6" s="597" t="s">
        <v>157</v>
      </c>
      <c r="J6" s="597" t="s">
        <v>158</v>
      </c>
      <c r="K6" s="597" t="s">
        <v>159</v>
      </c>
      <c r="L6" s="597" t="s">
        <v>160</v>
      </c>
    </row>
    <row r="7" spans="1:12" ht="14.25" x14ac:dyDescent="0.2">
      <c r="A7" s="602"/>
      <c r="B7" s="602"/>
      <c r="C7" s="599"/>
      <c r="D7" s="597"/>
      <c r="E7" s="597"/>
      <c r="F7" s="597"/>
      <c r="G7" s="597"/>
      <c r="H7" s="597"/>
      <c r="I7" s="597"/>
      <c r="J7" s="597"/>
      <c r="K7" s="597"/>
      <c r="L7" s="597"/>
    </row>
    <row r="8" spans="1:12" ht="36.75" customHeight="1" x14ac:dyDescent="0.2">
      <c r="A8" s="602"/>
      <c r="B8" s="602"/>
      <c r="C8" s="599"/>
      <c r="D8" s="597"/>
      <c r="E8" s="597"/>
      <c r="F8" s="597"/>
      <c r="G8" s="597"/>
      <c r="H8" s="597"/>
      <c r="I8" s="597"/>
      <c r="J8" s="597"/>
      <c r="K8" s="597"/>
      <c r="L8" s="597"/>
    </row>
    <row r="9" spans="1:12" ht="14.25" x14ac:dyDescent="0.2">
      <c r="A9" s="101" t="s">
        <v>150</v>
      </c>
      <c r="B9" s="102">
        <v>0.6</v>
      </c>
      <c r="C9" s="102">
        <v>88</v>
      </c>
      <c r="D9" s="102">
        <v>1</v>
      </c>
      <c r="E9" s="102">
        <v>1.8</v>
      </c>
      <c r="F9" s="102">
        <v>1.96</v>
      </c>
      <c r="G9" s="102">
        <v>0.06</v>
      </c>
      <c r="H9" s="102">
        <f>0.1</f>
        <v>0.1</v>
      </c>
      <c r="I9" s="102">
        <f>(C9*D9)*H9</f>
        <v>8.8000000000000007</v>
      </c>
      <c r="J9" s="102">
        <f>(C9*D9)*((E9+F9)/2)</f>
        <v>165.44</v>
      </c>
      <c r="K9" s="102">
        <f>(C9*D9)*((E9+F9)/2)-(((PI()*(((B9+(G9*2))/2)^2))*C9)+(H9*C9*D9))</f>
        <v>120.81076410433913</v>
      </c>
      <c r="L9" s="102">
        <f>C9*((E9+F9)/2)</f>
        <v>165.44</v>
      </c>
    </row>
    <row r="10" spans="1:12" ht="14.25" x14ac:dyDescent="0.2">
      <c r="A10" s="101" t="s">
        <v>162</v>
      </c>
      <c r="B10" s="102">
        <v>0.6</v>
      </c>
      <c r="C10" s="102">
        <v>110</v>
      </c>
      <c r="D10" s="102">
        <v>1</v>
      </c>
      <c r="E10" s="102">
        <v>1.96</v>
      </c>
      <c r="F10" s="102">
        <v>2.2000000000000002</v>
      </c>
      <c r="G10" s="102">
        <v>0.06</v>
      </c>
      <c r="H10" s="102">
        <f t="shared" ref="H10:H18" si="0">0.1</f>
        <v>0.1</v>
      </c>
      <c r="I10" s="102">
        <f t="shared" ref="I10:I17" si="1">(C10*D10)*H10</f>
        <v>11</v>
      </c>
      <c r="J10" s="102">
        <f t="shared" ref="J10:J17" si="2">(C10*D10)*((E10+F10)/2)</f>
        <v>228.8</v>
      </c>
      <c r="K10" s="102">
        <f t="shared" ref="K10:K17" si="3">(C10*D10)*((E10+F10)/2)-(((PI()*(((B10+(G10*2))/2)^2))*C10)+(H10*C10*D10))</f>
        <v>173.01345513042392</v>
      </c>
      <c r="L10" s="102">
        <f t="shared" ref="L10:L17" si="4">C10*((E10+F10)/2)</f>
        <v>228.8</v>
      </c>
    </row>
    <row r="11" spans="1:12" ht="14.25" x14ac:dyDescent="0.2">
      <c r="A11" s="101" t="s">
        <v>163</v>
      </c>
      <c r="B11" s="102">
        <v>0.8</v>
      </c>
      <c r="C11" s="102">
        <v>110</v>
      </c>
      <c r="D11" s="102">
        <v>1.3</v>
      </c>
      <c r="E11" s="102">
        <v>2.2000000000000002</v>
      </c>
      <c r="F11" s="102">
        <v>4.18</v>
      </c>
      <c r="G11" s="102">
        <v>7.0000000000000007E-2</v>
      </c>
      <c r="H11" s="102">
        <f t="shared" si="0"/>
        <v>0.1</v>
      </c>
      <c r="I11" s="102">
        <f t="shared" si="1"/>
        <v>14.3</v>
      </c>
      <c r="J11" s="102">
        <f t="shared" si="2"/>
        <v>456.17</v>
      </c>
      <c r="K11" s="102">
        <f t="shared" si="3"/>
        <v>365.53244011042159</v>
      </c>
      <c r="L11" s="102">
        <f t="shared" si="4"/>
        <v>350.9</v>
      </c>
    </row>
    <row r="12" spans="1:12" ht="14.25" x14ac:dyDescent="0.2">
      <c r="A12" s="101" t="s">
        <v>164</v>
      </c>
      <c r="B12" s="102">
        <v>0.8</v>
      </c>
      <c r="C12" s="102">
        <v>110</v>
      </c>
      <c r="D12" s="102">
        <v>1.3</v>
      </c>
      <c r="E12" s="102">
        <v>4.18</v>
      </c>
      <c r="F12" s="102">
        <v>2.91</v>
      </c>
      <c r="G12" s="102">
        <v>7.0000000000000007E-2</v>
      </c>
      <c r="H12" s="102">
        <f t="shared" si="0"/>
        <v>0.1</v>
      </c>
      <c r="I12" s="102">
        <f t="shared" si="1"/>
        <v>14.3</v>
      </c>
      <c r="J12" s="102">
        <f t="shared" si="2"/>
        <v>506.935</v>
      </c>
      <c r="K12" s="102">
        <f t="shared" si="3"/>
        <v>416.29744011042158</v>
      </c>
      <c r="L12" s="102">
        <f t="shared" si="4"/>
        <v>389.95</v>
      </c>
    </row>
    <row r="13" spans="1:12" ht="14.25" x14ac:dyDescent="0.2">
      <c r="A13" s="101" t="s">
        <v>165</v>
      </c>
      <c r="B13" s="102">
        <v>0.8</v>
      </c>
      <c r="C13" s="102">
        <v>110</v>
      </c>
      <c r="D13" s="102">
        <v>1.3</v>
      </c>
      <c r="E13" s="102">
        <v>2.91</v>
      </c>
      <c r="F13" s="102">
        <v>2.2999999999999998</v>
      </c>
      <c r="G13" s="102">
        <v>7.0000000000000007E-2</v>
      </c>
      <c r="H13" s="102">
        <f t="shared" si="0"/>
        <v>0.1</v>
      </c>
      <c r="I13" s="102">
        <f t="shared" si="1"/>
        <v>14.3</v>
      </c>
      <c r="J13" s="102">
        <f t="shared" si="2"/>
        <v>372.51499999999999</v>
      </c>
      <c r="K13" s="102">
        <f t="shared" si="3"/>
        <v>281.87744011042162</v>
      </c>
      <c r="L13" s="102">
        <f t="shared" si="4"/>
        <v>286.55</v>
      </c>
    </row>
    <row r="14" spans="1:12" ht="14.25" x14ac:dyDescent="0.2">
      <c r="A14" s="101" t="s">
        <v>166</v>
      </c>
      <c r="B14" s="102">
        <v>0.8</v>
      </c>
      <c r="C14" s="102">
        <v>110</v>
      </c>
      <c r="D14" s="102">
        <v>1.3</v>
      </c>
      <c r="E14" s="102">
        <v>2.2999999999999998</v>
      </c>
      <c r="F14" s="102">
        <v>2.2999999999999998</v>
      </c>
      <c r="G14" s="102">
        <v>7.0000000000000007E-2</v>
      </c>
      <c r="H14" s="102">
        <f t="shared" si="0"/>
        <v>0.1</v>
      </c>
      <c r="I14" s="102">
        <f t="shared" si="1"/>
        <v>14.3</v>
      </c>
      <c r="J14" s="102">
        <f t="shared" si="2"/>
        <v>328.9</v>
      </c>
      <c r="K14" s="102">
        <f t="shared" si="3"/>
        <v>238.26244011042158</v>
      </c>
      <c r="L14" s="102">
        <f t="shared" si="4"/>
        <v>252.99999999999997</v>
      </c>
    </row>
    <row r="15" spans="1:12" ht="14.25" x14ac:dyDescent="0.2">
      <c r="A15" s="101" t="s">
        <v>167</v>
      </c>
      <c r="B15" s="102">
        <v>0.8</v>
      </c>
      <c r="C15" s="102">
        <v>78</v>
      </c>
      <c r="D15" s="102">
        <v>1.3</v>
      </c>
      <c r="E15" s="102">
        <v>2.2999999999999998</v>
      </c>
      <c r="F15" s="102">
        <v>2.33</v>
      </c>
      <c r="G15" s="102">
        <v>7.0000000000000007E-2</v>
      </c>
      <c r="H15" s="102">
        <f t="shared" si="0"/>
        <v>0.1</v>
      </c>
      <c r="I15" s="102">
        <f t="shared" si="1"/>
        <v>10.14</v>
      </c>
      <c r="J15" s="102">
        <f t="shared" si="2"/>
        <v>234.74100000000001</v>
      </c>
      <c r="K15" s="102">
        <f t="shared" si="3"/>
        <v>170.47073026011714</v>
      </c>
      <c r="L15" s="102">
        <f t="shared" si="4"/>
        <v>180.57</v>
      </c>
    </row>
    <row r="16" spans="1:12" ht="14.25" x14ac:dyDescent="0.2">
      <c r="A16" s="101" t="s">
        <v>168</v>
      </c>
      <c r="B16" s="102">
        <v>0.8</v>
      </c>
      <c r="C16" s="102">
        <v>89</v>
      </c>
      <c r="D16" s="102">
        <v>1.3</v>
      </c>
      <c r="E16" s="102">
        <v>2.33</v>
      </c>
      <c r="F16" s="102">
        <v>2.2999999999999998</v>
      </c>
      <c r="G16" s="102">
        <v>7.0000000000000007E-2</v>
      </c>
      <c r="H16" s="102">
        <f t="shared" si="0"/>
        <v>0.1</v>
      </c>
      <c r="I16" s="102">
        <f t="shared" si="1"/>
        <v>11.57</v>
      </c>
      <c r="J16" s="102">
        <f t="shared" si="2"/>
        <v>267.84550000000002</v>
      </c>
      <c r="K16" s="102">
        <f t="shared" si="3"/>
        <v>194.5114742711593</v>
      </c>
      <c r="L16" s="102">
        <f t="shared" si="4"/>
        <v>206.035</v>
      </c>
    </row>
    <row r="17" spans="1:12" ht="14.25" x14ac:dyDescent="0.2">
      <c r="A17" s="101" t="s">
        <v>169</v>
      </c>
      <c r="B17" s="102">
        <v>0.8</v>
      </c>
      <c r="C17" s="102">
        <v>23</v>
      </c>
      <c r="D17" s="102">
        <v>1.3</v>
      </c>
      <c r="E17" s="102">
        <v>2.2999999999999998</v>
      </c>
      <c r="F17" s="102">
        <v>2.2999999999999998</v>
      </c>
      <c r="G17" s="102">
        <v>7.0000000000000007E-2</v>
      </c>
      <c r="H17" s="102">
        <f t="shared" si="0"/>
        <v>0.1</v>
      </c>
      <c r="I17" s="102">
        <f t="shared" si="1"/>
        <v>2.99</v>
      </c>
      <c r="J17" s="102">
        <f t="shared" si="2"/>
        <v>68.77</v>
      </c>
      <c r="K17" s="102">
        <f t="shared" si="3"/>
        <v>49.818510204906332</v>
      </c>
      <c r="L17" s="102">
        <f t="shared" si="4"/>
        <v>52.9</v>
      </c>
    </row>
    <row r="18" spans="1:12" thickBot="1" x14ac:dyDescent="0.25">
      <c r="A18" s="101" t="s">
        <v>216</v>
      </c>
      <c r="B18" s="102">
        <v>1</v>
      </c>
      <c r="C18" s="102">
        <v>79</v>
      </c>
      <c r="D18" s="102">
        <v>1.5</v>
      </c>
      <c r="E18" s="102">
        <v>2.2999999999999998</v>
      </c>
      <c r="F18" s="102">
        <v>2.2999999999999998</v>
      </c>
      <c r="G18" s="102">
        <v>0.1</v>
      </c>
      <c r="H18" s="102">
        <f t="shared" si="0"/>
        <v>0.1</v>
      </c>
      <c r="I18" s="102">
        <f>(C18*D18)*H18</f>
        <v>11.850000000000001</v>
      </c>
      <c r="J18" s="102">
        <f>(C18*D18)*((E18+F18)/2)</f>
        <v>272.54999999999995</v>
      </c>
      <c r="K18" s="102">
        <f>(C18*D18)*((E18+F18)/2)-(((PI()*(((B18+(G18*2))/2)^2))*C18)+(H18*C18*D18))</f>
        <v>171.35310493190624</v>
      </c>
      <c r="L18" s="102">
        <f>C18*((E18+F18)/2)</f>
        <v>181.7</v>
      </c>
    </row>
    <row r="19" spans="1:12" ht="15.75" customHeight="1" thickBot="1" x14ac:dyDescent="0.3">
      <c r="A19" s="608" t="s">
        <v>170</v>
      </c>
      <c r="B19" s="327"/>
      <c r="C19" s="327"/>
      <c r="D19" s="327"/>
      <c r="E19" s="327"/>
      <c r="F19" s="327"/>
      <c r="G19" s="327"/>
      <c r="H19" s="604"/>
      <c r="I19" s="99">
        <f>SUM(I9:I17)</f>
        <v>101.7</v>
      </c>
      <c r="J19" s="99">
        <f>SUM(J9:J17)</f>
        <v>2630.1165000000001</v>
      </c>
      <c r="K19" s="99">
        <f>SUM(K9:K17)</f>
        <v>2010.594694412632</v>
      </c>
      <c r="L19" s="99">
        <f>SUM(L9:L17)</f>
        <v>2114.145</v>
      </c>
    </row>
    <row r="20" spans="1:12" ht="15.75" customHeight="1" x14ac:dyDescent="0.2">
      <c r="A20" s="402" t="s">
        <v>137</v>
      </c>
      <c r="B20" s="427"/>
      <c r="C20" s="427"/>
      <c r="D20" s="402" t="s">
        <v>138</v>
      </c>
      <c r="E20" s="427"/>
      <c r="F20" s="403"/>
      <c r="G20" s="471" t="s">
        <v>142</v>
      </c>
      <c r="H20" s="472"/>
      <c r="I20" s="472"/>
      <c r="J20" s="472"/>
      <c r="K20" s="472"/>
      <c r="L20" s="473"/>
    </row>
    <row r="21" spans="1:12" ht="15.75" customHeight="1" thickBot="1" x14ac:dyDescent="0.25">
      <c r="A21" s="404"/>
      <c r="B21" s="428"/>
      <c r="C21" s="428"/>
      <c r="D21" s="404"/>
      <c r="E21" s="428"/>
      <c r="F21" s="405"/>
      <c r="G21" s="474"/>
      <c r="H21" s="475"/>
      <c r="I21" s="475"/>
      <c r="J21" s="475"/>
      <c r="K21" s="475"/>
      <c r="L21" s="476"/>
    </row>
    <row r="22" spans="1:12" ht="15.75" customHeight="1" x14ac:dyDescent="0.2">
      <c r="A22" s="477"/>
      <c r="B22" s="478"/>
      <c r="C22" s="478"/>
      <c r="D22" s="477"/>
      <c r="E22" s="478"/>
      <c r="F22" s="479"/>
      <c r="G22" s="480"/>
      <c r="H22" s="481"/>
      <c r="I22" s="481"/>
      <c r="J22" s="481"/>
      <c r="K22" s="481"/>
      <c r="L22" s="482"/>
    </row>
    <row r="23" spans="1:12" ht="15.75" customHeight="1" x14ac:dyDescent="0.2">
      <c r="A23" s="359"/>
      <c r="B23" s="360"/>
      <c r="C23" s="360"/>
      <c r="D23" s="359"/>
      <c r="E23" s="360"/>
      <c r="F23" s="435"/>
      <c r="G23" s="483"/>
      <c r="H23" s="484"/>
      <c r="I23" s="484"/>
      <c r="J23" s="484"/>
      <c r="K23" s="484"/>
      <c r="L23" s="485"/>
    </row>
    <row r="24" spans="1:12" ht="15.75" customHeight="1" x14ac:dyDescent="0.2">
      <c r="A24" s="432" t="s">
        <v>13</v>
      </c>
      <c r="B24" s="433"/>
      <c r="C24" s="433"/>
      <c r="D24" s="486" t="s">
        <v>140</v>
      </c>
      <c r="E24" s="487"/>
      <c r="F24" s="488"/>
      <c r="G24" s="489"/>
      <c r="H24" s="490"/>
      <c r="I24" s="490"/>
      <c r="J24" s="490"/>
      <c r="K24" s="490"/>
      <c r="L24" s="491"/>
    </row>
    <row r="25" spans="1:12" ht="15.75" customHeight="1" thickBot="1" x14ac:dyDescent="0.25">
      <c r="A25" s="414" t="s">
        <v>14</v>
      </c>
      <c r="B25" s="415"/>
      <c r="C25" s="415"/>
      <c r="D25" s="404" t="s">
        <v>139</v>
      </c>
      <c r="E25" s="428"/>
      <c r="F25" s="405"/>
      <c r="G25" s="492"/>
      <c r="H25" s="493"/>
      <c r="I25" s="493"/>
      <c r="J25" s="493"/>
      <c r="K25" s="493"/>
      <c r="L25" s="494"/>
    </row>
    <row r="26" spans="1:12" ht="15.75" customHeight="1" x14ac:dyDescent="0.2">
      <c r="E26" s="12"/>
    </row>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mergeCells count="31">
    <mergeCell ref="L6:L8"/>
    <mergeCell ref="A25:C25"/>
    <mergeCell ref="D25:F25"/>
    <mergeCell ref="G25:L25"/>
    <mergeCell ref="A19:H19"/>
    <mergeCell ref="A20:C21"/>
    <mergeCell ref="D20:F21"/>
    <mergeCell ref="G20:L21"/>
    <mergeCell ref="A24:C24"/>
    <mergeCell ref="D24:F24"/>
    <mergeCell ref="G24:L24"/>
    <mergeCell ref="A22:C23"/>
    <mergeCell ref="D22:F23"/>
    <mergeCell ref="G22:L22"/>
    <mergeCell ref="G23:L23"/>
    <mergeCell ref="K6:K8"/>
    <mergeCell ref="B1:L1"/>
    <mergeCell ref="B2:L2"/>
    <mergeCell ref="B3:L3"/>
    <mergeCell ref="B4:L4"/>
    <mergeCell ref="A5:L5"/>
    <mergeCell ref="A6:A8"/>
    <mergeCell ref="B6:B8"/>
    <mergeCell ref="C6:C8"/>
    <mergeCell ref="D6:D8"/>
    <mergeCell ref="E6:E8"/>
    <mergeCell ref="F6:F8"/>
    <mergeCell ref="G6:G8"/>
    <mergeCell ref="H6:H8"/>
    <mergeCell ref="I6:I8"/>
    <mergeCell ref="J6:J8"/>
  </mergeCells>
  <pageMargins left="0.511811024" right="0.511811024" top="1.0237499999999999" bottom="0.92531249999999998" header="0" footer="0"/>
  <pageSetup paperSize="9" scale="71" fitToHeight="0" orientation="landscape" r:id="rId1"/>
  <headerFooter>
    <oddFooter>&amp;CRua Rui Barbosa, 310 - Centro - Araputanga-MT – Cel: (65) 99613-9294 E-mail: carolina.o.almeida@hotmail.com / escalaprojeta@gmail.com</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3"/>
  <sheetViews>
    <sheetView zoomScaleNormal="100" zoomScaleSheetLayoutView="100" workbookViewId="0">
      <selection activeCell="H29" sqref="H29:M30"/>
    </sheetView>
  </sheetViews>
  <sheetFormatPr defaultRowHeight="14.25" x14ac:dyDescent="0.2"/>
  <cols>
    <col min="1" max="1" width="11.875" customWidth="1"/>
    <col min="2" max="3" width="16.75" customWidth="1"/>
    <col min="4" max="4" width="14.125" customWidth="1"/>
    <col min="5" max="5" width="11.125" customWidth="1"/>
    <col min="6" max="6" width="9.75" customWidth="1"/>
    <col min="7" max="7" width="14" customWidth="1"/>
    <col min="8" max="9" width="12.25" customWidth="1"/>
    <col min="10" max="10" width="14.125" customWidth="1"/>
    <col min="11" max="11" width="14.375" customWidth="1"/>
    <col min="12" max="12" width="15" customWidth="1"/>
    <col min="13" max="13" width="14.125" customWidth="1"/>
  </cols>
  <sheetData>
    <row r="1" spans="1:13" x14ac:dyDescent="0.2">
      <c r="A1" s="175" t="s">
        <v>0</v>
      </c>
      <c r="B1" s="609" t="str">
        <f>PLANILHA!B1</f>
        <v>Construção de rede de drenagem pluvial</v>
      </c>
      <c r="C1" s="609"/>
      <c r="D1" s="609"/>
      <c r="E1" s="609"/>
      <c r="F1" s="609"/>
      <c r="G1" s="609"/>
      <c r="H1" s="609"/>
      <c r="I1" s="609"/>
      <c r="J1" s="609"/>
      <c r="K1" s="609"/>
      <c r="L1" s="609"/>
      <c r="M1" s="609"/>
    </row>
    <row r="2" spans="1:13" x14ac:dyDescent="0.2">
      <c r="A2" s="175" t="s">
        <v>1</v>
      </c>
      <c r="B2" s="609" t="str">
        <f>PLANILHA!B2</f>
        <v>Prefeitura Municipal de Indiavaí</v>
      </c>
      <c r="C2" s="609"/>
      <c r="D2" s="609"/>
      <c r="E2" s="609"/>
      <c r="F2" s="609"/>
      <c r="G2" s="609"/>
      <c r="H2" s="609"/>
      <c r="I2" s="609"/>
      <c r="J2" s="609"/>
      <c r="K2" s="609"/>
      <c r="L2" s="609"/>
      <c r="M2" s="609"/>
    </row>
    <row r="3" spans="1:13" x14ac:dyDescent="0.2">
      <c r="A3" s="175" t="s">
        <v>2</v>
      </c>
      <c r="B3" s="609" t="str">
        <f>PLANILHA!B3</f>
        <v>Avenida Governador Jayme Campos</v>
      </c>
      <c r="C3" s="609"/>
      <c r="D3" s="609"/>
      <c r="E3" s="609"/>
      <c r="F3" s="609"/>
      <c r="G3" s="609"/>
      <c r="H3" s="609"/>
      <c r="I3" s="609"/>
      <c r="J3" s="609"/>
      <c r="K3" s="609"/>
      <c r="L3" s="609"/>
      <c r="M3" s="609"/>
    </row>
    <row r="4" spans="1:13" ht="15" thickBot="1" x14ac:dyDescent="0.25">
      <c r="A4" s="178" t="s">
        <v>3</v>
      </c>
      <c r="B4" s="610" t="str">
        <f>DESCRIÇÃO!B4</f>
        <v>30 de julho de 2021</v>
      </c>
      <c r="C4" s="610"/>
      <c r="D4" s="610"/>
      <c r="E4" s="610"/>
      <c r="F4" s="610"/>
      <c r="G4" s="610"/>
      <c r="H4" s="610"/>
      <c r="I4" s="610"/>
      <c r="J4" s="610"/>
      <c r="K4" s="610"/>
      <c r="L4" s="610"/>
      <c r="M4" s="610"/>
    </row>
    <row r="5" spans="1:13" ht="15.75" thickBot="1" x14ac:dyDescent="0.25">
      <c r="A5" s="593" t="s">
        <v>267</v>
      </c>
      <c r="B5" s="594"/>
      <c r="C5" s="594"/>
      <c r="D5" s="594"/>
      <c r="E5" s="594"/>
      <c r="F5" s="594"/>
      <c r="G5" s="594"/>
      <c r="H5" s="594"/>
      <c r="I5" s="594"/>
      <c r="J5" s="594"/>
      <c r="K5" s="594"/>
      <c r="L5" s="594"/>
      <c r="M5" s="595"/>
    </row>
    <row r="6" spans="1:13" ht="15" customHeight="1" x14ac:dyDescent="0.2">
      <c r="A6" s="600" t="s">
        <v>149</v>
      </c>
      <c r="B6" s="611" t="s">
        <v>239</v>
      </c>
      <c r="C6" s="612" t="s">
        <v>153</v>
      </c>
      <c r="D6" s="596" t="s">
        <v>236</v>
      </c>
      <c r="E6" s="596" t="s">
        <v>237</v>
      </c>
      <c r="F6" s="596" t="s">
        <v>238</v>
      </c>
      <c r="G6" s="596" t="s">
        <v>255</v>
      </c>
      <c r="H6" s="596" t="s">
        <v>256</v>
      </c>
      <c r="I6" s="596" t="s">
        <v>261</v>
      </c>
      <c r="J6" s="596" t="s">
        <v>262</v>
      </c>
      <c r="K6" s="596" t="s">
        <v>263</v>
      </c>
      <c r="L6" s="588" t="s">
        <v>264</v>
      </c>
      <c r="M6" s="588" t="s">
        <v>265</v>
      </c>
    </row>
    <row r="7" spans="1:13" ht="15" customHeight="1" x14ac:dyDescent="0.2">
      <c r="A7" s="601"/>
      <c r="B7" s="611"/>
      <c r="C7" s="612"/>
      <c r="D7" s="597"/>
      <c r="E7" s="597"/>
      <c r="F7" s="597"/>
      <c r="G7" s="597"/>
      <c r="H7" s="597"/>
      <c r="I7" s="597"/>
      <c r="J7" s="597"/>
      <c r="K7" s="597"/>
      <c r="L7" s="589"/>
      <c r="M7" s="589"/>
    </row>
    <row r="8" spans="1:13" ht="34.5" customHeight="1" x14ac:dyDescent="0.2">
      <c r="A8" s="601"/>
      <c r="B8" s="596"/>
      <c r="C8" s="598"/>
      <c r="D8" s="597"/>
      <c r="E8" s="597"/>
      <c r="F8" s="597"/>
      <c r="G8" s="597"/>
      <c r="H8" s="597"/>
      <c r="I8" s="597"/>
      <c r="J8" s="597"/>
      <c r="K8" s="597"/>
      <c r="L8" s="589"/>
      <c r="M8" s="589"/>
    </row>
    <row r="9" spans="1:13" x14ac:dyDescent="0.2">
      <c r="A9" s="104" t="s">
        <v>150</v>
      </c>
      <c r="B9" s="102">
        <v>0.25540000000000002</v>
      </c>
      <c r="C9" s="102">
        <v>88</v>
      </c>
      <c r="D9" s="102">
        <v>200.82</v>
      </c>
      <c r="E9" s="102">
        <v>199</v>
      </c>
      <c r="F9" s="161">
        <f t="shared" ref="F9:F18" si="0">(D9-E9)/C9</f>
        <v>2.0681818181818103E-2</v>
      </c>
      <c r="G9" s="162">
        <f t="shared" ref="G9:G18" si="1">(B9*0.01*$C$21*$C$22)/3.6</f>
        <v>4.4517638888888898E-2</v>
      </c>
      <c r="H9" s="162">
        <f>(B9*0.01*C22*C21)/3.6</f>
        <v>4.4517638888888898E-2</v>
      </c>
      <c r="I9" s="102">
        <f>1.55*((($C$23*H9)/(F9^(1/2)))^(3/8))</f>
        <v>0.19592376457067986</v>
      </c>
      <c r="J9" s="102">
        <v>0.6</v>
      </c>
      <c r="K9" s="161" t="str">
        <f>IF('CAL VERIFICAÇÕES'!Q9="OK","OK","NÃO OK")</f>
        <v>OK</v>
      </c>
      <c r="L9" s="105" t="s">
        <v>266</v>
      </c>
      <c r="M9" s="163" t="s">
        <v>266</v>
      </c>
    </row>
    <row r="10" spans="1:13" x14ac:dyDescent="0.2">
      <c r="A10" s="104" t="s">
        <v>162</v>
      </c>
      <c r="B10" s="102">
        <v>1.2270000000000001</v>
      </c>
      <c r="C10" s="102">
        <v>110</v>
      </c>
      <c r="D10" s="102">
        <v>199</v>
      </c>
      <c r="E10" s="102">
        <v>196.56</v>
      </c>
      <c r="F10" s="161">
        <f t="shared" si="0"/>
        <v>2.218181818181816E-2</v>
      </c>
      <c r="G10" s="162">
        <f t="shared" si="1"/>
        <v>0.21387291666666669</v>
      </c>
      <c r="H10" s="162">
        <f t="shared" ref="H10:H18" si="2">G10+H9</f>
        <v>0.25839055555555557</v>
      </c>
      <c r="I10" s="102">
        <f t="shared" ref="I10:I18" si="3">1.55*((($C$23*H10)/(F10^(1/2)))^(3/8))</f>
        <v>0.37392950076434761</v>
      </c>
      <c r="J10" s="102">
        <v>0.6</v>
      </c>
      <c r="K10" s="161" t="str">
        <f>IF('CAL VERIFICAÇÕES'!Q10="OK","OK","NÃO OK")</f>
        <v>OK</v>
      </c>
      <c r="L10" s="105" t="s">
        <v>266</v>
      </c>
      <c r="M10" s="163" t="s">
        <v>266</v>
      </c>
    </row>
    <row r="11" spans="1:13" x14ac:dyDescent="0.2">
      <c r="A11" s="104" t="s">
        <v>163</v>
      </c>
      <c r="B11" s="102">
        <v>1.2365999999999999</v>
      </c>
      <c r="C11" s="102">
        <v>110</v>
      </c>
      <c r="D11" s="102">
        <v>196.56</v>
      </c>
      <c r="E11" s="102">
        <v>196.01</v>
      </c>
      <c r="F11" s="161">
        <f t="shared" si="0"/>
        <v>5.0000000000001033E-3</v>
      </c>
      <c r="G11" s="162">
        <f t="shared" si="1"/>
        <v>0.21554624999999999</v>
      </c>
      <c r="H11" s="162">
        <f t="shared" si="2"/>
        <v>0.47393680555555556</v>
      </c>
      <c r="I11" s="102">
        <f t="shared" si="3"/>
        <v>0.62072429419594521</v>
      </c>
      <c r="J11" s="102">
        <v>0.8</v>
      </c>
      <c r="K11" s="161" t="str">
        <f>IF('CAL VERIFICAÇÕES'!Q11="OK","OK","NÃO OK")</f>
        <v>OK</v>
      </c>
      <c r="L11" s="105" t="s">
        <v>266</v>
      </c>
      <c r="M11" s="163" t="s">
        <v>266</v>
      </c>
    </row>
    <row r="12" spans="1:13" x14ac:dyDescent="0.2">
      <c r="A12" s="104" t="s">
        <v>164</v>
      </c>
      <c r="B12" s="102">
        <v>0.80830000000000002</v>
      </c>
      <c r="C12" s="102">
        <v>110</v>
      </c>
      <c r="D12" s="102">
        <v>196.01</v>
      </c>
      <c r="E12" s="102">
        <v>195.46</v>
      </c>
      <c r="F12" s="161">
        <f t="shared" si="0"/>
        <v>4.9999999999998448E-3</v>
      </c>
      <c r="G12" s="162">
        <f t="shared" si="1"/>
        <v>0.14089118055555555</v>
      </c>
      <c r="H12" s="162">
        <f t="shared" si="2"/>
        <v>0.61482798611111111</v>
      </c>
      <c r="I12" s="102">
        <f t="shared" si="3"/>
        <v>0.68436247754846258</v>
      </c>
      <c r="J12" s="102">
        <v>0.8</v>
      </c>
      <c r="K12" s="161" t="str">
        <f>IF('CAL VERIFICAÇÕES'!Q12="OK","OK","NÃO OK")</f>
        <v>OK</v>
      </c>
      <c r="L12" s="105" t="s">
        <v>266</v>
      </c>
      <c r="M12" s="163" t="s">
        <v>266</v>
      </c>
    </row>
    <row r="13" spans="1:13" x14ac:dyDescent="0.2">
      <c r="A13" s="104" t="s">
        <v>165</v>
      </c>
      <c r="B13" s="102">
        <v>1.2438</v>
      </c>
      <c r="C13" s="102">
        <v>110</v>
      </c>
      <c r="D13" s="102">
        <v>195.46</v>
      </c>
      <c r="E13" s="102">
        <v>193.74</v>
      </c>
      <c r="F13" s="161">
        <f t="shared" si="0"/>
        <v>1.5636363636363625E-2</v>
      </c>
      <c r="G13" s="162">
        <f t="shared" si="1"/>
        <v>0.21680125</v>
      </c>
      <c r="H13" s="162">
        <f t="shared" si="2"/>
        <v>0.83162923611111106</v>
      </c>
      <c r="I13" s="102">
        <f t="shared" si="3"/>
        <v>0.61891877274094931</v>
      </c>
      <c r="J13" s="102">
        <v>0.8</v>
      </c>
      <c r="K13" s="161" t="str">
        <f>IF('CAL VERIFICAÇÕES'!Q13="OK","OK","NÃO OK")</f>
        <v>OK</v>
      </c>
      <c r="L13" s="105" t="s">
        <v>266</v>
      </c>
      <c r="M13" s="163" t="s">
        <v>266</v>
      </c>
    </row>
    <row r="14" spans="1:13" x14ac:dyDescent="0.2">
      <c r="A14" s="104" t="s">
        <v>166</v>
      </c>
      <c r="B14" s="102">
        <v>1.18</v>
      </c>
      <c r="C14" s="102">
        <v>110</v>
      </c>
      <c r="D14" s="102">
        <v>193.74</v>
      </c>
      <c r="E14" s="102">
        <v>190.63</v>
      </c>
      <c r="F14" s="161">
        <f t="shared" si="0"/>
        <v>2.8272727272727397E-2</v>
      </c>
      <c r="G14" s="162">
        <f t="shared" si="1"/>
        <v>0.20568055555555553</v>
      </c>
      <c r="H14" s="162">
        <f t="shared" si="2"/>
        <v>1.0373097916666665</v>
      </c>
      <c r="I14" s="102">
        <f t="shared" si="3"/>
        <v>0.60172033669664005</v>
      </c>
      <c r="J14" s="102">
        <v>0.8</v>
      </c>
      <c r="K14" s="161" t="str">
        <f>IF('CAL VERIFICAÇÕES'!Q14="OK","OK","NÃO OK")</f>
        <v>OK</v>
      </c>
      <c r="L14" s="105" t="s">
        <v>266</v>
      </c>
      <c r="M14" s="163" t="s">
        <v>266</v>
      </c>
    </row>
    <row r="15" spans="1:13" x14ac:dyDescent="0.2">
      <c r="A15" s="104" t="s">
        <v>167</v>
      </c>
      <c r="B15" s="102">
        <v>0.74360000000000004</v>
      </c>
      <c r="C15" s="102">
        <v>78</v>
      </c>
      <c r="D15" s="102">
        <v>190.63</v>
      </c>
      <c r="E15" s="102">
        <v>188.71</v>
      </c>
      <c r="F15" s="161">
        <f t="shared" si="0"/>
        <v>2.4615384615384456E-2</v>
      </c>
      <c r="G15" s="162">
        <f t="shared" si="1"/>
        <v>0.12961361111111111</v>
      </c>
      <c r="H15" s="162">
        <f t="shared" si="2"/>
        <v>1.1669234027777775</v>
      </c>
      <c r="I15" s="102">
        <f t="shared" si="3"/>
        <v>0.64543140626703821</v>
      </c>
      <c r="J15" s="102">
        <v>0.8</v>
      </c>
      <c r="K15" s="161" t="str">
        <f>IF('CAL VERIFICAÇÕES'!Q15="OK","OK","NÃO OK")</f>
        <v>OK</v>
      </c>
      <c r="L15" s="105" t="s">
        <v>266</v>
      </c>
      <c r="M15" s="163" t="s">
        <v>266</v>
      </c>
    </row>
    <row r="16" spans="1:13" x14ac:dyDescent="0.2">
      <c r="A16" s="104" t="s">
        <v>168</v>
      </c>
      <c r="B16" s="102">
        <v>1.2844</v>
      </c>
      <c r="C16" s="102">
        <v>89</v>
      </c>
      <c r="D16" s="102">
        <v>188.71</v>
      </c>
      <c r="E16" s="102">
        <v>186.06</v>
      </c>
      <c r="F16" s="161">
        <f t="shared" si="0"/>
        <v>2.9775280898876468E-2</v>
      </c>
      <c r="G16" s="162">
        <f t="shared" si="1"/>
        <v>0.22387805555555554</v>
      </c>
      <c r="H16" s="162">
        <f t="shared" si="2"/>
        <v>1.390801458333333</v>
      </c>
      <c r="I16" s="102">
        <f t="shared" si="3"/>
        <v>0.66517651385896737</v>
      </c>
      <c r="J16" s="102">
        <v>0.8</v>
      </c>
      <c r="K16" s="161" t="str">
        <f>IF('CAL VERIFICAÇÕES'!Q16="OK","OK","NÃO OK")</f>
        <v>OK</v>
      </c>
      <c r="L16" s="105" t="s">
        <v>266</v>
      </c>
      <c r="M16" s="163" t="s">
        <v>266</v>
      </c>
    </row>
    <row r="17" spans="1:13" x14ac:dyDescent="0.2">
      <c r="A17" s="104" t="s">
        <v>169</v>
      </c>
      <c r="B17" s="102">
        <v>1.2844</v>
      </c>
      <c r="C17" s="102">
        <v>23</v>
      </c>
      <c r="D17" s="102">
        <v>186.06</v>
      </c>
      <c r="E17" s="102">
        <v>185.45</v>
      </c>
      <c r="F17" s="161">
        <f t="shared" si="0"/>
        <v>2.6521739130435377E-2</v>
      </c>
      <c r="G17" s="162">
        <f t="shared" si="1"/>
        <v>0.22387805555555554</v>
      </c>
      <c r="H17" s="162">
        <f t="shared" si="2"/>
        <v>1.6146795138888885</v>
      </c>
      <c r="I17" s="102">
        <f t="shared" si="3"/>
        <v>0.71889829927788762</v>
      </c>
      <c r="J17" s="102">
        <v>0.8</v>
      </c>
      <c r="K17" s="161" t="str">
        <f>IF('CAL VERIFICAÇÕES'!Q17="OK","OK","NÃO OK")</f>
        <v>OK</v>
      </c>
      <c r="L17" s="105" t="s">
        <v>266</v>
      </c>
      <c r="M17" s="163" t="s">
        <v>266</v>
      </c>
    </row>
    <row r="18" spans="1:13" ht="15" thickBot="1" x14ac:dyDescent="0.25">
      <c r="A18" s="166" t="s">
        <v>216</v>
      </c>
      <c r="B18" s="167">
        <v>0</v>
      </c>
      <c r="C18" s="167">
        <v>79</v>
      </c>
      <c r="D18" s="167">
        <v>185.45</v>
      </c>
      <c r="E18" s="167">
        <v>184.83</v>
      </c>
      <c r="F18" s="168">
        <f t="shared" si="0"/>
        <v>7.8481012658224818E-3</v>
      </c>
      <c r="G18" s="169">
        <f t="shared" si="1"/>
        <v>0</v>
      </c>
      <c r="H18" s="169">
        <f t="shared" si="2"/>
        <v>1.6146795138888885</v>
      </c>
      <c r="I18" s="167">
        <f t="shared" si="3"/>
        <v>0.90328431459389746</v>
      </c>
      <c r="J18" s="167">
        <v>1</v>
      </c>
      <c r="K18" s="168" t="str">
        <f>IF('CAL VERIFICAÇÕES'!Q18="OK","OK","NÃO OK")</f>
        <v>OK</v>
      </c>
      <c r="L18" s="170" t="s">
        <v>266</v>
      </c>
      <c r="M18" s="171" t="s">
        <v>266</v>
      </c>
    </row>
    <row r="19" spans="1:13" x14ac:dyDescent="0.2">
      <c r="A19" s="160"/>
      <c r="B19" s="103"/>
      <c r="C19" s="103"/>
      <c r="D19" s="103"/>
      <c r="E19" s="103"/>
      <c r="F19" s="103"/>
      <c r="G19" s="103"/>
      <c r="H19" s="103"/>
      <c r="I19" s="103"/>
      <c r="J19" s="103"/>
      <c r="K19" s="103"/>
      <c r="L19" s="103"/>
      <c r="M19" s="174"/>
    </row>
    <row r="20" spans="1:13" x14ac:dyDescent="0.2">
      <c r="A20" s="160"/>
      <c r="B20" s="620" t="s">
        <v>240</v>
      </c>
      <c r="C20" s="620"/>
      <c r="D20" s="103"/>
      <c r="E20" s="103"/>
      <c r="F20" s="103"/>
      <c r="G20" s="103"/>
      <c r="H20" s="103"/>
      <c r="I20" s="103"/>
      <c r="J20" s="103"/>
      <c r="K20" s="103"/>
      <c r="L20" s="103"/>
      <c r="M20" s="174"/>
    </row>
    <row r="21" spans="1:13" x14ac:dyDescent="0.2">
      <c r="A21" s="160"/>
      <c r="B21" s="110" t="s">
        <v>241</v>
      </c>
      <c r="C21" s="110">
        <v>0.5</v>
      </c>
      <c r="D21" s="103"/>
      <c r="E21" s="103"/>
      <c r="F21" s="103"/>
      <c r="G21" s="103"/>
      <c r="H21" s="103"/>
      <c r="I21" s="103"/>
      <c r="J21" s="103"/>
      <c r="K21" s="103"/>
      <c r="L21" s="103"/>
      <c r="M21" s="174"/>
    </row>
    <row r="22" spans="1:13" x14ac:dyDescent="0.2">
      <c r="A22" s="160"/>
      <c r="B22" s="110" t="s">
        <v>242</v>
      </c>
      <c r="C22" s="110">
        <v>125.5</v>
      </c>
      <c r="D22" s="103"/>
      <c r="E22" s="103"/>
      <c r="F22" s="103"/>
      <c r="G22" s="103"/>
      <c r="H22" s="103"/>
      <c r="I22" s="103"/>
      <c r="J22" s="103"/>
      <c r="K22" s="103"/>
      <c r="L22" s="103"/>
      <c r="M22" s="174"/>
    </row>
    <row r="23" spans="1:13" x14ac:dyDescent="0.2">
      <c r="A23" s="160"/>
      <c r="B23" s="110" t="s">
        <v>243</v>
      </c>
      <c r="C23" s="164">
        <v>1.2999999999999999E-2</v>
      </c>
      <c r="D23" s="103"/>
      <c r="E23" s="103"/>
      <c r="F23" s="103"/>
      <c r="G23" s="103"/>
      <c r="H23" s="103"/>
      <c r="I23" s="103"/>
      <c r="J23" s="103"/>
      <c r="K23" s="103"/>
      <c r="L23" s="103"/>
      <c r="M23" s="174"/>
    </row>
    <row r="24" spans="1:13" ht="28.5" x14ac:dyDescent="0.2">
      <c r="A24" s="160"/>
      <c r="B24" s="165" t="s">
        <v>251</v>
      </c>
      <c r="C24" s="110" t="s">
        <v>254</v>
      </c>
      <c r="D24" s="103"/>
      <c r="E24" s="103"/>
      <c r="F24" s="103"/>
      <c r="G24" s="103"/>
      <c r="H24" s="103"/>
      <c r="I24" s="103"/>
      <c r="J24" s="103"/>
      <c r="K24" s="103"/>
      <c r="L24" s="103"/>
      <c r="M24" s="174"/>
    </row>
    <row r="25" spans="1:13" ht="29.25" thickBot="1" x14ac:dyDescent="0.25">
      <c r="A25" s="160"/>
      <c r="B25" s="172" t="s">
        <v>252</v>
      </c>
      <c r="C25" s="173" t="s">
        <v>253</v>
      </c>
      <c r="D25" s="103"/>
      <c r="E25" s="103"/>
      <c r="F25" s="103"/>
      <c r="G25" s="103"/>
      <c r="H25" s="103"/>
      <c r="I25" s="103"/>
      <c r="J25" s="103"/>
      <c r="K25" s="103"/>
      <c r="L25" s="103"/>
      <c r="M25" s="174"/>
    </row>
    <row r="26" spans="1:13" ht="15.75" thickBot="1" x14ac:dyDescent="0.25">
      <c r="A26" s="336"/>
      <c r="B26" s="337"/>
      <c r="C26" s="337"/>
      <c r="D26" s="337"/>
      <c r="E26" s="337"/>
      <c r="F26" s="337"/>
      <c r="G26" s="337"/>
      <c r="H26" s="337"/>
      <c r="I26" s="337"/>
      <c r="J26" s="337"/>
      <c r="K26" s="337"/>
      <c r="L26" s="337"/>
      <c r="M26" s="338"/>
    </row>
    <row r="27" spans="1:13" x14ac:dyDescent="0.2">
      <c r="A27" s="621" t="s">
        <v>137</v>
      </c>
      <c r="B27" s="622"/>
      <c r="C27" s="622"/>
      <c r="D27" s="622"/>
      <c r="E27" s="621" t="s">
        <v>138</v>
      </c>
      <c r="F27" s="622"/>
      <c r="G27" s="623"/>
      <c r="H27" s="471" t="s">
        <v>142</v>
      </c>
      <c r="I27" s="472"/>
      <c r="J27" s="472"/>
      <c r="K27" s="472"/>
      <c r="L27" s="472"/>
      <c r="M27" s="473"/>
    </row>
    <row r="28" spans="1:13" ht="15" thickBot="1" x14ac:dyDescent="0.25">
      <c r="A28" s="404"/>
      <c r="B28" s="428"/>
      <c r="C28" s="428"/>
      <c r="D28" s="428"/>
      <c r="E28" s="404"/>
      <c r="F28" s="428"/>
      <c r="G28" s="405"/>
      <c r="H28" s="474"/>
      <c r="I28" s="475"/>
      <c r="J28" s="475"/>
      <c r="K28" s="475"/>
      <c r="L28" s="475"/>
      <c r="M28" s="476"/>
    </row>
    <row r="29" spans="1:13" x14ac:dyDescent="0.2">
      <c r="A29" s="477"/>
      <c r="B29" s="478"/>
      <c r="C29" s="478"/>
      <c r="D29" s="478"/>
      <c r="E29" s="477"/>
      <c r="F29" s="478"/>
      <c r="G29" s="479"/>
      <c r="H29" s="614" t="s">
        <v>269</v>
      </c>
      <c r="I29" s="615"/>
      <c r="J29" s="615"/>
      <c r="K29" s="615"/>
      <c r="L29" s="615"/>
      <c r="M29" s="616"/>
    </row>
    <row r="30" spans="1:13" x14ac:dyDescent="0.2">
      <c r="A30" s="359"/>
      <c r="B30" s="360"/>
      <c r="C30" s="360"/>
      <c r="D30" s="360"/>
      <c r="E30" s="359"/>
      <c r="F30" s="360"/>
      <c r="G30" s="435"/>
      <c r="H30" s="617"/>
      <c r="I30" s="618"/>
      <c r="J30" s="618"/>
      <c r="K30" s="618"/>
      <c r="L30" s="618"/>
      <c r="M30" s="619"/>
    </row>
    <row r="31" spans="1:13" x14ac:dyDescent="0.2">
      <c r="A31" s="432" t="s">
        <v>13</v>
      </c>
      <c r="B31" s="433"/>
      <c r="C31" s="433"/>
      <c r="D31" s="433"/>
      <c r="E31" s="486" t="s">
        <v>140</v>
      </c>
      <c r="F31" s="487"/>
      <c r="G31" s="488"/>
      <c r="H31" s="489" t="s">
        <v>268</v>
      </c>
      <c r="I31" s="484"/>
      <c r="J31" s="484"/>
      <c r="K31" s="484"/>
      <c r="L31" s="484"/>
      <c r="M31" s="485"/>
    </row>
    <row r="32" spans="1:13" ht="15" thickBot="1" x14ac:dyDescent="0.25">
      <c r="A32" s="414" t="s">
        <v>14</v>
      </c>
      <c r="B32" s="507"/>
      <c r="C32" s="415"/>
      <c r="D32" s="415"/>
      <c r="E32" s="404" t="s">
        <v>139</v>
      </c>
      <c r="F32" s="428"/>
      <c r="G32" s="405"/>
      <c r="H32" s="613"/>
      <c r="I32" s="415"/>
      <c r="J32" s="415"/>
      <c r="K32" s="415"/>
      <c r="L32" s="415"/>
      <c r="M32" s="380"/>
    </row>
    <row r="33" spans="6:6" x14ac:dyDescent="0.2">
      <c r="F33" s="12"/>
    </row>
  </sheetData>
  <mergeCells count="32">
    <mergeCell ref="A5:M5"/>
    <mergeCell ref="H31:M31"/>
    <mergeCell ref="H32:M32"/>
    <mergeCell ref="H29:M30"/>
    <mergeCell ref="A29:D30"/>
    <mergeCell ref="E29:G30"/>
    <mergeCell ref="A31:D31"/>
    <mergeCell ref="E31:G31"/>
    <mergeCell ref="A32:D32"/>
    <mergeCell ref="E32:G32"/>
    <mergeCell ref="B20:C20"/>
    <mergeCell ref="A26:M26"/>
    <mergeCell ref="A27:D28"/>
    <mergeCell ref="E27:G28"/>
    <mergeCell ref="H27:M28"/>
    <mergeCell ref="K6:K8"/>
    <mergeCell ref="B1:M1"/>
    <mergeCell ref="B2:M2"/>
    <mergeCell ref="B3:M3"/>
    <mergeCell ref="B4:M4"/>
    <mergeCell ref="A6:A8"/>
    <mergeCell ref="B6:B8"/>
    <mergeCell ref="C6:C8"/>
    <mergeCell ref="D6:D8"/>
    <mergeCell ref="L6:L8"/>
    <mergeCell ref="M6:M8"/>
    <mergeCell ref="E6:E8"/>
    <mergeCell ref="F6:F8"/>
    <mergeCell ref="G6:G8"/>
    <mergeCell ref="H6:H8"/>
    <mergeCell ref="I6:I8"/>
    <mergeCell ref="J6:J8"/>
  </mergeCells>
  <pageMargins left="0.511811024" right="0.511811024" top="1.1401041666666667" bottom="0.78740157499999996" header="0.31496062000000002" footer="0.31496062000000002"/>
  <pageSetup paperSize="9" scale="71" fitToHeight="0" orientation="landscape" r:id="rId1"/>
  <headerFooter>
    <oddHeader>&amp;C&amp;G</oddHeader>
    <oddFooter>&amp;CRua Rui Barbosa, 310 - Centro - Araputanga-MT – Cel: (65) 99613-9294 E-mail: carolina.o.almeida@hotmail.com / escalaprojeta@gmail.com</odd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3"/>
  <sheetViews>
    <sheetView topLeftCell="A16" zoomScaleNormal="100" zoomScaleSheetLayoutView="100" workbookViewId="0">
      <selection activeCell="H20" sqref="H20"/>
    </sheetView>
  </sheetViews>
  <sheetFormatPr defaultRowHeight="14.25" x14ac:dyDescent="0.2"/>
  <cols>
    <col min="1" max="1" width="11.875" customWidth="1"/>
    <col min="2" max="3" width="16.75" customWidth="1"/>
    <col min="4" max="4" width="14.125" customWidth="1"/>
    <col min="5" max="5" width="11.125" customWidth="1"/>
    <col min="6" max="6" width="9.75" customWidth="1"/>
    <col min="7" max="7" width="14" customWidth="1"/>
    <col min="8" max="9" width="12.25" customWidth="1"/>
    <col min="10" max="10" width="14.125" customWidth="1"/>
    <col min="11" max="11" width="9.75" customWidth="1"/>
    <col min="12" max="12" width="9.875" customWidth="1"/>
    <col min="13" max="16" width="11.875" customWidth="1"/>
    <col min="17" max="17" width="13.75" customWidth="1"/>
    <col min="18" max="18" width="13.25" customWidth="1"/>
  </cols>
  <sheetData>
    <row r="1" spans="1:18" x14ac:dyDescent="0.2">
      <c r="A1" s="175" t="s">
        <v>0</v>
      </c>
      <c r="B1" s="609" t="str">
        <f>PLANILHA!B1</f>
        <v>Construção de rede de drenagem pluvial</v>
      </c>
      <c r="C1" s="609"/>
      <c r="D1" s="609"/>
      <c r="E1" s="609"/>
      <c r="F1" s="609"/>
      <c r="G1" s="609"/>
      <c r="H1" s="609"/>
      <c r="I1" s="609"/>
      <c r="J1" s="609"/>
      <c r="K1" s="609"/>
      <c r="L1" s="609"/>
      <c r="M1" s="609"/>
      <c r="N1" s="609"/>
      <c r="O1" s="609"/>
      <c r="P1" s="609"/>
      <c r="Q1" s="609"/>
      <c r="R1" s="609"/>
    </row>
    <row r="2" spans="1:18" x14ac:dyDescent="0.2">
      <c r="A2" s="175" t="s">
        <v>1</v>
      </c>
      <c r="B2" s="609" t="str">
        <f>PLANILHA!B2</f>
        <v>Prefeitura Municipal de Indiavaí</v>
      </c>
      <c r="C2" s="609"/>
      <c r="D2" s="609"/>
      <c r="E2" s="609"/>
      <c r="F2" s="609"/>
      <c r="G2" s="609"/>
      <c r="H2" s="609"/>
      <c r="I2" s="609"/>
      <c r="J2" s="609"/>
      <c r="K2" s="609"/>
      <c r="L2" s="609"/>
      <c r="M2" s="609"/>
      <c r="N2" s="609"/>
      <c r="O2" s="609"/>
      <c r="P2" s="609"/>
      <c r="Q2" s="609"/>
      <c r="R2" s="609"/>
    </row>
    <row r="3" spans="1:18" x14ac:dyDescent="0.2">
      <c r="A3" s="175" t="s">
        <v>2</v>
      </c>
      <c r="B3" s="609" t="str">
        <f>PLANILHA!B3</f>
        <v>Avenida Governador Jayme Campos</v>
      </c>
      <c r="C3" s="609"/>
      <c r="D3" s="609"/>
      <c r="E3" s="609"/>
      <c r="F3" s="609"/>
      <c r="G3" s="609"/>
      <c r="H3" s="609"/>
      <c r="I3" s="609"/>
      <c r="J3" s="609"/>
      <c r="K3" s="609"/>
      <c r="L3" s="609"/>
      <c r="M3" s="609"/>
      <c r="N3" s="609"/>
      <c r="O3" s="609"/>
      <c r="P3" s="609"/>
      <c r="Q3" s="609"/>
      <c r="R3" s="609"/>
    </row>
    <row r="4" spans="1:18" x14ac:dyDescent="0.2">
      <c r="A4" s="176" t="s">
        <v>3</v>
      </c>
      <c r="B4" s="609" t="str">
        <f>DESCRIÇÃO!B4</f>
        <v>30 de julho de 2021</v>
      </c>
      <c r="C4" s="609"/>
      <c r="D4" s="609"/>
      <c r="E4" s="609"/>
      <c r="F4" s="609"/>
      <c r="G4" s="609"/>
      <c r="H4" s="609"/>
      <c r="I4" s="609"/>
      <c r="J4" s="609"/>
      <c r="K4" s="609"/>
      <c r="L4" s="609"/>
      <c r="M4" s="609"/>
      <c r="N4" s="609"/>
      <c r="O4" s="609"/>
      <c r="P4" s="609"/>
      <c r="Q4" s="609"/>
      <c r="R4" s="609"/>
    </row>
    <row r="5" spans="1:18" ht="15.75" thickBot="1" x14ac:dyDescent="0.25">
      <c r="A5" s="624" t="s">
        <v>259</v>
      </c>
      <c r="B5" s="625"/>
      <c r="C5" s="625"/>
      <c r="D5" s="625"/>
      <c r="E5" s="625"/>
      <c r="F5" s="625"/>
      <c r="G5" s="625"/>
      <c r="H5" s="625"/>
      <c r="I5" s="625"/>
      <c r="J5" s="625"/>
      <c r="K5" s="625"/>
      <c r="L5" s="625"/>
      <c r="M5" s="625"/>
      <c r="N5" s="625"/>
      <c r="O5" s="625"/>
      <c r="P5" s="625"/>
      <c r="Q5" s="625"/>
      <c r="R5" s="626"/>
    </row>
    <row r="6" spans="1:18" ht="15" customHeight="1" x14ac:dyDescent="0.2">
      <c r="A6" s="600" t="s">
        <v>149</v>
      </c>
      <c r="B6" s="611" t="s">
        <v>215</v>
      </c>
      <c r="C6" s="611" t="s">
        <v>239</v>
      </c>
      <c r="D6" s="612" t="s">
        <v>153</v>
      </c>
      <c r="E6" s="596" t="s">
        <v>236</v>
      </c>
      <c r="F6" s="596" t="s">
        <v>237</v>
      </c>
      <c r="G6" s="596" t="s">
        <v>238</v>
      </c>
      <c r="H6" s="596" t="s">
        <v>255</v>
      </c>
      <c r="I6" s="596" t="s">
        <v>256</v>
      </c>
      <c r="J6" s="596" t="s">
        <v>250</v>
      </c>
      <c r="K6" s="596" t="s">
        <v>244</v>
      </c>
      <c r="L6" s="596" t="s">
        <v>245</v>
      </c>
      <c r="M6" s="588" t="s">
        <v>247</v>
      </c>
      <c r="N6" s="588" t="s">
        <v>246</v>
      </c>
      <c r="O6" s="588" t="s">
        <v>248</v>
      </c>
      <c r="P6" s="588" t="s">
        <v>249</v>
      </c>
      <c r="Q6" s="588" t="s">
        <v>258</v>
      </c>
      <c r="R6" s="588" t="s">
        <v>257</v>
      </c>
    </row>
    <row r="7" spans="1:18" ht="15" customHeight="1" x14ac:dyDescent="0.2">
      <c r="A7" s="601"/>
      <c r="B7" s="611"/>
      <c r="C7" s="611"/>
      <c r="D7" s="612"/>
      <c r="E7" s="597"/>
      <c r="F7" s="597"/>
      <c r="G7" s="597"/>
      <c r="H7" s="597"/>
      <c r="I7" s="597"/>
      <c r="J7" s="597"/>
      <c r="K7" s="597"/>
      <c r="L7" s="597"/>
      <c r="M7" s="589"/>
      <c r="N7" s="589"/>
      <c r="O7" s="589"/>
      <c r="P7" s="589"/>
      <c r="Q7" s="589"/>
      <c r="R7" s="589"/>
    </row>
    <row r="8" spans="1:18" ht="34.5" customHeight="1" x14ac:dyDescent="0.2">
      <c r="A8" s="601"/>
      <c r="B8" s="596"/>
      <c r="C8" s="596"/>
      <c r="D8" s="598"/>
      <c r="E8" s="597"/>
      <c r="F8" s="597"/>
      <c r="G8" s="597"/>
      <c r="H8" s="597"/>
      <c r="I8" s="597"/>
      <c r="J8" s="597"/>
      <c r="K8" s="597"/>
      <c r="L8" s="597"/>
      <c r="M8" s="589"/>
      <c r="N8" s="589"/>
      <c r="O8" s="589"/>
      <c r="P8" s="589"/>
      <c r="Q8" s="589"/>
      <c r="R8" s="589"/>
    </row>
    <row r="9" spans="1:18" x14ac:dyDescent="0.2">
      <c r="A9" s="104" t="s">
        <v>150</v>
      </c>
      <c r="B9" s="102">
        <v>0.6</v>
      </c>
      <c r="C9" s="102">
        <v>0.25540000000000002</v>
      </c>
      <c r="D9" s="102">
        <v>88</v>
      </c>
      <c r="E9" s="102">
        <v>200.82</v>
      </c>
      <c r="F9" s="102">
        <v>199</v>
      </c>
      <c r="G9" s="161">
        <f t="shared" ref="G9:G18" si="0">(E9-F9)/D9</f>
        <v>2.0681818181818103E-2</v>
      </c>
      <c r="H9" s="162">
        <f t="shared" ref="H9:H18" si="1">(C9*0.01*$C$21*$C$22)/3.6</f>
        <v>4.4517638888888898E-2</v>
      </c>
      <c r="I9" s="162">
        <f>(C9*0.01*C22*C21)/3.6</f>
        <v>4.4517638888888898E-2</v>
      </c>
      <c r="J9" s="102">
        <f t="shared" ref="J9:J18" si="2">((PI()*(B9^2))/(4*$C$23))*((B9/4)^(2/3))*G9^(1/2)</f>
        <v>0.88302071878815203</v>
      </c>
      <c r="K9" s="161">
        <f t="shared" ref="K9:K18" si="3">I9/J9</f>
        <v>5.0415169136670338E-2</v>
      </c>
      <c r="L9" s="161">
        <v>0.16</v>
      </c>
      <c r="M9" s="105">
        <f t="shared" ref="M9:M18" si="4">B9*L9</f>
        <v>9.6000000000000002E-2</v>
      </c>
      <c r="N9" s="163">
        <v>0.53759999999999997</v>
      </c>
      <c r="O9" s="105">
        <f t="shared" ref="O9:O18" si="5">J9/((PI()*(B9^2))/4)</f>
        <v>3.1230469388376187</v>
      </c>
      <c r="P9" s="105">
        <f t="shared" ref="P9:P18" si="6">N9*O9</f>
        <v>1.6789500343191037</v>
      </c>
      <c r="Q9" s="105" t="str">
        <f>IF(L9&lt;0.75,"OK","NÃO OK")</f>
        <v>OK</v>
      </c>
      <c r="R9" s="105" t="str">
        <f>IF(P9&lt;5,"OK","NÃO OK")</f>
        <v>OK</v>
      </c>
    </row>
    <row r="10" spans="1:18" x14ac:dyDescent="0.2">
      <c r="A10" s="104" t="s">
        <v>162</v>
      </c>
      <c r="B10" s="102">
        <v>0.6</v>
      </c>
      <c r="C10" s="102">
        <v>1.2270000000000001</v>
      </c>
      <c r="D10" s="102">
        <v>110</v>
      </c>
      <c r="E10" s="102">
        <v>199</v>
      </c>
      <c r="F10" s="102">
        <v>196.56</v>
      </c>
      <c r="G10" s="161">
        <f t="shared" si="0"/>
        <v>2.218181818181816E-2</v>
      </c>
      <c r="H10" s="162">
        <f t="shared" si="1"/>
        <v>0.21387291666666669</v>
      </c>
      <c r="I10" s="162">
        <f t="shared" ref="I10:I18" si="7">H10+I9</f>
        <v>0.25839055555555557</v>
      </c>
      <c r="J10" s="102">
        <f t="shared" si="2"/>
        <v>0.91448188396654251</v>
      </c>
      <c r="K10" s="161">
        <f t="shared" si="3"/>
        <v>0.28255404517669935</v>
      </c>
      <c r="L10" s="161">
        <v>0.37</v>
      </c>
      <c r="M10" s="105">
        <f t="shared" si="4"/>
        <v>0.222</v>
      </c>
      <c r="N10" s="163">
        <v>0.86750000000000005</v>
      </c>
      <c r="O10" s="105">
        <f t="shared" si="5"/>
        <v>3.2343180489169847</v>
      </c>
      <c r="P10" s="105">
        <f t="shared" si="6"/>
        <v>2.8057709074354844</v>
      </c>
      <c r="Q10" s="105" t="str">
        <f t="shared" ref="Q10:Q18" si="8">IF(L10&lt;0.75,"OK","NÃO OK")</f>
        <v>OK</v>
      </c>
      <c r="R10" s="105" t="str">
        <f t="shared" ref="R10:R18" si="9">IF(P10&lt;5,"OK","NÃO OK")</f>
        <v>OK</v>
      </c>
    </row>
    <row r="11" spans="1:18" x14ac:dyDescent="0.2">
      <c r="A11" s="104" t="s">
        <v>163</v>
      </c>
      <c r="B11" s="102">
        <v>0.8</v>
      </c>
      <c r="C11" s="102">
        <v>1.2365999999999999</v>
      </c>
      <c r="D11" s="102">
        <v>110</v>
      </c>
      <c r="E11" s="102">
        <v>196.56</v>
      </c>
      <c r="F11" s="102">
        <v>196.01</v>
      </c>
      <c r="G11" s="161">
        <f t="shared" si="0"/>
        <v>5.0000000000001033E-3</v>
      </c>
      <c r="H11" s="162">
        <f t="shared" si="1"/>
        <v>0.21554624999999999</v>
      </c>
      <c r="I11" s="162">
        <f t="shared" si="7"/>
        <v>0.47393680555555556</v>
      </c>
      <c r="J11" s="102">
        <f t="shared" si="2"/>
        <v>0.93504282561860652</v>
      </c>
      <c r="K11" s="161">
        <f t="shared" si="3"/>
        <v>0.50686106836016631</v>
      </c>
      <c r="L11" s="161">
        <v>0.51</v>
      </c>
      <c r="M11" s="105">
        <f t="shared" si="4"/>
        <v>0.40800000000000003</v>
      </c>
      <c r="N11" s="163">
        <v>1.0084</v>
      </c>
      <c r="O11" s="105">
        <f t="shared" si="5"/>
        <v>1.8602085962476791</v>
      </c>
      <c r="P11" s="105">
        <f t="shared" si="6"/>
        <v>1.8758343484561595</v>
      </c>
      <c r="Q11" s="105" t="str">
        <f t="shared" si="8"/>
        <v>OK</v>
      </c>
      <c r="R11" s="105" t="str">
        <f t="shared" si="9"/>
        <v>OK</v>
      </c>
    </row>
    <row r="12" spans="1:18" x14ac:dyDescent="0.2">
      <c r="A12" s="104" t="s">
        <v>164</v>
      </c>
      <c r="B12" s="102">
        <v>0.8</v>
      </c>
      <c r="C12" s="102">
        <v>0.80830000000000002</v>
      </c>
      <c r="D12" s="102">
        <v>110</v>
      </c>
      <c r="E12" s="102">
        <v>196.01</v>
      </c>
      <c r="F12" s="102">
        <v>195.46</v>
      </c>
      <c r="G12" s="161">
        <f t="shared" si="0"/>
        <v>4.9999999999998448E-3</v>
      </c>
      <c r="H12" s="162">
        <f t="shared" si="1"/>
        <v>0.14089118055555555</v>
      </c>
      <c r="I12" s="162">
        <f t="shared" si="7"/>
        <v>0.61482798611111111</v>
      </c>
      <c r="J12" s="102">
        <f t="shared" si="2"/>
        <v>0.93504282561858221</v>
      </c>
      <c r="K12" s="161">
        <f t="shared" si="3"/>
        <v>0.65753992145158546</v>
      </c>
      <c r="L12" s="161">
        <v>0.6</v>
      </c>
      <c r="M12" s="105">
        <f t="shared" si="4"/>
        <v>0.48</v>
      </c>
      <c r="N12" s="163">
        <v>1.0724</v>
      </c>
      <c r="O12" s="105">
        <f t="shared" si="5"/>
        <v>1.8602085962476307</v>
      </c>
      <c r="P12" s="105">
        <f t="shared" si="6"/>
        <v>1.9948876986159592</v>
      </c>
      <c r="Q12" s="105" t="str">
        <f t="shared" si="8"/>
        <v>OK</v>
      </c>
      <c r="R12" s="105" t="str">
        <f t="shared" si="9"/>
        <v>OK</v>
      </c>
    </row>
    <row r="13" spans="1:18" x14ac:dyDescent="0.2">
      <c r="A13" s="104" t="s">
        <v>165</v>
      </c>
      <c r="B13" s="102">
        <v>0.8</v>
      </c>
      <c r="C13" s="102">
        <v>1.2438</v>
      </c>
      <c r="D13" s="102">
        <v>110</v>
      </c>
      <c r="E13" s="102">
        <v>195.46</v>
      </c>
      <c r="F13" s="102">
        <v>193.74</v>
      </c>
      <c r="G13" s="161">
        <f t="shared" si="0"/>
        <v>1.5636363636363625E-2</v>
      </c>
      <c r="H13" s="162">
        <f t="shared" si="1"/>
        <v>0.21680125</v>
      </c>
      <c r="I13" s="162">
        <f t="shared" si="7"/>
        <v>0.83162923611111106</v>
      </c>
      <c r="J13" s="102">
        <f t="shared" si="2"/>
        <v>1.6535387657847864</v>
      </c>
      <c r="K13" s="161">
        <f t="shared" si="3"/>
        <v>0.50293906216127404</v>
      </c>
      <c r="L13" s="161">
        <v>0.51</v>
      </c>
      <c r="M13" s="105">
        <f t="shared" si="4"/>
        <v>0.40800000000000003</v>
      </c>
      <c r="N13" s="163">
        <v>1.0084</v>
      </c>
      <c r="O13" s="105">
        <f t="shared" si="5"/>
        <v>3.2896108521090066</v>
      </c>
      <c r="P13" s="105">
        <f t="shared" si="6"/>
        <v>3.317243583266722</v>
      </c>
      <c r="Q13" s="105" t="str">
        <f t="shared" si="8"/>
        <v>OK</v>
      </c>
      <c r="R13" s="105" t="str">
        <f t="shared" si="9"/>
        <v>OK</v>
      </c>
    </row>
    <row r="14" spans="1:18" x14ac:dyDescent="0.2">
      <c r="A14" s="104" t="s">
        <v>166</v>
      </c>
      <c r="B14" s="102">
        <v>0.8</v>
      </c>
      <c r="C14" s="102">
        <v>1.18</v>
      </c>
      <c r="D14" s="102">
        <v>110</v>
      </c>
      <c r="E14" s="102">
        <v>193.74</v>
      </c>
      <c r="F14" s="102">
        <v>190.63</v>
      </c>
      <c r="G14" s="161">
        <f t="shared" si="0"/>
        <v>2.8272727272727397E-2</v>
      </c>
      <c r="H14" s="162">
        <f t="shared" si="1"/>
        <v>0.20568055555555553</v>
      </c>
      <c r="I14" s="162">
        <f t="shared" si="7"/>
        <v>1.0373097916666665</v>
      </c>
      <c r="J14" s="102">
        <f t="shared" si="2"/>
        <v>2.2234652793470127</v>
      </c>
      <c r="K14" s="161">
        <f t="shared" si="3"/>
        <v>0.466528441573553</v>
      </c>
      <c r="L14" s="161">
        <v>0.49</v>
      </c>
      <c r="M14" s="105">
        <f t="shared" si="4"/>
        <v>0.39200000000000002</v>
      </c>
      <c r="N14" s="163">
        <v>0.99139999999999995</v>
      </c>
      <c r="O14" s="105">
        <f t="shared" si="5"/>
        <v>4.4234436250159872</v>
      </c>
      <c r="P14" s="105">
        <f t="shared" si="6"/>
        <v>4.385402009840849</v>
      </c>
      <c r="Q14" s="105" t="str">
        <f t="shared" si="8"/>
        <v>OK</v>
      </c>
      <c r="R14" s="105" t="str">
        <f t="shared" si="9"/>
        <v>OK</v>
      </c>
    </row>
    <row r="15" spans="1:18" x14ac:dyDescent="0.2">
      <c r="A15" s="104" t="s">
        <v>167</v>
      </c>
      <c r="B15" s="102">
        <v>0.8</v>
      </c>
      <c r="C15" s="102">
        <v>0.74360000000000004</v>
      </c>
      <c r="D15" s="102">
        <v>78</v>
      </c>
      <c r="E15" s="102">
        <v>190.63</v>
      </c>
      <c r="F15" s="102">
        <v>188.71</v>
      </c>
      <c r="G15" s="161">
        <f t="shared" si="0"/>
        <v>2.4615384615384456E-2</v>
      </c>
      <c r="H15" s="162">
        <f t="shared" si="1"/>
        <v>0.12961361111111111</v>
      </c>
      <c r="I15" s="162">
        <f t="shared" si="7"/>
        <v>1.1669234027777775</v>
      </c>
      <c r="J15" s="102">
        <f t="shared" si="2"/>
        <v>2.0746737553985066</v>
      </c>
      <c r="K15" s="161">
        <f t="shared" si="3"/>
        <v>0.56246115792486762</v>
      </c>
      <c r="L15" s="161">
        <v>0.54</v>
      </c>
      <c r="M15" s="105">
        <f t="shared" si="4"/>
        <v>0.43200000000000005</v>
      </c>
      <c r="N15" s="163">
        <v>1.032</v>
      </c>
      <c r="O15" s="105">
        <f t="shared" si="5"/>
        <v>4.127432293433726</v>
      </c>
      <c r="P15" s="105">
        <f t="shared" si="6"/>
        <v>4.2595101268236055</v>
      </c>
      <c r="Q15" s="105" t="str">
        <f t="shared" si="8"/>
        <v>OK</v>
      </c>
      <c r="R15" s="105" t="str">
        <f t="shared" si="9"/>
        <v>OK</v>
      </c>
    </row>
    <row r="16" spans="1:18" x14ac:dyDescent="0.2">
      <c r="A16" s="104" t="s">
        <v>168</v>
      </c>
      <c r="B16" s="102">
        <v>0.8</v>
      </c>
      <c r="C16" s="102">
        <v>1.2844</v>
      </c>
      <c r="D16" s="102">
        <v>89</v>
      </c>
      <c r="E16" s="102">
        <v>188.71</v>
      </c>
      <c r="F16" s="102">
        <v>186.06</v>
      </c>
      <c r="G16" s="161">
        <f t="shared" si="0"/>
        <v>2.9775280898876468E-2</v>
      </c>
      <c r="H16" s="162">
        <f t="shared" si="1"/>
        <v>0.22387805555555554</v>
      </c>
      <c r="I16" s="162">
        <f t="shared" si="7"/>
        <v>1.390801458333333</v>
      </c>
      <c r="J16" s="102">
        <f t="shared" si="2"/>
        <v>2.2817834918873823</v>
      </c>
      <c r="K16" s="161">
        <f t="shared" si="3"/>
        <v>0.60952384977723217</v>
      </c>
      <c r="L16" s="161">
        <v>0.56999999999999995</v>
      </c>
      <c r="M16" s="105">
        <f t="shared" si="4"/>
        <v>0.45599999999999996</v>
      </c>
      <c r="N16" s="163">
        <v>1.0532999999999999</v>
      </c>
      <c r="O16" s="105">
        <f t="shared" si="5"/>
        <v>4.539464022492032</v>
      </c>
      <c r="P16" s="105">
        <f t="shared" si="6"/>
        <v>4.7814174548908568</v>
      </c>
      <c r="Q16" s="105" t="str">
        <f t="shared" si="8"/>
        <v>OK</v>
      </c>
      <c r="R16" s="105" t="str">
        <f t="shared" si="9"/>
        <v>OK</v>
      </c>
    </row>
    <row r="17" spans="1:18" x14ac:dyDescent="0.2">
      <c r="A17" s="104" t="s">
        <v>169</v>
      </c>
      <c r="B17" s="102">
        <v>0.8</v>
      </c>
      <c r="C17" s="102">
        <v>1.2844</v>
      </c>
      <c r="D17" s="102">
        <v>23</v>
      </c>
      <c r="E17" s="102">
        <v>186.06</v>
      </c>
      <c r="F17" s="102">
        <v>185.45</v>
      </c>
      <c r="G17" s="161">
        <f t="shared" si="0"/>
        <v>2.6521739130435377E-2</v>
      </c>
      <c r="H17" s="162">
        <f t="shared" si="1"/>
        <v>0.22387805555555554</v>
      </c>
      <c r="I17" s="162">
        <f t="shared" si="7"/>
        <v>1.6146795138888885</v>
      </c>
      <c r="J17" s="102">
        <f t="shared" si="2"/>
        <v>2.1535130092214758</v>
      </c>
      <c r="K17" s="161">
        <f>I17/J17</f>
        <v>0.74978860446848061</v>
      </c>
      <c r="L17" s="161">
        <v>0.6</v>
      </c>
      <c r="M17" s="105">
        <f t="shared" si="4"/>
        <v>0.48</v>
      </c>
      <c r="N17" s="163">
        <v>1.0724</v>
      </c>
      <c r="O17" s="105">
        <f t="shared" si="5"/>
        <v>4.284278005378753</v>
      </c>
      <c r="P17" s="105">
        <f t="shared" si="6"/>
        <v>4.5944597329681747</v>
      </c>
      <c r="Q17" s="105" t="str">
        <f t="shared" si="8"/>
        <v>OK</v>
      </c>
      <c r="R17" s="105" t="str">
        <f t="shared" si="9"/>
        <v>OK</v>
      </c>
    </row>
    <row r="18" spans="1:18" ht="15" thickBot="1" x14ac:dyDescent="0.25">
      <c r="A18" s="166" t="s">
        <v>216</v>
      </c>
      <c r="B18" s="167">
        <v>1</v>
      </c>
      <c r="C18" s="167">
        <v>0</v>
      </c>
      <c r="D18" s="167">
        <v>79</v>
      </c>
      <c r="E18" s="167">
        <v>185.45</v>
      </c>
      <c r="F18" s="167">
        <v>184.83</v>
      </c>
      <c r="G18" s="168">
        <f t="shared" si="0"/>
        <v>7.8481012658224818E-3</v>
      </c>
      <c r="H18" s="169">
        <f t="shared" si="1"/>
        <v>0</v>
      </c>
      <c r="I18" s="169">
        <f t="shared" si="7"/>
        <v>1.6146795138888885</v>
      </c>
      <c r="J18" s="167">
        <f t="shared" si="2"/>
        <v>2.1240048329950167</v>
      </c>
      <c r="K18" s="168">
        <f t="shared" si="3"/>
        <v>0.76020519765581762</v>
      </c>
      <c r="L18" s="168">
        <v>0.73</v>
      </c>
      <c r="M18" s="170">
        <f t="shared" si="4"/>
        <v>0.73</v>
      </c>
      <c r="N18" s="171">
        <v>1.1288</v>
      </c>
      <c r="O18" s="170">
        <f t="shared" si="5"/>
        <v>2.7043669465778604</v>
      </c>
      <c r="P18" s="170">
        <f t="shared" si="6"/>
        <v>3.0526894092970887</v>
      </c>
      <c r="Q18" s="170" t="str">
        <f t="shared" si="8"/>
        <v>OK</v>
      </c>
      <c r="R18" s="170" t="str">
        <f t="shared" si="9"/>
        <v>OK</v>
      </c>
    </row>
    <row r="19" spans="1:18" x14ac:dyDescent="0.2">
      <c r="A19" s="160"/>
      <c r="B19" s="103"/>
      <c r="C19" s="103"/>
      <c r="D19" s="103"/>
      <c r="E19" s="103"/>
      <c r="F19" s="103"/>
      <c r="G19" s="103"/>
      <c r="H19" s="103"/>
      <c r="I19" s="103"/>
      <c r="J19" s="103"/>
      <c r="K19" s="103"/>
      <c r="L19" s="103"/>
      <c r="M19" s="103"/>
      <c r="N19" s="103"/>
      <c r="O19" s="103"/>
      <c r="P19" s="103"/>
      <c r="Q19" s="103"/>
      <c r="R19" s="174"/>
    </row>
    <row r="20" spans="1:18" x14ac:dyDescent="0.2">
      <c r="A20" s="160"/>
      <c r="B20" s="620" t="s">
        <v>240</v>
      </c>
      <c r="C20" s="620"/>
      <c r="D20" s="103"/>
      <c r="E20" s="103"/>
      <c r="F20" s="103"/>
      <c r="G20" s="103"/>
      <c r="H20" s="103"/>
      <c r="I20" s="103"/>
      <c r="J20" s="103"/>
      <c r="K20" s="103"/>
      <c r="L20" s="103"/>
      <c r="M20" s="103"/>
      <c r="N20" s="103"/>
      <c r="O20" s="103"/>
      <c r="P20" s="103"/>
      <c r="Q20" s="103"/>
      <c r="R20" s="174"/>
    </row>
    <row r="21" spans="1:18" x14ac:dyDescent="0.2">
      <c r="A21" s="160"/>
      <c r="B21" s="110" t="s">
        <v>241</v>
      </c>
      <c r="C21" s="110">
        <v>0.5</v>
      </c>
      <c r="D21" s="103"/>
      <c r="E21" s="103"/>
      <c r="F21" s="103"/>
      <c r="G21" s="103"/>
      <c r="H21" s="103"/>
      <c r="I21" s="103"/>
      <c r="J21" s="103"/>
      <c r="K21" s="103"/>
      <c r="L21" s="103"/>
      <c r="M21" s="103"/>
      <c r="N21" s="103"/>
      <c r="O21" s="103"/>
      <c r="P21" s="87"/>
      <c r="Q21" s="87"/>
      <c r="R21" s="174"/>
    </row>
    <row r="22" spans="1:18" x14ac:dyDescent="0.2">
      <c r="A22" s="160"/>
      <c r="B22" s="110" t="s">
        <v>242</v>
      </c>
      <c r="C22" s="110">
        <v>125.5</v>
      </c>
      <c r="D22" s="103"/>
      <c r="E22" s="103"/>
      <c r="F22" s="103"/>
      <c r="G22" s="103"/>
      <c r="H22" s="103"/>
      <c r="I22" s="103"/>
      <c r="J22" s="103"/>
      <c r="K22" s="103"/>
      <c r="L22" s="103"/>
      <c r="M22" s="103"/>
      <c r="N22" s="103"/>
      <c r="O22" s="103"/>
      <c r="P22" s="87"/>
      <c r="Q22" s="87"/>
      <c r="R22" s="174"/>
    </row>
    <row r="23" spans="1:18" x14ac:dyDescent="0.2">
      <c r="A23" s="160"/>
      <c r="B23" s="110" t="s">
        <v>243</v>
      </c>
      <c r="C23" s="164">
        <v>1.2999999999999999E-2</v>
      </c>
      <c r="D23" s="103"/>
      <c r="E23" s="103"/>
      <c r="F23" s="103"/>
      <c r="G23" s="103"/>
      <c r="H23" s="103"/>
      <c r="I23" s="103"/>
      <c r="J23" s="103"/>
      <c r="K23" s="103"/>
      <c r="L23" s="103"/>
      <c r="M23" s="103"/>
      <c r="N23" s="103"/>
      <c r="O23" s="103"/>
      <c r="P23" s="87"/>
      <c r="Q23" s="87"/>
      <c r="R23" s="174"/>
    </row>
    <row r="24" spans="1:18" ht="28.5" x14ac:dyDescent="0.2">
      <c r="A24" s="160"/>
      <c r="B24" s="165" t="s">
        <v>251</v>
      </c>
      <c r="C24" s="110" t="s">
        <v>254</v>
      </c>
      <c r="D24" s="103"/>
      <c r="E24" s="103"/>
      <c r="F24" s="103"/>
      <c r="G24" s="103"/>
      <c r="H24" s="103"/>
      <c r="I24" s="103"/>
      <c r="J24" s="103"/>
      <c r="K24" s="103"/>
      <c r="L24" s="103"/>
      <c r="M24" s="103"/>
      <c r="N24" s="103"/>
      <c r="O24" s="103"/>
      <c r="P24" s="103"/>
      <c r="Q24" s="103"/>
      <c r="R24" s="174"/>
    </row>
    <row r="25" spans="1:18" ht="29.25" thickBot="1" x14ac:dyDescent="0.25">
      <c r="A25" s="160"/>
      <c r="B25" s="172" t="s">
        <v>252</v>
      </c>
      <c r="C25" s="173" t="s">
        <v>253</v>
      </c>
      <c r="D25" s="103"/>
      <c r="E25" s="103"/>
      <c r="F25" s="103"/>
      <c r="G25" s="103"/>
      <c r="H25" s="103"/>
      <c r="I25" s="103"/>
      <c r="J25" s="103"/>
      <c r="K25" s="103"/>
      <c r="L25" s="103"/>
      <c r="M25" s="103"/>
      <c r="N25" s="103"/>
      <c r="O25" s="103"/>
      <c r="P25" s="103"/>
      <c r="Q25" s="103"/>
      <c r="R25" s="174"/>
    </row>
    <row r="26" spans="1:18" ht="15.75" thickBot="1" x14ac:dyDescent="0.25">
      <c r="A26" s="336"/>
      <c r="B26" s="337"/>
      <c r="C26" s="337"/>
      <c r="D26" s="337"/>
      <c r="E26" s="337"/>
      <c r="F26" s="337"/>
      <c r="G26" s="337"/>
      <c r="H26" s="337"/>
      <c r="I26" s="337"/>
      <c r="J26" s="337"/>
      <c r="K26" s="337"/>
      <c r="L26" s="337"/>
      <c r="M26" s="337"/>
      <c r="N26" s="337"/>
      <c r="O26" s="337"/>
      <c r="P26" s="337"/>
      <c r="Q26" s="337"/>
      <c r="R26" s="338"/>
    </row>
    <row r="27" spans="1:18" x14ac:dyDescent="0.2">
      <c r="A27" s="621" t="s">
        <v>137</v>
      </c>
      <c r="B27" s="622"/>
      <c r="C27" s="622"/>
      <c r="D27" s="622"/>
      <c r="E27" s="621" t="s">
        <v>138</v>
      </c>
      <c r="F27" s="622"/>
      <c r="G27" s="623"/>
      <c r="H27" s="471" t="s">
        <v>142</v>
      </c>
      <c r="I27" s="472"/>
      <c r="J27" s="472"/>
      <c r="K27" s="472"/>
      <c r="L27" s="472"/>
      <c r="M27" s="472"/>
      <c r="N27" s="472"/>
      <c r="O27" s="472"/>
      <c r="P27" s="472"/>
      <c r="Q27" s="472"/>
      <c r="R27" s="473"/>
    </row>
    <row r="28" spans="1:18" ht="15" thickBot="1" x14ac:dyDescent="0.25">
      <c r="A28" s="404"/>
      <c r="B28" s="428"/>
      <c r="C28" s="428"/>
      <c r="D28" s="428"/>
      <c r="E28" s="404"/>
      <c r="F28" s="428"/>
      <c r="G28" s="405"/>
      <c r="H28" s="474"/>
      <c r="I28" s="475"/>
      <c r="J28" s="475"/>
      <c r="K28" s="475"/>
      <c r="L28" s="475"/>
      <c r="M28" s="475"/>
      <c r="N28" s="475"/>
      <c r="O28" s="475"/>
      <c r="P28" s="475"/>
      <c r="Q28" s="475"/>
      <c r="R28" s="476"/>
    </row>
    <row r="29" spans="1:18" x14ac:dyDescent="0.2">
      <c r="A29" s="477"/>
      <c r="B29" s="478"/>
      <c r="C29" s="478"/>
      <c r="D29" s="478"/>
      <c r="E29" s="477"/>
      <c r="F29" s="478"/>
      <c r="G29" s="479"/>
      <c r="H29" s="416"/>
      <c r="I29" s="417"/>
      <c r="J29" s="417"/>
      <c r="K29" s="417"/>
      <c r="L29" s="417"/>
      <c r="M29" s="417"/>
      <c r="N29" s="417"/>
      <c r="O29" s="417"/>
      <c r="P29" s="417"/>
      <c r="Q29" s="417"/>
      <c r="R29" s="374"/>
    </row>
    <row r="30" spans="1:18" x14ac:dyDescent="0.2">
      <c r="A30" s="359"/>
      <c r="B30" s="360"/>
      <c r="C30" s="360"/>
      <c r="D30" s="360"/>
      <c r="E30" s="359"/>
      <c r="F30" s="360"/>
      <c r="G30" s="435"/>
      <c r="H30" s="416"/>
      <c r="I30" s="417"/>
      <c r="J30" s="417"/>
      <c r="K30" s="417"/>
      <c r="L30" s="417"/>
      <c r="M30" s="417"/>
      <c r="N30" s="417"/>
      <c r="O30" s="417"/>
      <c r="P30" s="417"/>
      <c r="Q30" s="417"/>
      <c r="R30" s="374"/>
    </row>
    <row r="31" spans="1:18" x14ac:dyDescent="0.2">
      <c r="A31" s="432" t="s">
        <v>13</v>
      </c>
      <c r="B31" s="433"/>
      <c r="C31" s="433"/>
      <c r="D31" s="433"/>
      <c r="E31" s="486" t="s">
        <v>140</v>
      </c>
      <c r="F31" s="487"/>
      <c r="G31" s="488"/>
      <c r="H31" s="416"/>
      <c r="I31" s="417"/>
      <c r="J31" s="417"/>
      <c r="K31" s="417"/>
      <c r="L31" s="417"/>
      <c r="M31" s="417"/>
      <c r="N31" s="417"/>
      <c r="O31" s="417"/>
      <c r="P31" s="417"/>
      <c r="Q31" s="417"/>
      <c r="R31" s="374"/>
    </row>
    <row r="32" spans="1:18" ht="15" thickBot="1" x14ac:dyDescent="0.25">
      <c r="A32" s="414" t="s">
        <v>14</v>
      </c>
      <c r="B32" s="507"/>
      <c r="C32" s="415"/>
      <c r="D32" s="415"/>
      <c r="E32" s="404" t="s">
        <v>139</v>
      </c>
      <c r="F32" s="428"/>
      <c r="G32" s="405"/>
      <c r="H32" s="613"/>
      <c r="I32" s="415"/>
      <c r="J32" s="415"/>
      <c r="K32" s="415"/>
      <c r="L32" s="415"/>
      <c r="M32" s="415"/>
      <c r="N32" s="415"/>
      <c r="O32" s="415"/>
      <c r="P32" s="415"/>
      <c r="Q32" s="415"/>
      <c r="R32" s="380"/>
    </row>
    <row r="33" spans="6:6" x14ac:dyDescent="0.2">
      <c r="F33" s="12"/>
    </row>
  </sheetData>
  <mergeCells count="35">
    <mergeCell ref="B1:R1"/>
    <mergeCell ref="B2:R2"/>
    <mergeCell ref="B3:R3"/>
    <mergeCell ref="B4:R4"/>
    <mergeCell ref="A27:D28"/>
    <mergeCell ref="E27:G28"/>
    <mergeCell ref="A6:A8"/>
    <mergeCell ref="C6:C8"/>
    <mergeCell ref="D6:D8"/>
    <mergeCell ref="E6:E8"/>
    <mergeCell ref="F6:F8"/>
    <mergeCell ref="H6:H8"/>
    <mergeCell ref="M6:M8"/>
    <mergeCell ref="B6:B8"/>
    <mergeCell ref="G6:G8"/>
    <mergeCell ref="I6:I8"/>
    <mergeCell ref="A29:D30"/>
    <mergeCell ref="E29:G30"/>
    <mergeCell ref="H27:R28"/>
    <mergeCell ref="H29:R32"/>
    <mergeCell ref="A31:D31"/>
    <mergeCell ref="E31:G31"/>
    <mergeCell ref="A32:D32"/>
    <mergeCell ref="E32:G32"/>
    <mergeCell ref="A5:R5"/>
    <mergeCell ref="A26:R26"/>
    <mergeCell ref="O6:O8"/>
    <mergeCell ref="P6:P8"/>
    <mergeCell ref="L6:L8"/>
    <mergeCell ref="N6:N8"/>
    <mergeCell ref="J6:J8"/>
    <mergeCell ref="K6:K8"/>
    <mergeCell ref="B20:C20"/>
    <mergeCell ref="R6:R8"/>
    <mergeCell ref="Q6:Q8"/>
  </mergeCells>
  <pageMargins left="0.511811024" right="0.511811024" top="1.1401041666666667" bottom="0.78740157499999996" header="0.31496062000000002" footer="0.31496062000000002"/>
  <pageSetup paperSize="9" scale="55" fitToHeight="0" orientation="landscape" r:id="rId1"/>
  <headerFooter>
    <oddHeader>&amp;C&amp;G</oddHeader>
    <oddFooter>&amp;CRua Rui Barbosa, 310 - Centro - Araputanga-MT – Cel: (65) 99613-9294 E-mail: carolina.o.almeida@hotmail.com / escalaprojeta@gmail.com</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98"/>
  <sheetViews>
    <sheetView workbookViewId="0">
      <selection activeCell="G31" sqref="G31"/>
    </sheetView>
  </sheetViews>
  <sheetFormatPr defaultColWidth="12.625" defaultRowHeight="15" customHeight="1" x14ac:dyDescent="0.2"/>
  <cols>
    <col min="1" max="1" width="11.875" customWidth="1"/>
    <col min="2" max="2" width="16.75" customWidth="1"/>
    <col min="3" max="3" width="14.625" customWidth="1"/>
    <col min="4" max="4" width="12.5" customWidth="1"/>
    <col min="5" max="5" width="16.5" customWidth="1"/>
    <col min="6" max="6" width="12.5" customWidth="1"/>
    <col min="7" max="7" width="12" customWidth="1"/>
    <col min="8" max="8" width="12.5" customWidth="1"/>
    <col min="9" max="9" width="15.5" customWidth="1"/>
    <col min="10" max="10" width="12.125" customWidth="1"/>
    <col min="11" max="11" width="12.375" customWidth="1"/>
    <col min="12" max="23" width="7.625" customWidth="1"/>
  </cols>
  <sheetData>
    <row r="1" spans="1:11" ht="14.25" x14ac:dyDescent="0.2">
      <c r="A1" s="56" t="s">
        <v>0</v>
      </c>
      <c r="B1" s="590" t="str">
        <f>PLANILHA!B1</f>
        <v>Construção de rede de drenagem pluvial</v>
      </c>
      <c r="C1" s="484"/>
      <c r="D1" s="484"/>
      <c r="E1" s="484"/>
      <c r="F1" s="484"/>
      <c r="G1" s="484"/>
      <c r="H1" s="484"/>
      <c r="I1" s="484"/>
      <c r="J1" s="484"/>
      <c r="K1" s="484"/>
    </row>
    <row r="2" spans="1:11" ht="14.25" x14ac:dyDescent="0.2">
      <c r="A2" s="56" t="s">
        <v>1</v>
      </c>
      <c r="B2" s="590" t="str">
        <f>PLANILHA!B2</f>
        <v>Prefeitura Municipal de Indiavaí</v>
      </c>
      <c r="C2" s="484"/>
      <c r="D2" s="484"/>
      <c r="E2" s="484"/>
      <c r="F2" s="484"/>
      <c r="G2" s="484"/>
      <c r="H2" s="484"/>
      <c r="I2" s="484"/>
      <c r="J2" s="484"/>
      <c r="K2" s="484"/>
    </row>
    <row r="3" spans="1:11" ht="14.25" x14ac:dyDescent="0.2">
      <c r="A3" s="56" t="s">
        <v>2</v>
      </c>
      <c r="B3" s="590" t="str">
        <f>PLANILHA!B3</f>
        <v>Avenida Governador Jayme Campos</v>
      </c>
      <c r="C3" s="484"/>
      <c r="D3" s="484"/>
      <c r="E3" s="484"/>
      <c r="F3" s="484"/>
      <c r="G3" s="484"/>
      <c r="H3" s="484"/>
      <c r="I3" s="484"/>
      <c r="J3" s="484"/>
      <c r="K3" s="484"/>
    </row>
    <row r="4" spans="1:11" thickBot="1" x14ac:dyDescent="0.25">
      <c r="A4" s="57" t="s">
        <v>3</v>
      </c>
      <c r="B4" s="591" t="str">
        <f>DESCRIÇÃO!B4</f>
        <v>30 de julho de 2021</v>
      </c>
      <c r="C4" s="592"/>
      <c r="D4" s="592"/>
      <c r="E4" s="592"/>
      <c r="F4" s="592"/>
      <c r="G4" s="592"/>
      <c r="H4" s="592"/>
      <c r="I4" s="592"/>
      <c r="J4" s="592"/>
      <c r="K4" s="592"/>
    </row>
    <row r="5" spans="1:11" ht="15.75" thickBot="1" x14ac:dyDescent="0.25">
      <c r="A5" s="593" t="s">
        <v>197</v>
      </c>
      <c r="B5" s="594"/>
      <c r="C5" s="594"/>
      <c r="D5" s="594"/>
      <c r="E5" s="594"/>
      <c r="F5" s="594"/>
      <c r="G5" s="594"/>
      <c r="H5" s="594"/>
      <c r="I5" s="594"/>
      <c r="J5" s="594"/>
      <c r="K5" s="595"/>
    </row>
    <row r="6" spans="1:11" ht="15" customHeight="1" x14ac:dyDescent="0.2">
      <c r="A6" s="600" t="s">
        <v>149</v>
      </c>
      <c r="B6" s="627" t="s">
        <v>174</v>
      </c>
      <c r="C6" s="598" t="s">
        <v>176</v>
      </c>
      <c r="D6" s="596" t="s">
        <v>177</v>
      </c>
      <c r="E6" s="596" t="s">
        <v>178</v>
      </c>
      <c r="F6" s="596" t="s">
        <v>179</v>
      </c>
      <c r="G6" s="596" t="s">
        <v>180</v>
      </c>
      <c r="H6" s="596" t="s">
        <v>181</v>
      </c>
      <c r="I6" s="596" t="s">
        <v>182</v>
      </c>
      <c r="J6" s="596" t="s">
        <v>158</v>
      </c>
      <c r="K6" s="588" t="s">
        <v>159</v>
      </c>
    </row>
    <row r="7" spans="1:11" ht="14.25" customHeight="1" x14ac:dyDescent="0.2">
      <c r="A7" s="601"/>
      <c r="B7" s="612"/>
      <c r="C7" s="599"/>
      <c r="D7" s="597"/>
      <c r="E7" s="597"/>
      <c r="F7" s="597"/>
      <c r="G7" s="597"/>
      <c r="H7" s="597"/>
      <c r="I7" s="597"/>
      <c r="J7" s="597"/>
      <c r="K7" s="589"/>
    </row>
    <row r="8" spans="1:11" ht="36.75" customHeight="1" x14ac:dyDescent="0.2">
      <c r="A8" s="601"/>
      <c r="B8" s="598"/>
      <c r="C8" s="599"/>
      <c r="D8" s="597"/>
      <c r="E8" s="597"/>
      <c r="F8" s="597"/>
      <c r="G8" s="597"/>
      <c r="H8" s="597"/>
      <c r="I8" s="597"/>
      <c r="J8" s="597"/>
      <c r="K8" s="589"/>
    </row>
    <row r="9" spans="1:11" ht="14.25" x14ac:dyDescent="0.2">
      <c r="A9" s="104" t="s">
        <v>173</v>
      </c>
      <c r="B9" s="102" t="s">
        <v>218</v>
      </c>
      <c r="C9" s="102">
        <f t="shared" ref="C9:C18" si="0">IF(B9="PVI02",0.8,IF(B9="PVI03",1,IF(B9="PVI04",1.3,IF(B9="PVI05",1.5,IF(B9="PVI06",1.8)))))</f>
        <v>1.3</v>
      </c>
      <c r="D9" s="102">
        <v>1.9</v>
      </c>
      <c r="E9" s="102">
        <f>IF(B9="PVI02",1.3,IF(B9="PVI03",1.4,IF(B9="PVI04",1.5,IF(B9="PVI05",1.7,IF(B9="PVI06",2)))))</f>
        <v>1.5</v>
      </c>
      <c r="F9" s="102">
        <f>C9+I9</f>
        <v>1.8</v>
      </c>
      <c r="G9" s="102">
        <f>D9+0.6</f>
        <v>2.5</v>
      </c>
      <c r="H9" s="102">
        <f>E9+0.6</f>
        <v>2.1</v>
      </c>
      <c r="I9" s="102">
        <v>0.5</v>
      </c>
      <c r="J9" s="102">
        <f>F9*G9*H9</f>
        <v>9.4500000000000011</v>
      </c>
      <c r="K9" s="105">
        <f>J9-(C9*D9*E9)</f>
        <v>5.745000000000001</v>
      </c>
    </row>
    <row r="10" spans="1:11" ht="14.25" x14ac:dyDescent="0.2">
      <c r="A10" s="104" t="s">
        <v>183</v>
      </c>
      <c r="B10" s="102" t="s">
        <v>218</v>
      </c>
      <c r="C10" s="102">
        <f t="shared" si="0"/>
        <v>1.3</v>
      </c>
      <c r="D10" s="102">
        <v>1.9</v>
      </c>
      <c r="E10" s="102">
        <f>IF(B10="PVI02",1.3,IF(B10="PVI03",1.4,IF(B10="PVI04",1.5,IF(B10="PVI05",1.7,IF(B10="PVI06",2)))))</f>
        <v>1.5</v>
      </c>
      <c r="F10" s="102">
        <f>C10+I10</f>
        <v>1.96</v>
      </c>
      <c r="G10" s="102">
        <f>D10+0.6</f>
        <v>2.5</v>
      </c>
      <c r="H10" s="102">
        <f>E10+0.6</f>
        <v>2.1</v>
      </c>
      <c r="I10" s="102">
        <v>0.66</v>
      </c>
      <c r="J10" s="102">
        <f>F10*G10*H10</f>
        <v>10.290000000000001</v>
      </c>
      <c r="K10" s="105">
        <f>J10-(C10*D10*E10)</f>
        <v>6.5850000000000009</v>
      </c>
    </row>
    <row r="11" spans="1:11" ht="14.25" x14ac:dyDescent="0.2">
      <c r="A11" s="104" t="s">
        <v>184</v>
      </c>
      <c r="B11" s="102" t="s">
        <v>218</v>
      </c>
      <c r="C11" s="102">
        <f t="shared" si="0"/>
        <v>1.3</v>
      </c>
      <c r="D11" s="102">
        <v>1.9</v>
      </c>
      <c r="E11" s="102">
        <f t="shared" ref="E11:E17" si="1">IF(B11="PVI02",1.3,IF(B11="PVI03",1.4,IF(B11="PVI04",1.5,IF(B11="PVI05",1.7,IF(B11="PVI06",2)))))</f>
        <v>1.5</v>
      </c>
      <c r="F11" s="102">
        <f t="shared" ref="F11:F17" si="2">C11+I11</f>
        <v>2.2000000000000002</v>
      </c>
      <c r="G11" s="102">
        <f t="shared" ref="G11:G17" si="3">D11+0.6</f>
        <v>2.5</v>
      </c>
      <c r="H11" s="102">
        <f t="shared" ref="H11:H17" si="4">E11+0.6</f>
        <v>2.1</v>
      </c>
      <c r="I11" s="102">
        <v>0.9</v>
      </c>
      <c r="J11" s="102">
        <f t="shared" ref="J11:J17" si="5">F11*G11*H11</f>
        <v>11.55</v>
      </c>
      <c r="K11" s="105">
        <f t="shared" ref="K11:K17" si="6">J11-(C11*D11*E11)</f>
        <v>7.8450000000000006</v>
      </c>
    </row>
    <row r="12" spans="1:11" ht="14.25" x14ac:dyDescent="0.2">
      <c r="A12" s="104" t="s">
        <v>185</v>
      </c>
      <c r="B12" s="102" t="s">
        <v>218</v>
      </c>
      <c r="C12" s="102">
        <f t="shared" si="0"/>
        <v>1.3</v>
      </c>
      <c r="D12" s="102">
        <v>1.9</v>
      </c>
      <c r="E12" s="102">
        <f t="shared" si="1"/>
        <v>1.5</v>
      </c>
      <c r="F12" s="102">
        <f t="shared" si="2"/>
        <v>4.18</v>
      </c>
      <c r="G12" s="102">
        <f t="shared" si="3"/>
        <v>2.5</v>
      </c>
      <c r="H12" s="102">
        <f t="shared" si="4"/>
        <v>2.1</v>
      </c>
      <c r="I12" s="102">
        <v>2.88</v>
      </c>
      <c r="J12" s="102">
        <f t="shared" si="5"/>
        <v>21.945</v>
      </c>
      <c r="K12" s="105">
        <f t="shared" si="6"/>
        <v>18.240000000000002</v>
      </c>
    </row>
    <row r="13" spans="1:11" ht="14.25" x14ac:dyDescent="0.2">
      <c r="A13" s="104" t="s">
        <v>186</v>
      </c>
      <c r="B13" s="102" t="s">
        <v>218</v>
      </c>
      <c r="C13" s="102">
        <f t="shared" si="0"/>
        <v>1.3</v>
      </c>
      <c r="D13" s="102">
        <v>1.9</v>
      </c>
      <c r="E13" s="102">
        <f t="shared" si="1"/>
        <v>1.5</v>
      </c>
      <c r="F13" s="102">
        <f t="shared" si="2"/>
        <v>2.91</v>
      </c>
      <c r="G13" s="102">
        <f t="shared" si="3"/>
        <v>2.5</v>
      </c>
      <c r="H13" s="102">
        <f t="shared" si="4"/>
        <v>2.1</v>
      </c>
      <c r="I13" s="102">
        <v>1.61</v>
      </c>
      <c r="J13" s="102">
        <f t="shared" si="5"/>
        <v>15.277500000000002</v>
      </c>
      <c r="K13" s="105">
        <f t="shared" si="6"/>
        <v>11.572500000000002</v>
      </c>
    </row>
    <row r="14" spans="1:11" ht="14.25" x14ac:dyDescent="0.2">
      <c r="A14" s="104" t="s">
        <v>187</v>
      </c>
      <c r="B14" s="102" t="s">
        <v>175</v>
      </c>
      <c r="C14" s="102">
        <f t="shared" si="0"/>
        <v>1.8</v>
      </c>
      <c r="D14" s="102">
        <v>1.9</v>
      </c>
      <c r="E14" s="102">
        <f t="shared" si="1"/>
        <v>2</v>
      </c>
      <c r="F14" s="102">
        <f t="shared" si="2"/>
        <v>2.2999999999999998</v>
      </c>
      <c r="G14" s="102">
        <f t="shared" si="3"/>
        <v>2.5</v>
      </c>
      <c r="H14" s="102">
        <f t="shared" si="4"/>
        <v>2.6</v>
      </c>
      <c r="I14" s="102">
        <v>0.5</v>
      </c>
      <c r="J14" s="102">
        <f t="shared" si="5"/>
        <v>14.950000000000001</v>
      </c>
      <c r="K14" s="105">
        <f t="shared" si="6"/>
        <v>8.1100000000000012</v>
      </c>
    </row>
    <row r="15" spans="1:11" ht="14.25" x14ac:dyDescent="0.2">
      <c r="A15" s="104" t="s">
        <v>188</v>
      </c>
      <c r="B15" s="102" t="s">
        <v>175</v>
      </c>
      <c r="C15" s="102">
        <f t="shared" si="0"/>
        <v>1.8</v>
      </c>
      <c r="D15" s="102">
        <v>1.9</v>
      </c>
      <c r="E15" s="102">
        <f t="shared" si="1"/>
        <v>2</v>
      </c>
      <c r="F15" s="102">
        <f t="shared" si="2"/>
        <v>2.2999999999999998</v>
      </c>
      <c r="G15" s="102">
        <f t="shared" si="3"/>
        <v>2.5</v>
      </c>
      <c r="H15" s="102">
        <f t="shared" si="4"/>
        <v>2.6</v>
      </c>
      <c r="I15" s="102">
        <v>0.5</v>
      </c>
      <c r="J15" s="102">
        <f t="shared" si="5"/>
        <v>14.950000000000001</v>
      </c>
      <c r="K15" s="105">
        <f t="shared" si="6"/>
        <v>8.1100000000000012</v>
      </c>
    </row>
    <row r="16" spans="1:11" ht="14.25" x14ac:dyDescent="0.2">
      <c r="A16" s="104" t="s">
        <v>189</v>
      </c>
      <c r="B16" s="102" t="s">
        <v>175</v>
      </c>
      <c r="C16" s="102">
        <f t="shared" si="0"/>
        <v>1.8</v>
      </c>
      <c r="D16" s="102">
        <v>1.9</v>
      </c>
      <c r="E16" s="102">
        <f t="shared" si="1"/>
        <v>2</v>
      </c>
      <c r="F16" s="102">
        <f t="shared" si="2"/>
        <v>2.33</v>
      </c>
      <c r="G16" s="102">
        <f t="shared" si="3"/>
        <v>2.5</v>
      </c>
      <c r="H16" s="102">
        <f t="shared" si="4"/>
        <v>2.6</v>
      </c>
      <c r="I16" s="102">
        <v>0.53</v>
      </c>
      <c r="J16" s="102">
        <f t="shared" si="5"/>
        <v>15.145000000000001</v>
      </c>
      <c r="K16" s="105">
        <f t="shared" si="6"/>
        <v>8.3050000000000015</v>
      </c>
    </row>
    <row r="17" spans="1:11" ht="14.25" x14ac:dyDescent="0.2">
      <c r="A17" s="104" t="s">
        <v>190</v>
      </c>
      <c r="B17" s="102" t="s">
        <v>175</v>
      </c>
      <c r="C17" s="102">
        <f t="shared" si="0"/>
        <v>1.8</v>
      </c>
      <c r="D17" s="102">
        <v>1.9</v>
      </c>
      <c r="E17" s="102">
        <f t="shared" si="1"/>
        <v>2</v>
      </c>
      <c r="F17" s="102">
        <f t="shared" si="2"/>
        <v>2.2999999999999998</v>
      </c>
      <c r="G17" s="102">
        <f t="shared" si="3"/>
        <v>2.5</v>
      </c>
      <c r="H17" s="102">
        <f t="shared" si="4"/>
        <v>2.6</v>
      </c>
      <c r="I17" s="102">
        <v>0.5</v>
      </c>
      <c r="J17" s="102">
        <f t="shared" si="5"/>
        <v>14.950000000000001</v>
      </c>
      <c r="K17" s="105">
        <f t="shared" si="6"/>
        <v>8.1100000000000012</v>
      </c>
    </row>
    <row r="18" spans="1:11" ht="14.25" x14ac:dyDescent="0.2">
      <c r="A18" s="104" t="s">
        <v>217</v>
      </c>
      <c r="B18" s="102" t="s">
        <v>175</v>
      </c>
      <c r="C18" s="102">
        <f t="shared" si="0"/>
        <v>1.8</v>
      </c>
      <c r="D18" s="102">
        <v>1.9</v>
      </c>
      <c r="E18" s="102">
        <f>IF(B18="PVI02",1.3,IF(B18="PVI03",1.4,IF(B18="PVI04",1.5,IF(B18="PVI05",1.7,IF(B18="PVI06",2)))))</f>
        <v>2</v>
      </c>
      <c r="F18" s="102">
        <f>C18+I18</f>
        <v>2.2999999999999998</v>
      </c>
      <c r="G18" s="102">
        <f>D18+0.6</f>
        <v>2.5</v>
      </c>
      <c r="H18" s="102">
        <f>E18+0.6</f>
        <v>2.6</v>
      </c>
      <c r="I18" s="102">
        <v>0.5</v>
      </c>
      <c r="J18" s="102">
        <f>F18*G18*H18</f>
        <v>14.950000000000001</v>
      </c>
      <c r="K18" s="105">
        <f>J18-(C18*D18*E18)</f>
        <v>8.1100000000000012</v>
      </c>
    </row>
    <row r="19" spans="1:11" ht="15.75" customHeight="1" thickBot="1" x14ac:dyDescent="0.25">
      <c r="A19" s="628" t="s">
        <v>170</v>
      </c>
      <c r="B19" s="629"/>
      <c r="C19" s="629"/>
      <c r="D19" s="629"/>
      <c r="E19" s="629"/>
      <c r="F19" s="629"/>
      <c r="G19" s="629"/>
      <c r="H19" s="629"/>
      <c r="I19" s="630"/>
      <c r="J19" s="107">
        <f>SUM(J9:J17)</f>
        <v>128.50749999999999</v>
      </c>
      <c r="K19" s="107">
        <f>SUM(K9:K17)</f>
        <v>82.622500000000016</v>
      </c>
    </row>
    <row r="20" spans="1:11" ht="15.75" customHeight="1" x14ac:dyDescent="0.2">
      <c r="A20" s="402" t="s">
        <v>137</v>
      </c>
      <c r="B20" s="427"/>
      <c r="C20" s="427"/>
      <c r="D20" s="402" t="s">
        <v>138</v>
      </c>
      <c r="E20" s="427"/>
      <c r="F20" s="403"/>
      <c r="G20" s="471" t="s">
        <v>142</v>
      </c>
      <c r="H20" s="472"/>
      <c r="I20" s="472"/>
      <c r="J20" s="472"/>
      <c r="K20" s="473"/>
    </row>
    <row r="21" spans="1:11" ht="15.75" customHeight="1" thickBot="1" x14ac:dyDescent="0.25">
      <c r="A21" s="404"/>
      <c r="B21" s="428"/>
      <c r="C21" s="428"/>
      <c r="D21" s="404"/>
      <c r="E21" s="428"/>
      <c r="F21" s="405"/>
      <c r="G21" s="474"/>
      <c r="H21" s="475"/>
      <c r="I21" s="475"/>
      <c r="J21" s="475"/>
      <c r="K21" s="476"/>
    </row>
    <row r="22" spans="1:11" ht="15.75" customHeight="1" x14ac:dyDescent="0.2">
      <c r="A22" s="477"/>
      <c r="B22" s="478"/>
      <c r="C22" s="478"/>
      <c r="D22" s="477"/>
      <c r="E22" s="478"/>
      <c r="F22" s="479"/>
      <c r="G22" s="480"/>
      <c r="H22" s="481"/>
      <c r="I22" s="481"/>
      <c r="J22" s="481"/>
      <c r="K22" s="482"/>
    </row>
    <row r="23" spans="1:11" ht="15.75" customHeight="1" x14ac:dyDescent="0.2">
      <c r="A23" s="359"/>
      <c r="B23" s="360"/>
      <c r="C23" s="360"/>
      <c r="D23" s="359"/>
      <c r="E23" s="360"/>
      <c r="F23" s="435"/>
      <c r="G23" s="483"/>
      <c r="H23" s="484"/>
      <c r="I23" s="484"/>
      <c r="J23" s="484"/>
      <c r="K23" s="485"/>
    </row>
    <row r="24" spans="1:11" ht="15.75" customHeight="1" x14ac:dyDescent="0.2">
      <c r="A24" s="432" t="s">
        <v>13</v>
      </c>
      <c r="B24" s="433"/>
      <c r="C24" s="433"/>
      <c r="D24" s="486" t="s">
        <v>140</v>
      </c>
      <c r="E24" s="487"/>
      <c r="F24" s="488"/>
      <c r="G24" s="489"/>
      <c r="H24" s="490"/>
      <c r="I24" s="490"/>
      <c r="J24" s="490"/>
      <c r="K24" s="491"/>
    </row>
    <row r="25" spans="1:11" ht="15.75" customHeight="1" thickBot="1" x14ac:dyDescent="0.25">
      <c r="A25" s="414" t="s">
        <v>14</v>
      </c>
      <c r="B25" s="415"/>
      <c r="C25" s="415"/>
      <c r="D25" s="404" t="s">
        <v>139</v>
      </c>
      <c r="E25" s="428"/>
      <c r="F25" s="405"/>
      <c r="G25" s="492"/>
      <c r="H25" s="493"/>
      <c r="I25" s="493"/>
      <c r="J25" s="493"/>
      <c r="K25" s="494"/>
    </row>
    <row r="26" spans="1:11" ht="15.75" customHeight="1" x14ac:dyDescent="0.2">
      <c r="E26" s="12"/>
    </row>
    <row r="27" spans="1:11" ht="15.75" customHeight="1" x14ac:dyDescent="0.2"/>
    <row r="28" spans="1:11" ht="15.75" customHeight="1" x14ac:dyDescent="0.2"/>
    <row r="29" spans="1:11" ht="15.75" customHeight="1" x14ac:dyDescent="0.2"/>
    <row r="30" spans="1:11" ht="15.75" customHeight="1" x14ac:dyDescent="0.2"/>
    <row r="31" spans="1:11" ht="15.75" customHeight="1" x14ac:dyDescent="0.2"/>
    <row r="32" spans="1: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mergeCells count="30">
    <mergeCell ref="A24:C24"/>
    <mergeCell ref="D24:F24"/>
    <mergeCell ref="G24:K24"/>
    <mergeCell ref="A25:C25"/>
    <mergeCell ref="D25:F25"/>
    <mergeCell ref="G25:K25"/>
    <mergeCell ref="A20:C21"/>
    <mergeCell ref="D20:F21"/>
    <mergeCell ref="G20:K21"/>
    <mergeCell ref="A22:C23"/>
    <mergeCell ref="D22:F23"/>
    <mergeCell ref="G22:K22"/>
    <mergeCell ref="G23:K23"/>
    <mergeCell ref="A19:I19"/>
    <mergeCell ref="F6:F8"/>
    <mergeCell ref="G6:G8"/>
    <mergeCell ref="H6:H8"/>
    <mergeCell ref="I6:I8"/>
    <mergeCell ref="J6:J8"/>
    <mergeCell ref="K6:K8"/>
    <mergeCell ref="B1:K1"/>
    <mergeCell ref="B2:K2"/>
    <mergeCell ref="B3:K3"/>
    <mergeCell ref="B4:K4"/>
    <mergeCell ref="A5:K5"/>
    <mergeCell ref="A6:A8"/>
    <mergeCell ref="B6:B8"/>
    <mergeCell ref="C6:C8"/>
    <mergeCell ref="D6:D8"/>
    <mergeCell ref="E6:E8"/>
  </mergeCells>
  <phoneticPr fontId="15" type="noConversion"/>
  <pageMargins left="0.511811024" right="0.511811024" top="1.0237499999999999" bottom="0.92531249999999998" header="0" footer="0"/>
  <pageSetup paperSize="9" fitToHeight="0" orientation="landscape"/>
  <headerFooter>
    <oddFooter>&amp;CRua Rui Barbosa, 310 - Centro - Araputanga-MT – Cel: (65) 99613-9294 E-mail: carolina.o.almeida@hotmail.com / escalaprojeta@gmail.com</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89"/>
  <sheetViews>
    <sheetView workbookViewId="0">
      <selection activeCell="C27" sqref="C27"/>
    </sheetView>
  </sheetViews>
  <sheetFormatPr defaultColWidth="12.625" defaultRowHeight="15" customHeight="1" x14ac:dyDescent="0.2"/>
  <cols>
    <col min="1" max="1" width="11.875" customWidth="1"/>
    <col min="2" max="2" width="16.75" customWidth="1"/>
    <col min="3" max="3" width="14.625" customWidth="1"/>
    <col min="4" max="4" width="12.5" customWidth="1"/>
    <col min="5" max="5" width="16.5" customWidth="1"/>
    <col min="6" max="6" width="12.5" customWidth="1"/>
    <col min="7" max="7" width="12" customWidth="1"/>
    <col min="8" max="8" width="12.5" customWidth="1"/>
    <col min="9" max="9" width="15.5" hidden="1" customWidth="1"/>
    <col min="10" max="10" width="12.125" customWidth="1"/>
    <col min="11" max="11" width="12.375" customWidth="1"/>
    <col min="12" max="23" width="7.625" customWidth="1"/>
  </cols>
  <sheetData>
    <row r="1" spans="1:11" ht="14.25" x14ac:dyDescent="0.2">
      <c r="A1" s="56" t="s">
        <v>0</v>
      </c>
      <c r="B1" s="590" t="str">
        <f>PLANILHA!B1</f>
        <v>Construção de rede de drenagem pluvial</v>
      </c>
      <c r="C1" s="484"/>
      <c r="D1" s="484"/>
      <c r="E1" s="484"/>
      <c r="F1" s="484"/>
      <c r="G1" s="484"/>
      <c r="H1" s="484"/>
      <c r="I1" s="484"/>
      <c r="J1" s="484"/>
      <c r="K1" s="484"/>
    </row>
    <row r="2" spans="1:11" ht="14.25" x14ac:dyDescent="0.2">
      <c r="A2" s="56" t="s">
        <v>1</v>
      </c>
      <c r="B2" s="590" t="str">
        <f>PLANILHA!B2</f>
        <v>Prefeitura Municipal de Indiavaí</v>
      </c>
      <c r="C2" s="484"/>
      <c r="D2" s="484"/>
      <c r="E2" s="484"/>
      <c r="F2" s="484"/>
      <c r="G2" s="484"/>
      <c r="H2" s="484"/>
      <c r="I2" s="484"/>
      <c r="J2" s="484"/>
      <c r="K2" s="484"/>
    </row>
    <row r="3" spans="1:11" ht="14.25" x14ac:dyDescent="0.2">
      <c r="A3" s="56" t="s">
        <v>2</v>
      </c>
      <c r="B3" s="590" t="str">
        <f>PLANILHA!B3</f>
        <v>Avenida Governador Jayme Campos</v>
      </c>
      <c r="C3" s="484"/>
      <c r="D3" s="484"/>
      <c r="E3" s="484"/>
      <c r="F3" s="484"/>
      <c r="G3" s="484"/>
      <c r="H3" s="484"/>
      <c r="I3" s="484"/>
      <c r="J3" s="484"/>
      <c r="K3" s="484"/>
    </row>
    <row r="4" spans="1:11" thickBot="1" x14ac:dyDescent="0.25">
      <c r="A4" s="57" t="s">
        <v>3</v>
      </c>
      <c r="B4" s="591" t="str">
        <f>DESCRIÇÃO!B4</f>
        <v>30 de julho de 2021</v>
      </c>
      <c r="C4" s="592"/>
      <c r="D4" s="592"/>
      <c r="E4" s="592"/>
      <c r="F4" s="592"/>
      <c r="G4" s="592"/>
      <c r="H4" s="592"/>
      <c r="I4" s="592"/>
      <c r="J4" s="592"/>
      <c r="K4" s="592"/>
    </row>
    <row r="5" spans="1:11" ht="15.75" thickBot="1" x14ac:dyDescent="0.25">
      <c r="A5" s="593" t="s">
        <v>196</v>
      </c>
      <c r="B5" s="594"/>
      <c r="C5" s="594"/>
      <c r="D5" s="594"/>
      <c r="E5" s="594"/>
      <c r="F5" s="594"/>
      <c r="G5" s="594"/>
      <c r="H5" s="594"/>
      <c r="I5" s="594"/>
      <c r="J5" s="594"/>
      <c r="K5" s="595"/>
    </row>
    <row r="6" spans="1:11" ht="15" customHeight="1" x14ac:dyDescent="0.2">
      <c r="A6" s="600" t="s">
        <v>174</v>
      </c>
      <c r="B6" s="627" t="s">
        <v>191</v>
      </c>
      <c r="C6" s="598" t="s">
        <v>192</v>
      </c>
      <c r="D6" s="596" t="s">
        <v>193</v>
      </c>
      <c r="E6" s="596" t="s">
        <v>194</v>
      </c>
      <c r="F6" s="596" t="s">
        <v>179</v>
      </c>
      <c r="G6" s="596" t="s">
        <v>180</v>
      </c>
      <c r="H6" s="596" t="s">
        <v>181</v>
      </c>
      <c r="I6" s="596" t="s">
        <v>182</v>
      </c>
      <c r="J6" s="596" t="s">
        <v>158</v>
      </c>
      <c r="K6" s="588" t="s">
        <v>159</v>
      </c>
    </row>
    <row r="7" spans="1:11" ht="14.25" customHeight="1" x14ac:dyDescent="0.2">
      <c r="A7" s="601"/>
      <c r="B7" s="612"/>
      <c r="C7" s="599"/>
      <c r="D7" s="597"/>
      <c r="E7" s="597"/>
      <c r="F7" s="597"/>
      <c r="G7" s="597"/>
      <c r="H7" s="597"/>
      <c r="I7" s="597"/>
      <c r="J7" s="597"/>
      <c r="K7" s="589"/>
    </row>
    <row r="8" spans="1:11" ht="36.75" customHeight="1" x14ac:dyDescent="0.2">
      <c r="A8" s="601"/>
      <c r="B8" s="598"/>
      <c r="C8" s="599"/>
      <c r="D8" s="597"/>
      <c r="E8" s="597"/>
      <c r="F8" s="597"/>
      <c r="G8" s="597"/>
      <c r="H8" s="597"/>
      <c r="I8" s="597"/>
      <c r="J8" s="597"/>
      <c r="K8" s="589"/>
    </row>
    <row r="9" spans="1:11" ht="14.25" x14ac:dyDescent="0.2">
      <c r="A9" s="104" t="s">
        <v>195</v>
      </c>
      <c r="B9" s="102">
        <v>24</v>
      </c>
      <c r="C9" s="102">
        <f>IF(A9="BLS01",1,IF(A9="BLS02",1.5))</f>
        <v>1</v>
      </c>
      <c r="D9" s="102">
        <v>1.4</v>
      </c>
      <c r="E9" s="102">
        <v>1</v>
      </c>
      <c r="F9" s="102">
        <f>C9+0.1</f>
        <v>1.1000000000000001</v>
      </c>
      <c r="G9" s="102">
        <f>D9+0.6</f>
        <v>2</v>
      </c>
      <c r="H9" s="102">
        <f>E9+0.6</f>
        <v>1.6</v>
      </c>
      <c r="I9" s="102">
        <v>0.5</v>
      </c>
      <c r="J9" s="102">
        <f>(F9*G9*H9)*B9</f>
        <v>84.480000000000018</v>
      </c>
      <c r="K9" s="105">
        <f>J9-((C9*D9*E9)*B9)</f>
        <v>50.880000000000024</v>
      </c>
    </row>
    <row r="10" spans="1:11" ht="15.75" customHeight="1" thickBot="1" x14ac:dyDescent="0.25">
      <c r="A10" s="628" t="s">
        <v>170</v>
      </c>
      <c r="B10" s="629"/>
      <c r="C10" s="629"/>
      <c r="D10" s="629"/>
      <c r="E10" s="629"/>
      <c r="F10" s="629"/>
      <c r="G10" s="629"/>
      <c r="H10" s="629"/>
      <c r="I10" s="630"/>
      <c r="J10" s="107">
        <f>SUM(J9:J9)</f>
        <v>84.480000000000018</v>
      </c>
      <c r="K10" s="107">
        <f>SUM(K9:K9)</f>
        <v>50.880000000000024</v>
      </c>
    </row>
    <row r="11" spans="1:11" ht="15.75" customHeight="1" x14ac:dyDescent="0.2">
      <c r="A11" s="402" t="s">
        <v>137</v>
      </c>
      <c r="B11" s="427"/>
      <c r="C11" s="427"/>
      <c r="D11" s="402" t="s">
        <v>138</v>
      </c>
      <c r="E11" s="427"/>
      <c r="F11" s="403"/>
      <c r="G11" s="471" t="s">
        <v>142</v>
      </c>
      <c r="H11" s="472"/>
      <c r="I11" s="472"/>
      <c r="J11" s="472"/>
      <c r="K11" s="473"/>
    </row>
    <row r="12" spans="1:11" ht="15.75" customHeight="1" thickBot="1" x14ac:dyDescent="0.25">
      <c r="A12" s="404"/>
      <c r="B12" s="428"/>
      <c r="C12" s="428"/>
      <c r="D12" s="404"/>
      <c r="E12" s="428"/>
      <c r="F12" s="405"/>
      <c r="G12" s="474"/>
      <c r="H12" s="475"/>
      <c r="I12" s="475"/>
      <c r="J12" s="475"/>
      <c r="K12" s="476"/>
    </row>
    <row r="13" spans="1:11" ht="15.75" customHeight="1" x14ac:dyDescent="0.2">
      <c r="A13" s="477"/>
      <c r="B13" s="478"/>
      <c r="C13" s="478"/>
      <c r="D13" s="477"/>
      <c r="E13" s="478"/>
      <c r="F13" s="479"/>
      <c r="G13" s="480"/>
      <c r="H13" s="481"/>
      <c r="I13" s="481"/>
      <c r="J13" s="481"/>
      <c r="K13" s="482"/>
    </row>
    <row r="14" spans="1:11" ht="15.75" customHeight="1" x14ac:dyDescent="0.2">
      <c r="A14" s="359"/>
      <c r="B14" s="360"/>
      <c r="C14" s="360"/>
      <c r="D14" s="359"/>
      <c r="E14" s="360"/>
      <c r="F14" s="435"/>
      <c r="G14" s="483"/>
      <c r="H14" s="484"/>
      <c r="I14" s="484"/>
      <c r="J14" s="484"/>
      <c r="K14" s="485"/>
    </row>
    <row r="15" spans="1:11" ht="15.75" customHeight="1" x14ac:dyDescent="0.2">
      <c r="A15" s="432" t="s">
        <v>13</v>
      </c>
      <c r="B15" s="433"/>
      <c r="C15" s="433"/>
      <c r="D15" s="486" t="s">
        <v>140</v>
      </c>
      <c r="E15" s="487"/>
      <c r="F15" s="488"/>
      <c r="G15" s="489"/>
      <c r="H15" s="490"/>
      <c r="I15" s="490"/>
      <c r="J15" s="490"/>
      <c r="K15" s="491"/>
    </row>
    <row r="16" spans="1:11" ht="15.75" customHeight="1" thickBot="1" x14ac:dyDescent="0.25">
      <c r="A16" s="414" t="s">
        <v>14</v>
      </c>
      <c r="B16" s="415"/>
      <c r="C16" s="415"/>
      <c r="D16" s="404" t="s">
        <v>139</v>
      </c>
      <c r="E16" s="428"/>
      <c r="F16" s="405"/>
      <c r="G16" s="492"/>
      <c r="H16" s="493"/>
      <c r="I16" s="493"/>
      <c r="J16" s="493"/>
      <c r="K16" s="494"/>
    </row>
    <row r="17" spans="5:5" ht="15.75" customHeight="1" x14ac:dyDescent="0.2">
      <c r="E17" s="12"/>
    </row>
    <row r="18" spans="5:5" ht="15.75" customHeight="1" x14ac:dyDescent="0.2"/>
    <row r="19" spans="5:5" ht="15.75" customHeight="1" x14ac:dyDescent="0.2"/>
    <row r="20" spans="5:5" ht="15.75" customHeight="1" x14ac:dyDescent="0.2"/>
    <row r="21" spans="5:5" ht="15.75" customHeight="1" x14ac:dyDescent="0.2"/>
    <row r="22" spans="5:5" ht="15.75" customHeight="1" x14ac:dyDescent="0.2"/>
    <row r="23" spans="5:5" ht="15.75" customHeight="1" x14ac:dyDescent="0.2"/>
    <row r="24" spans="5:5" ht="15.75" customHeight="1" x14ac:dyDescent="0.2"/>
    <row r="25" spans="5:5" ht="15.75" customHeight="1" x14ac:dyDescent="0.2"/>
    <row r="26" spans="5:5" ht="15.75" customHeight="1" x14ac:dyDescent="0.2"/>
    <row r="27" spans="5:5" ht="15.75" customHeight="1" x14ac:dyDescent="0.2"/>
    <row r="28" spans="5:5" ht="15.75" customHeight="1" x14ac:dyDescent="0.2"/>
    <row r="29" spans="5:5" ht="15.75" customHeight="1" x14ac:dyDescent="0.2"/>
    <row r="30" spans="5:5" ht="15.75" customHeight="1" x14ac:dyDescent="0.2"/>
    <row r="31" spans="5:5" ht="15.75" customHeight="1" x14ac:dyDescent="0.2"/>
    <row r="32" spans="5:5"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sheetData>
  <mergeCells count="30">
    <mergeCell ref="A15:C15"/>
    <mergeCell ref="D15:F15"/>
    <mergeCell ref="G15:K15"/>
    <mergeCell ref="A16:C16"/>
    <mergeCell ref="D16:F16"/>
    <mergeCell ref="G16:K16"/>
    <mergeCell ref="A10:I10"/>
    <mergeCell ref="A11:C12"/>
    <mergeCell ref="D11:F12"/>
    <mergeCell ref="G11:K12"/>
    <mergeCell ref="A13:C14"/>
    <mergeCell ref="D13:F14"/>
    <mergeCell ref="G13:K13"/>
    <mergeCell ref="G14:K14"/>
    <mergeCell ref="K6:K8"/>
    <mergeCell ref="B1:K1"/>
    <mergeCell ref="B2:K2"/>
    <mergeCell ref="B3:K3"/>
    <mergeCell ref="B4:K4"/>
    <mergeCell ref="A5:K5"/>
    <mergeCell ref="A6:A8"/>
    <mergeCell ref="B6:B8"/>
    <mergeCell ref="C6:C8"/>
    <mergeCell ref="D6:D8"/>
    <mergeCell ref="E6:E8"/>
    <mergeCell ref="F6:F8"/>
    <mergeCell ref="G6:G8"/>
    <mergeCell ref="H6:H8"/>
    <mergeCell ref="I6:I8"/>
    <mergeCell ref="J6:J8"/>
  </mergeCells>
  <phoneticPr fontId="15" type="noConversion"/>
  <pageMargins left="0.511811024" right="0.511811024" top="1.0237499999999999" bottom="0.92531249999999998" header="0" footer="0"/>
  <pageSetup paperSize="9" fitToHeight="0" orientation="landscape"/>
  <headerFooter>
    <oddFooter>&amp;CRua Rui Barbosa, 310 - Centro - Araputanga-MT – Cel: (65) 99613-9294 E-mail: carolina.o.almeida@hotmail.com / escalaprojeta@gmail.com</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02"/>
  <sheetViews>
    <sheetView workbookViewId="0">
      <selection activeCell="G26" sqref="G26:K26"/>
    </sheetView>
  </sheetViews>
  <sheetFormatPr defaultColWidth="12.625" defaultRowHeight="15" customHeight="1" x14ac:dyDescent="0.2"/>
  <cols>
    <col min="1" max="1" width="16.5" customWidth="1"/>
    <col min="2" max="2" width="16.75" customWidth="1"/>
    <col min="3" max="3" width="14.625" customWidth="1"/>
    <col min="4" max="4" width="14.25" customWidth="1"/>
    <col min="5" max="5" width="16.5" customWidth="1"/>
    <col min="6" max="6" width="14.375" customWidth="1"/>
    <col min="7" max="7" width="12" customWidth="1"/>
    <col min="8" max="8" width="12.5" customWidth="1"/>
    <col min="9" max="9" width="15.5" customWidth="1"/>
    <col min="10" max="10" width="13.875" customWidth="1"/>
    <col min="11" max="11" width="11.375" customWidth="1"/>
    <col min="12" max="23" width="7.625" customWidth="1"/>
  </cols>
  <sheetData>
    <row r="1" spans="1:11" ht="14.25" x14ac:dyDescent="0.2">
      <c r="A1" s="56" t="s">
        <v>0</v>
      </c>
      <c r="B1" s="590" t="str">
        <f>PLANILHA!B1</f>
        <v>Construção de rede de drenagem pluvial</v>
      </c>
      <c r="C1" s="484"/>
      <c r="D1" s="484"/>
      <c r="E1" s="484"/>
      <c r="F1" s="484"/>
      <c r="G1" s="484"/>
      <c r="H1" s="484"/>
      <c r="I1" s="484"/>
      <c r="J1" s="484"/>
      <c r="K1" s="484"/>
    </row>
    <row r="2" spans="1:11" ht="14.25" x14ac:dyDescent="0.2">
      <c r="A2" s="56" t="s">
        <v>1</v>
      </c>
      <c r="B2" s="590" t="str">
        <f>PLANILHA!B2</f>
        <v>Prefeitura Municipal de Indiavaí</v>
      </c>
      <c r="C2" s="484"/>
      <c r="D2" s="484"/>
      <c r="E2" s="484"/>
      <c r="F2" s="484"/>
      <c r="G2" s="484"/>
      <c r="H2" s="484"/>
      <c r="I2" s="484"/>
      <c r="J2" s="484"/>
      <c r="K2" s="484"/>
    </row>
    <row r="3" spans="1:11" ht="14.25" x14ac:dyDescent="0.2">
      <c r="A3" s="56" t="s">
        <v>2</v>
      </c>
      <c r="B3" s="590" t="str">
        <f>PLANILHA!B3</f>
        <v>Avenida Governador Jayme Campos</v>
      </c>
      <c r="C3" s="484"/>
      <c r="D3" s="484"/>
      <c r="E3" s="484"/>
      <c r="F3" s="484"/>
      <c r="G3" s="484"/>
      <c r="H3" s="484"/>
      <c r="I3" s="484"/>
      <c r="J3" s="484"/>
      <c r="K3" s="484"/>
    </row>
    <row r="4" spans="1:11" thickBot="1" x14ac:dyDescent="0.25">
      <c r="A4" s="57" t="s">
        <v>3</v>
      </c>
      <c r="B4" s="591" t="str">
        <f>DESCRIÇÃO!B4</f>
        <v>30 de julho de 2021</v>
      </c>
      <c r="C4" s="592"/>
      <c r="D4" s="592"/>
      <c r="E4" s="592"/>
      <c r="F4" s="592"/>
      <c r="G4" s="592"/>
      <c r="H4" s="592"/>
      <c r="I4" s="592"/>
      <c r="J4" s="592"/>
      <c r="K4" s="592"/>
    </row>
    <row r="5" spans="1:11" ht="15.75" thickBot="1" x14ac:dyDescent="0.25">
      <c r="A5" s="593" t="s">
        <v>272</v>
      </c>
      <c r="B5" s="594"/>
      <c r="C5" s="594"/>
      <c r="D5" s="594"/>
      <c r="E5" s="594"/>
      <c r="F5" s="594"/>
      <c r="G5" s="594"/>
      <c r="H5" s="594"/>
      <c r="I5" s="594"/>
      <c r="J5" s="594"/>
      <c r="K5" s="595"/>
    </row>
    <row r="6" spans="1:11" ht="15.75" thickBot="1" x14ac:dyDescent="0.25">
      <c r="A6" s="655"/>
      <c r="B6" s="655"/>
      <c r="C6" s="655"/>
      <c r="D6" s="655"/>
      <c r="E6" s="655"/>
      <c r="F6" s="655"/>
      <c r="G6" s="655"/>
      <c r="H6" s="655"/>
      <c r="I6" s="655"/>
      <c r="J6" s="655"/>
      <c r="K6" s="655"/>
    </row>
    <row r="7" spans="1:11" ht="15.75" thickBot="1" x14ac:dyDescent="0.25">
      <c r="A7" s="646" t="s">
        <v>202</v>
      </c>
      <c r="B7" s="647"/>
      <c r="C7" s="647"/>
      <c r="D7" s="647"/>
      <c r="E7" s="647"/>
      <c r="F7" s="648"/>
      <c r="G7" s="108"/>
      <c r="H7" s="108"/>
      <c r="I7" s="108"/>
      <c r="J7" s="108"/>
      <c r="K7" s="108"/>
    </row>
    <row r="8" spans="1:11" ht="15" customHeight="1" x14ac:dyDescent="0.2">
      <c r="A8" s="600" t="s">
        <v>151</v>
      </c>
      <c r="B8" s="598" t="s">
        <v>153</v>
      </c>
      <c r="C8" s="598" t="s">
        <v>191</v>
      </c>
      <c r="D8" s="596" t="s">
        <v>199</v>
      </c>
      <c r="E8" s="596" t="s">
        <v>200</v>
      </c>
      <c r="F8" s="588" t="s">
        <v>201</v>
      </c>
      <c r="G8" s="645"/>
      <c r="H8" s="87"/>
      <c r="I8" s="87"/>
      <c r="J8" s="87"/>
      <c r="K8" s="87"/>
    </row>
    <row r="9" spans="1:11" ht="14.25" customHeight="1" thickBot="1" x14ac:dyDescent="0.25">
      <c r="A9" s="601"/>
      <c r="B9" s="599"/>
      <c r="C9" s="599"/>
      <c r="D9" s="597"/>
      <c r="E9" s="597"/>
      <c r="F9" s="589"/>
      <c r="G9" s="645"/>
      <c r="H9" s="87"/>
      <c r="I9" s="100"/>
      <c r="J9" s="87"/>
      <c r="K9" s="87"/>
    </row>
    <row r="10" spans="1:11" ht="36.75" customHeight="1" x14ac:dyDescent="0.2">
      <c r="A10" s="601"/>
      <c r="B10" s="599"/>
      <c r="C10" s="599"/>
      <c r="D10" s="597"/>
      <c r="E10" s="597"/>
      <c r="F10" s="589"/>
      <c r="G10" s="645"/>
      <c r="H10" s="87"/>
      <c r="I10" s="87"/>
      <c r="J10" s="656" t="s">
        <v>206</v>
      </c>
      <c r="K10" s="657"/>
    </row>
    <row r="11" spans="1:11" ht="14.25" x14ac:dyDescent="0.2">
      <c r="A11" s="158">
        <v>400</v>
      </c>
      <c r="B11" s="110">
        <f>SUM('CAL VOL. REDE COL.'!C9:C32)</f>
        <v>333.82</v>
      </c>
      <c r="C11" s="110">
        <f>ROUNDUP(B11,0)</f>
        <v>334</v>
      </c>
      <c r="D11" s="110">
        <v>0.1</v>
      </c>
      <c r="E11" s="110">
        <f>D11*C11</f>
        <v>33.4</v>
      </c>
      <c r="F11" s="111">
        <f>E11*$K$12</f>
        <v>1002</v>
      </c>
      <c r="G11" s="103"/>
      <c r="H11" s="87"/>
      <c r="I11" s="87"/>
      <c r="J11" s="117" t="s">
        <v>74</v>
      </c>
      <c r="K11" s="118" t="s">
        <v>207</v>
      </c>
    </row>
    <row r="12" spans="1:11" ht="14.25" x14ac:dyDescent="0.2">
      <c r="A12" s="158">
        <v>600</v>
      </c>
      <c r="B12" s="110">
        <f>SUM('CAL VERIFICAÇÕES'!D9:D10)</f>
        <v>198</v>
      </c>
      <c r="C12" s="110">
        <f>ROUNDUP(B12,0)</f>
        <v>198</v>
      </c>
      <c r="D12" s="110">
        <v>0.48</v>
      </c>
      <c r="E12" s="110">
        <f>D12*C12</f>
        <v>95.039999999999992</v>
      </c>
      <c r="F12" s="111">
        <f>E12*$K$12</f>
        <v>2851.2</v>
      </c>
      <c r="G12" s="103"/>
      <c r="H12" s="87"/>
      <c r="I12" s="87"/>
      <c r="J12" s="119" t="s">
        <v>205</v>
      </c>
      <c r="K12" s="120">
        <v>30</v>
      </c>
    </row>
    <row r="13" spans="1:11" ht="14.25" x14ac:dyDescent="0.2">
      <c r="A13" s="158">
        <v>800</v>
      </c>
      <c r="B13" s="110">
        <f>SUM('CAL VERIFICAÇÕES'!D11:D17)</f>
        <v>630</v>
      </c>
      <c r="C13" s="110">
        <f>ROUNDUP(B13,0)</f>
        <v>630</v>
      </c>
      <c r="D13" s="110">
        <v>0.88</v>
      </c>
      <c r="E13" s="110">
        <f>D13*C13</f>
        <v>554.4</v>
      </c>
      <c r="F13" s="111">
        <f>E13*$K$12</f>
        <v>16632</v>
      </c>
      <c r="G13" s="103"/>
      <c r="H13" s="87"/>
      <c r="I13" s="87"/>
      <c r="J13" s="119"/>
      <c r="K13" s="120"/>
    </row>
    <row r="14" spans="1:11" thickBot="1" x14ac:dyDescent="0.25">
      <c r="A14" s="158">
        <v>1000</v>
      </c>
      <c r="B14" s="110">
        <f>'CALC. DIMEN.'!C18</f>
        <v>79</v>
      </c>
      <c r="C14" s="110">
        <f>ROUNDUP(B14,0)</f>
        <v>79</v>
      </c>
      <c r="D14" s="110">
        <v>1.43</v>
      </c>
      <c r="E14" s="110">
        <f>D14*C14</f>
        <v>112.97</v>
      </c>
      <c r="F14" s="111">
        <f>E14*$K$12</f>
        <v>3389.1</v>
      </c>
      <c r="G14" s="103"/>
      <c r="H14" s="87"/>
      <c r="I14" s="87"/>
      <c r="J14" s="121"/>
      <c r="K14" s="122"/>
    </row>
    <row r="15" spans="1:11" thickBot="1" x14ac:dyDescent="0.25">
      <c r="A15" s="112">
        <v>1500</v>
      </c>
      <c r="B15" s="114">
        <v>0</v>
      </c>
      <c r="C15" s="114">
        <f>ROUNDUP(B15,0)</f>
        <v>0</v>
      </c>
      <c r="D15" s="114">
        <v>2.6</v>
      </c>
      <c r="E15" s="114">
        <f>D15*C15</f>
        <v>0</v>
      </c>
      <c r="F15" s="115">
        <f>E15*$K$12</f>
        <v>0</v>
      </c>
      <c r="G15" s="103"/>
      <c r="H15" s="87"/>
      <c r="I15" s="87"/>
      <c r="J15" s="87"/>
      <c r="K15" s="87"/>
    </row>
    <row r="16" spans="1:11" ht="14.25" x14ac:dyDescent="0.2">
      <c r="A16" s="88"/>
      <c r="B16" s="88"/>
      <c r="C16" s="103"/>
      <c r="D16" s="103"/>
      <c r="E16" s="103"/>
      <c r="F16" s="103"/>
      <c r="G16" s="103"/>
      <c r="H16" s="87"/>
      <c r="I16" s="87"/>
      <c r="J16" s="87"/>
      <c r="K16" s="87"/>
    </row>
    <row r="17" spans="1:11" ht="15.75" hidden="1" thickBot="1" x14ac:dyDescent="0.25">
      <c r="A17" s="646" t="s">
        <v>114</v>
      </c>
      <c r="B17" s="647"/>
      <c r="C17" s="647"/>
      <c r="D17" s="648"/>
      <c r="E17" s="109"/>
      <c r="F17" s="109"/>
      <c r="G17" s="108"/>
      <c r="H17" s="108"/>
      <c r="I17" s="108"/>
      <c r="J17" s="108"/>
      <c r="K17" s="108"/>
    </row>
    <row r="18" spans="1:11" ht="15" hidden="1" customHeight="1" x14ac:dyDescent="0.2">
      <c r="A18" s="653" t="s">
        <v>203</v>
      </c>
      <c r="B18" s="596" t="s">
        <v>204</v>
      </c>
      <c r="C18" s="596" t="s">
        <v>200</v>
      </c>
      <c r="D18" s="588" t="s">
        <v>201</v>
      </c>
      <c r="E18" s="645"/>
      <c r="F18" s="87"/>
      <c r="G18" s="87"/>
      <c r="H18" s="87"/>
      <c r="I18" s="87"/>
      <c r="J18" s="87"/>
      <c r="K18" s="87"/>
    </row>
    <row r="19" spans="1:11" ht="14.25" hidden="1" customHeight="1" x14ac:dyDescent="0.2">
      <c r="A19" s="654"/>
      <c r="B19" s="597"/>
      <c r="C19" s="597"/>
      <c r="D19" s="589"/>
      <c r="E19" s="645"/>
      <c r="F19" s="87"/>
      <c r="G19" s="87"/>
      <c r="H19" s="87"/>
      <c r="I19" s="87"/>
      <c r="J19" s="87"/>
      <c r="K19" s="87"/>
    </row>
    <row r="20" spans="1:11" ht="36.75" hidden="1" customHeight="1" x14ac:dyDescent="0.2">
      <c r="A20" s="654"/>
      <c r="B20" s="597"/>
      <c r="C20" s="597"/>
      <c r="D20" s="589"/>
      <c r="E20" s="645"/>
      <c r="F20" s="87"/>
      <c r="G20" s="87"/>
      <c r="H20" s="87"/>
      <c r="I20" s="87"/>
      <c r="J20" s="87"/>
      <c r="K20" s="87"/>
    </row>
    <row r="21" spans="1:11" hidden="1" thickBot="1" x14ac:dyDescent="0.25">
      <c r="A21" s="116">
        <f>'CÁLCULO DE VOL E ESC REDE PRIN.'!I19+'CAL VOL. REDE COL.'!I33</f>
        <v>131.74380000000002</v>
      </c>
      <c r="B21" s="113">
        <v>1.5</v>
      </c>
      <c r="C21" s="114">
        <f>A21*B21</f>
        <v>197.61570000000003</v>
      </c>
      <c r="D21" s="115">
        <f>C21*K13</f>
        <v>0</v>
      </c>
      <c r="E21" s="103"/>
      <c r="F21" s="87"/>
      <c r="G21" s="87"/>
      <c r="H21" s="87"/>
      <c r="I21" s="87"/>
      <c r="J21" s="87"/>
      <c r="K21" s="87"/>
    </row>
    <row r="22" spans="1:11" ht="14.25" x14ac:dyDescent="0.2">
      <c r="A22" s="103"/>
      <c r="B22" s="88"/>
      <c r="C22" s="103"/>
      <c r="D22" s="103"/>
      <c r="E22" s="103"/>
      <c r="F22" s="87"/>
      <c r="G22" s="87"/>
      <c r="H22" s="87"/>
      <c r="I22" s="87"/>
      <c r="J22" s="87"/>
      <c r="K22" s="87"/>
    </row>
    <row r="23" spans="1:11" ht="15.75" customHeight="1" thickBot="1" x14ac:dyDescent="0.25">
      <c r="A23" s="649"/>
      <c r="B23" s="649"/>
      <c r="C23" s="649"/>
      <c r="D23" s="649"/>
      <c r="E23" s="649"/>
      <c r="F23" s="649"/>
      <c r="G23" s="649"/>
      <c r="H23" s="649"/>
      <c r="I23" s="649"/>
      <c r="J23" s="649"/>
      <c r="K23" s="649"/>
    </row>
    <row r="24" spans="1:11" ht="15.75" customHeight="1" x14ac:dyDescent="0.2">
      <c r="A24" s="632" t="s">
        <v>137</v>
      </c>
      <c r="B24" s="633"/>
      <c r="C24" s="633"/>
      <c r="D24" s="633" t="s">
        <v>138</v>
      </c>
      <c r="E24" s="633"/>
      <c r="F24" s="633"/>
      <c r="G24" s="636" t="s">
        <v>142</v>
      </c>
      <c r="H24" s="636"/>
      <c r="I24" s="636"/>
      <c r="J24" s="636"/>
      <c r="K24" s="637"/>
    </row>
    <row r="25" spans="1:11" ht="15.75" customHeight="1" x14ac:dyDescent="0.2">
      <c r="A25" s="634"/>
      <c r="B25" s="635"/>
      <c r="C25" s="635"/>
      <c r="D25" s="635"/>
      <c r="E25" s="635"/>
      <c r="F25" s="635"/>
      <c r="G25" s="638"/>
      <c r="H25" s="638"/>
      <c r="I25" s="638"/>
      <c r="J25" s="638"/>
      <c r="K25" s="639"/>
    </row>
    <row r="26" spans="1:11" ht="15.75" customHeight="1" x14ac:dyDescent="0.2">
      <c r="A26" s="285"/>
      <c r="B26" s="284"/>
      <c r="C26" s="284"/>
      <c r="D26" s="284"/>
      <c r="E26" s="284"/>
      <c r="F26" s="284"/>
      <c r="G26" s="650" t="s">
        <v>274</v>
      </c>
      <c r="H26" s="651"/>
      <c r="I26" s="651"/>
      <c r="J26" s="651"/>
      <c r="K26" s="652"/>
    </row>
    <row r="27" spans="1:11" ht="15.75" customHeight="1" x14ac:dyDescent="0.2">
      <c r="A27" s="285"/>
      <c r="B27" s="284"/>
      <c r="C27" s="284"/>
      <c r="D27" s="284"/>
      <c r="E27" s="284"/>
      <c r="F27" s="284"/>
      <c r="G27" s="640"/>
      <c r="H27" s="622"/>
      <c r="I27" s="622"/>
      <c r="J27" s="622"/>
      <c r="K27" s="623"/>
    </row>
    <row r="28" spans="1:11" ht="15.75" customHeight="1" x14ac:dyDescent="0.2">
      <c r="A28" s="642" t="s">
        <v>13</v>
      </c>
      <c r="B28" s="569"/>
      <c r="C28" s="569"/>
      <c r="D28" s="635" t="s">
        <v>140</v>
      </c>
      <c r="E28" s="635"/>
      <c r="F28" s="635"/>
      <c r="G28" s="640"/>
      <c r="H28" s="622"/>
      <c r="I28" s="622"/>
      <c r="J28" s="622"/>
      <c r="K28" s="623"/>
    </row>
    <row r="29" spans="1:11" ht="15.75" customHeight="1" thickBot="1" x14ac:dyDescent="0.25">
      <c r="A29" s="643" t="s">
        <v>14</v>
      </c>
      <c r="B29" s="644"/>
      <c r="C29" s="644"/>
      <c r="D29" s="631" t="s">
        <v>139</v>
      </c>
      <c r="E29" s="631"/>
      <c r="F29" s="631"/>
      <c r="G29" s="641"/>
      <c r="H29" s="428"/>
      <c r="I29" s="428"/>
      <c r="J29" s="428"/>
      <c r="K29" s="405"/>
    </row>
    <row r="30" spans="1:11" ht="15.75" customHeight="1" x14ac:dyDescent="0.2">
      <c r="E30" s="12"/>
    </row>
    <row r="31" spans="1:11" ht="15.75" customHeight="1" x14ac:dyDescent="0.2"/>
    <row r="32" spans="1: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sheetData>
  <mergeCells count="35">
    <mergeCell ref="A6:K6"/>
    <mergeCell ref="J10:K10"/>
    <mergeCell ref="G8:G10"/>
    <mergeCell ref="A8:A10"/>
    <mergeCell ref="C8:C10"/>
    <mergeCell ref="D8:D10"/>
    <mergeCell ref="E8:E10"/>
    <mergeCell ref="F8:F10"/>
    <mergeCell ref="B8:B10"/>
    <mergeCell ref="A7:F7"/>
    <mergeCell ref="E18:E20"/>
    <mergeCell ref="A17:D17"/>
    <mergeCell ref="A23:K23"/>
    <mergeCell ref="G26:K26"/>
    <mergeCell ref="G27:K27"/>
    <mergeCell ref="A18:A20"/>
    <mergeCell ref="B18:B20"/>
    <mergeCell ref="C18:C20"/>
    <mergeCell ref="D18:D20"/>
    <mergeCell ref="D29:F29"/>
    <mergeCell ref="A24:C25"/>
    <mergeCell ref="D24:F25"/>
    <mergeCell ref="G24:K25"/>
    <mergeCell ref="A26:C27"/>
    <mergeCell ref="D26:F27"/>
    <mergeCell ref="G28:K28"/>
    <mergeCell ref="G29:K29"/>
    <mergeCell ref="A28:C28"/>
    <mergeCell ref="D28:F28"/>
    <mergeCell ref="A29:C29"/>
    <mergeCell ref="B1:K1"/>
    <mergeCell ref="B2:K2"/>
    <mergeCell ref="B3:K3"/>
    <mergeCell ref="B4:K4"/>
    <mergeCell ref="A5:K5"/>
  </mergeCells>
  <pageMargins left="0.511811024" right="0.511811024" top="1.0237499999999999" bottom="0.92531249999999998" header="0" footer="0"/>
  <pageSetup paperSize="9" scale="79" fitToHeight="0" orientation="landscape" r:id="rId1"/>
  <headerFooter>
    <oddFooter>&amp;CRua Rui Barbosa, 310 - Centro - Araputanga-MT – Cel: (65) 99613-9294 E-mail: carolina.o.almeida@hotmail.com / escalaprojeta@gmail.com</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02"/>
  <sheetViews>
    <sheetView workbookViewId="0">
      <selection activeCell="I11" sqref="I11"/>
    </sheetView>
  </sheetViews>
  <sheetFormatPr defaultColWidth="12.625" defaultRowHeight="15" customHeight="1" x14ac:dyDescent="0.2"/>
  <cols>
    <col min="1" max="1" width="16.5" customWidth="1"/>
    <col min="2" max="2" width="16.75" customWidth="1"/>
    <col min="3" max="3" width="14.625" customWidth="1"/>
    <col min="4" max="4" width="14.25" customWidth="1"/>
    <col min="5" max="5" width="16.5" customWidth="1"/>
    <col min="6" max="6" width="14.375" customWidth="1"/>
    <col min="7" max="7" width="12" customWidth="1"/>
    <col min="8" max="8" width="12.5" customWidth="1"/>
    <col min="9" max="9" width="15.5" customWidth="1"/>
    <col min="10" max="10" width="13.875" customWidth="1"/>
    <col min="11" max="11" width="11.375" customWidth="1"/>
    <col min="12" max="23" width="7.625" customWidth="1"/>
  </cols>
  <sheetData>
    <row r="1" spans="1:11" ht="14.25" x14ac:dyDescent="0.2">
      <c r="A1" s="56" t="s">
        <v>0</v>
      </c>
      <c r="B1" s="590" t="str">
        <f>PLANILHA!B1</f>
        <v>Construção de rede de drenagem pluvial</v>
      </c>
      <c r="C1" s="484"/>
      <c r="D1" s="484"/>
      <c r="E1" s="484"/>
      <c r="F1" s="484"/>
      <c r="G1" s="484"/>
      <c r="H1" s="484"/>
      <c r="I1" s="484"/>
      <c r="J1" s="484"/>
      <c r="K1" s="484"/>
    </row>
    <row r="2" spans="1:11" ht="14.25" x14ac:dyDescent="0.2">
      <c r="A2" s="56" t="s">
        <v>1</v>
      </c>
      <c r="B2" s="590" t="str">
        <f>PLANILHA!B2</f>
        <v>Prefeitura Municipal de Indiavaí</v>
      </c>
      <c r="C2" s="484"/>
      <c r="D2" s="484"/>
      <c r="E2" s="484"/>
      <c r="F2" s="484"/>
      <c r="G2" s="484"/>
      <c r="H2" s="484"/>
      <c r="I2" s="484"/>
      <c r="J2" s="484"/>
      <c r="K2" s="484"/>
    </row>
    <row r="3" spans="1:11" ht="14.25" x14ac:dyDescent="0.2">
      <c r="A3" s="56" t="s">
        <v>2</v>
      </c>
      <c r="B3" s="590" t="str">
        <f>PLANILHA!B3</f>
        <v>Avenida Governador Jayme Campos</v>
      </c>
      <c r="C3" s="484"/>
      <c r="D3" s="484"/>
      <c r="E3" s="484"/>
      <c r="F3" s="484"/>
      <c r="G3" s="484"/>
      <c r="H3" s="484"/>
      <c r="I3" s="484"/>
      <c r="J3" s="484"/>
      <c r="K3" s="484"/>
    </row>
    <row r="4" spans="1:11" thickBot="1" x14ac:dyDescent="0.25">
      <c r="A4" s="57" t="s">
        <v>3</v>
      </c>
      <c r="B4" s="591" t="str">
        <f>DESCRIÇÃO!B4</f>
        <v>30 de julho de 2021</v>
      </c>
      <c r="C4" s="592"/>
      <c r="D4" s="592"/>
      <c r="E4" s="592"/>
      <c r="F4" s="592"/>
      <c r="G4" s="592"/>
      <c r="H4" s="592"/>
      <c r="I4" s="592"/>
      <c r="J4" s="592"/>
      <c r="K4" s="592"/>
    </row>
    <row r="5" spans="1:11" ht="15.75" thickBot="1" x14ac:dyDescent="0.25">
      <c r="A5" s="593" t="s">
        <v>273</v>
      </c>
      <c r="B5" s="594"/>
      <c r="C5" s="594"/>
      <c r="D5" s="594"/>
      <c r="E5" s="594"/>
      <c r="F5" s="594"/>
      <c r="G5" s="594"/>
      <c r="H5" s="594"/>
      <c r="I5" s="594"/>
      <c r="J5" s="594"/>
      <c r="K5" s="595"/>
    </row>
    <row r="6" spans="1:11" ht="15.75" thickBot="1" x14ac:dyDescent="0.25">
      <c r="A6" s="655"/>
      <c r="B6" s="655"/>
      <c r="C6" s="655"/>
      <c r="D6" s="655"/>
      <c r="E6" s="655"/>
      <c r="F6" s="655"/>
      <c r="G6" s="655"/>
      <c r="H6" s="655"/>
      <c r="I6" s="655"/>
      <c r="J6" s="655"/>
      <c r="K6" s="655"/>
    </row>
    <row r="7" spans="1:11" ht="15.75" thickBot="1" x14ac:dyDescent="0.25">
      <c r="A7" s="646" t="s">
        <v>202</v>
      </c>
      <c r="B7" s="647"/>
      <c r="C7" s="647"/>
      <c r="D7" s="647"/>
      <c r="E7" s="647"/>
      <c r="F7" s="648"/>
      <c r="G7" s="108"/>
      <c r="H7" s="108"/>
      <c r="I7" s="108"/>
      <c r="J7" s="108"/>
      <c r="K7" s="108"/>
    </row>
    <row r="8" spans="1:11" ht="15" customHeight="1" x14ac:dyDescent="0.2">
      <c r="A8" s="600" t="s">
        <v>151</v>
      </c>
      <c r="B8" s="598" t="s">
        <v>153</v>
      </c>
      <c r="C8" s="598" t="s">
        <v>191</v>
      </c>
      <c r="D8" s="596" t="s">
        <v>199</v>
      </c>
      <c r="E8" s="596" t="s">
        <v>200</v>
      </c>
      <c r="F8" s="588" t="s">
        <v>201</v>
      </c>
      <c r="G8" s="645"/>
      <c r="H8" s="87"/>
      <c r="I8" s="87"/>
      <c r="J8" s="87"/>
      <c r="K8" s="87"/>
    </row>
    <row r="9" spans="1:11" ht="14.25" customHeight="1" thickBot="1" x14ac:dyDescent="0.25">
      <c r="A9" s="601"/>
      <c r="B9" s="599"/>
      <c r="C9" s="599"/>
      <c r="D9" s="597"/>
      <c r="E9" s="597"/>
      <c r="F9" s="589"/>
      <c r="G9" s="645"/>
      <c r="H9" s="87"/>
      <c r="I9" s="100"/>
      <c r="J9" s="87"/>
      <c r="K9" s="87"/>
    </row>
    <row r="10" spans="1:11" ht="36.75" customHeight="1" x14ac:dyDescent="0.2">
      <c r="A10" s="601"/>
      <c r="B10" s="599"/>
      <c r="C10" s="599"/>
      <c r="D10" s="597"/>
      <c r="E10" s="597"/>
      <c r="F10" s="589"/>
      <c r="G10" s="645"/>
      <c r="H10" s="87"/>
      <c r="I10" s="87"/>
      <c r="J10" s="656" t="s">
        <v>206</v>
      </c>
      <c r="K10" s="657"/>
    </row>
    <row r="11" spans="1:11" ht="14.25" x14ac:dyDescent="0.2">
      <c r="A11" s="158">
        <v>400</v>
      </c>
      <c r="B11" s="110">
        <f>SUM('CAL VOL. REDE COL.'!C9:C32)</f>
        <v>333.82</v>
      </c>
      <c r="C11" s="110">
        <f>ROUNDUP(B11,0)</f>
        <v>334</v>
      </c>
      <c r="D11" s="110">
        <v>0.1</v>
      </c>
      <c r="E11" s="110">
        <f>D11*C11</f>
        <v>33.4</v>
      </c>
      <c r="F11" s="111">
        <f>E11*$K$12</f>
        <v>1436.2</v>
      </c>
      <c r="G11" s="103"/>
      <c r="H11" s="87"/>
      <c r="I11" s="87"/>
      <c r="J11" s="117" t="s">
        <v>74</v>
      </c>
      <c r="K11" s="118" t="s">
        <v>207</v>
      </c>
    </row>
    <row r="12" spans="1:11" ht="14.25" x14ac:dyDescent="0.2">
      <c r="A12" s="158">
        <v>600</v>
      </c>
      <c r="B12" s="110">
        <f>SUM('CAL VERIFICAÇÕES'!D9:D10)</f>
        <v>198</v>
      </c>
      <c r="C12" s="110">
        <f>ROUNDUP(B12,0)</f>
        <v>198</v>
      </c>
      <c r="D12" s="110">
        <v>0.48</v>
      </c>
      <c r="E12" s="110">
        <f>D12*C12</f>
        <v>95.039999999999992</v>
      </c>
      <c r="F12" s="111">
        <f>E12*$K$12</f>
        <v>4086.72</v>
      </c>
      <c r="G12" s="103"/>
      <c r="H12" s="87"/>
      <c r="I12" s="87"/>
      <c r="J12" s="119" t="s">
        <v>205</v>
      </c>
      <c r="K12" s="120">
        <v>43</v>
      </c>
    </row>
    <row r="13" spans="1:11" ht="14.25" x14ac:dyDescent="0.2">
      <c r="A13" s="158">
        <v>800</v>
      </c>
      <c r="B13" s="110">
        <f>SUM('CAL VERIFICAÇÕES'!D11:D17)</f>
        <v>630</v>
      </c>
      <c r="C13" s="110">
        <f>ROUNDUP(B13,0)</f>
        <v>630</v>
      </c>
      <c r="D13" s="110">
        <v>0.88</v>
      </c>
      <c r="E13" s="110">
        <f>D13*C13</f>
        <v>554.4</v>
      </c>
      <c r="F13" s="111">
        <f>E13*$K$12</f>
        <v>23839.200000000001</v>
      </c>
      <c r="G13" s="103"/>
      <c r="H13" s="87"/>
      <c r="I13" s="87"/>
      <c r="J13" s="119"/>
      <c r="K13" s="120"/>
    </row>
    <row r="14" spans="1:11" thickBot="1" x14ac:dyDescent="0.25">
      <c r="A14" s="158">
        <v>1000</v>
      </c>
      <c r="B14" s="110">
        <f>'CALC. DIMEN.'!C18</f>
        <v>79</v>
      </c>
      <c r="C14" s="110">
        <f>ROUNDUP(B14,0)</f>
        <v>79</v>
      </c>
      <c r="D14" s="110">
        <v>1.43</v>
      </c>
      <c r="E14" s="110">
        <f>D14*C14</f>
        <v>112.97</v>
      </c>
      <c r="F14" s="111">
        <f>E14*$K$12</f>
        <v>4857.71</v>
      </c>
      <c r="G14" s="103"/>
      <c r="H14" s="87"/>
      <c r="I14" s="87"/>
      <c r="J14" s="121"/>
      <c r="K14" s="122"/>
    </row>
    <row r="15" spans="1:11" thickBot="1" x14ac:dyDescent="0.25">
      <c r="A15" s="112">
        <v>1500</v>
      </c>
      <c r="B15" s="114">
        <v>0</v>
      </c>
      <c r="C15" s="114">
        <f>ROUNDUP(B15,0)</f>
        <v>0</v>
      </c>
      <c r="D15" s="114">
        <v>2.6</v>
      </c>
      <c r="E15" s="114">
        <f>D15*C15</f>
        <v>0</v>
      </c>
      <c r="F15" s="115">
        <f>E15*$K$12</f>
        <v>0</v>
      </c>
      <c r="G15" s="103"/>
      <c r="H15" s="87"/>
      <c r="I15" s="87"/>
      <c r="J15" s="87"/>
      <c r="K15" s="87"/>
    </row>
    <row r="16" spans="1:11" ht="14.25" x14ac:dyDescent="0.2">
      <c r="A16" s="88"/>
      <c r="B16" s="88"/>
      <c r="C16" s="103"/>
      <c r="D16" s="103"/>
      <c r="E16" s="103"/>
      <c r="F16" s="103"/>
      <c r="G16" s="103"/>
      <c r="H16" s="87"/>
      <c r="I16" s="87"/>
      <c r="J16" s="87"/>
      <c r="K16" s="87"/>
    </row>
    <row r="17" spans="1:11" ht="15.75" hidden="1" thickBot="1" x14ac:dyDescent="0.25">
      <c r="A17" s="646" t="s">
        <v>114</v>
      </c>
      <c r="B17" s="647"/>
      <c r="C17" s="647"/>
      <c r="D17" s="648"/>
      <c r="E17" s="109"/>
      <c r="F17" s="109"/>
      <c r="G17" s="108"/>
      <c r="H17" s="108"/>
      <c r="I17" s="108"/>
      <c r="J17" s="108"/>
      <c r="K17" s="108"/>
    </row>
    <row r="18" spans="1:11" ht="15" hidden="1" customHeight="1" x14ac:dyDescent="0.2">
      <c r="A18" s="653" t="s">
        <v>203</v>
      </c>
      <c r="B18" s="596" t="s">
        <v>204</v>
      </c>
      <c r="C18" s="596" t="s">
        <v>200</v>
      </c>
      <c r="D18" s="588" t="s">
        <v>201</v>
      </c>
      <c r="E18" s="645"/>
      <c r="F18" s="87"/>
      <c r="G18" s="87"/>
      <c r="H18" s="87"/>
      <c r="I18" s="87"/>
      <c r="J18" s="87"/>
      <c r="K18" s="87"/>
    </row>
    <row r="19" spans="1:11" ht="14.25" hidden="1" customHeight="1" x14ac:dyDescent="0.2">
      <c r="A19" s="654"/>
      <c r="B19" s="597"/>
      <c r="C19" s="597"/>
      <c r="D19" s="589"/>
      <c r="E19" s="645"/>
      <c r="F19" s="87"/>
      <c r="G19" s="87"/>
      <c r="H19" s="87"/>
      <c r="I19" s="87"/>
      <c r="J19" s="87"/>
      <c r="K19" s="87"/>
    </row>
    <row r="20" spans="1:11" ht="36.75" hidden="1" customHeight="1" x14ac:dyDescent="0.2">
      <c r="A20" s="654"/>
      <c r="B20" s="597"/>
      <c r="C20" s="597"/>
      <c r="D20" s="589"/>
      <c r="E20" s="645"/>
      <c r="F20" s="87"/>
      <c r="G20" s="87"/>
      <c r="H20" s="87"/>
      <c r="I20" s="87"/>
      <c r="J20" s="87"/>
      <c r="K20" s="87"/>
    </row>
    <row r="21" spans="1:11" hidden="1" thickBot="1" x14ac:dyDescent="0.25">
      <c r="A21" s="116">
        <f>'CÁLCULO DE VOL E ESC REDE PRIN.'!I19+'CAL VOL. REDE COL.'!I33</f>
        <v>131.74380000000002</v>
      </c>
      <c r="B21" s="113">
        <v>1.5</v>
      </c>
      <c r="C21" s="114">
        <f>A21*B21</f>
        <v>197.61570000000003</v>
      </c>
      <c r="D21" s="115">
        <f>C21*K13</f>
        <v>0</v>
      </c>
      <c r="E21" s="103"/>
      <c r="F21" s="87"/>
      <c r="G21" s="87"/>
      <c r="H21" s="87"/>
      <c r="I21" s="87"/>
      <c r="J21" s="87"/>
      <c r="K21" s="87"/>
    </row>
    <row r="22" spans="1:11" ht="14.25" hidden="1" x14ac:dyDescent="0.2">
      <c r="A22" s="103"/>
      <c r="B22" s="88"/>
      <c r="C22" s="103"/>
      <c r="D22" s="103"/>
      <c r="E22" s="103"/>
      <c r="F22" s="87"/>
      <c r="G22" s="87"/>
      <c r="H22" s="87"/>
      <c r="I22" s="87"/>
      <c r="J22" s="87"/>
      <c r="K22" s="87"/>
    </row>
    <row r="23" spans="1:11" ht="15.75" customHeight="1" thickBot="1" x14ac:dyDescent="0.25">
      <c r="A23" s="649"/>
      <c r="B23" s="649"/>
      <c r="C23" s="649"/>
      <c r="D23" s="649"/>
      <c r="E23" s="649"/>
      <c r="F23" s="649"/>
      <c r="G23" s="649"/>
      <c r="H23" s="649"/>
      <c r="I23" s="649"/>
      <c r="J23" s="649"/>
      <c r="K23" s="649"/>
    </row>
    <row r="24" spans="1:11" ht="15.75" customHeight="1" x14ac:dyDescent="0.2">
      <c r="A24" s="632" t="s">
        <v>137</v>
      </c>
      <c r="B24" s="633"/>
      <c r="C24" s="633"/>
      <c r="D24" s="633" t="s">
        <v>138</v>
      </c>
      <c r="E24" s="633"/>
      <c r="F24" s="633"/>
      <c r="G24" s="636" t="s">
        <v>142</v>
      </c>
      <c r="H24" s="636"/>
      <c r="I24" s="636"/>
      <c r="J24" s="636"/>
      <c r="K24" s="637"/>
    </row>
    <row r="25" spans="1:11" ht="15.75" customHeight="1" x14ac:dyDescent="0.2">
      <c r="A25" s="634"/>
      <c r="B25" s="635"/>
      <c r="C25" s="635"/>
      <c r="D25" s="635"/>
      <c r="E25" s="635"/>
      <c r="F25" s="635"/>
      <c r="G25" s="638"/>
      <c r="H25" s="638"/>
      <c r="I25" s="638"/>
      <c r="J25" s="638"/>
      <c r="K25" s="639"/>
    </row>
    <row r="26" spans="1:11" ht="15.75" customHeight="1" x14ac:dyDescent="0.2">
      <c r="A26" s="285"/>
      <c r="B26" s="284"/>
      <c r="C26" s="284"/>
      <c r="D26" s="284"/>
      <c r="E26" s="284"/>
      <c r="F26" s="284"/>
      <c r="G26" s="650" t="s">
        <v>274</v>
      </c>
      <c r="H26" s="651"/>
      <c r="I26" s="651"/>
      <c r="J26" s="651"/>
      <c r="K26" s="652"/>
    </row>
    <row r="27" spans="1:11" ht="15.75" customHeight="1" x14ac:dyDescent="0.2">
      <c r="A27" s="285"/>
      <c r="B27" s="284"/>
      <c r="C27" s="284"/>
      <c r="D27" s="284"/>
      <c r="E27" s="284"/>
      <c r="F27" s="284"/>
      <c r="G27" s="640"/>
      <c r="H27" s="622"/>
      <c r="I27" s="622"/>
      <c r="J27" s="622"/>
      <c r="K27" s="623"/>
    </row>
    <row r="28" spans="1:11" ht="15.75" customHeight="1" x14ac:dyDescent="0.2">
      <c r="A28" s="642" t="s">
        <v>13</v>
      </c>
      <c r="B28" s="569"/>
      <c r="C28" s="569"/>
      <c r="D28" s="635" t="s">
        <v>140</v>
      </c>
      <c r="E28" s="635"/>
      <c r="F28" s="635"/>
      <c r="G28" s="640"/>
      <c r="H28" s="622"/>
      <c r="I28" s="622"/>
      <c r="J28" s="622"/>
      <c r="K28" s="623"/>
    </row>
    <row r="29" spans="1:11" ht="15.75" customHeight="1" thickBot="1" x14ac:dyDescent="0.25">
      <c r="A29" s="643" t="s">
        <v>14</v>
      </c>
      <c r="B29" s="644"/>
      <c r="C29" s="644"/>
      <c r="D29" s="631" t="s">
        <v>139</v>
      </c>
      <c r="E29" s="631"/>
      <c r="F29" s="631"/>
      <c r="G29" s="641"/>
      <c r="H29" s="428"/>
      <c r="I29" s="428"/>
      <c r="J29" s="428"/>
      <c r="K29" s="405"/>
    </row>
    <row r="30" spans="1:11" ht="15.75" customHeight="1" x14ac:dyDescent="0.2">
      <c r="E30" s="12"/>
    </row>
    <row r="31" spans="1:11" ht="15.75" customHeight="1" x14ac:dyDescent="0.2"/>
    <row r="32" spans="1: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sheetData>
  <mergeCells count="35">
    <mergeCell ref="B18:B20"/>
    <mergeCell ref="C18:C20"/>
    <mergeCell ref="D18:D20"/>
    <mergeCell ref="E18:E20"/>
    <mergeCell ref="D29:F29"/>
    <mergeCell ref="A23:K23"/>
    <mergeCell ref="A24:C25"/>
    <mergeCell ref="D24:F25"/>
    <mergeCell ref="G24:K25"/>
    <mergeCell ref="A26:C27"/>
    <mergeCell ref="D26:F27"/>
    <mergeCell ref="A28:C28"/>
    <mergeCell ref="D28:F28"/>
    <mergeCell ref="A29:C29"/>
    <mergeCell ref="B1:K1"/>
    <mergeCell ref="B2:K2"/>
    <mergeCell ref="B3:K3"/>
    <mergeCell ref="B4:K4"/>
    <mergeCell ref="A5:K5"/>
    <mergeCell ref="A6:K6"/>
    <mergeCell ref="G26:K26"/>
    <mergeCell ref="G27:K27"/>
    <mergeCell ref="G28:K28"/>
    <mergeCell ref="G29:K29"/>
    <mergeCell ref="A7:F7"/>
    <mergeCell ref="A8:A10"/>
    <mergeCell ref="B8:B10"/>
    <mergeCell ref="C8:C10"/>
    <mergeCell ref="D8:D10"/>
    <mergeCell ref="E8:E10"/>
    <mergeCell ref="F8:F10"/>
    <mergeCell ref="G8:G10"/>
    <mergeCell ref="J10:K10"/>
    <mergeCell ref="A17:D17"/>
    <mergeCell ref="A18:A20"/>
  </mergeCells>
  <pageMargins left="0.511811024" right="0.511811024" top="1.0237499999999999" bottom="0.92531249999999998" header="0" footer="0"/>
  <pageSetup paperSize="9" scale="79" fitToHeight="0" orientation="landscape" r:id="rId1"/>
  <headerFooter>
    <oddFooter>&amp;CRua Rui Barbosa, 310 - Centro - Araputanga-MT – Cel: (65) 99613-9294 E-mail: carolina.o.almeida@hotmail.com / escalaprojeta@gmail.com</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89"/>
  <sheetViews>
    <sheetView zoomScaleNormal="100" workbookViewId="0">
      <selection activeCell="D15" sqref="D15"/>
    </sheetView>
  </sheetViews>
  <sheetFormatPr defaultColWidth="12.625" defaultRowHeight="15" customHeight="1" x14ac:dyDescent="0.2"/>
  <cols>
    <col min="1" max="1" width="8"/>
    <col min="2" max="2" width="35.875" customWidth="1"/>
    <col min="3" max="3" width="13" customWidth="1"/>
    <col min="4" max="4" width="15.375" customWidth="1"/>
    <col min="5" max="5" width="7.625" customWidth="1"/>
    <col min="6" max="6" width="11.375" customWidth="1"/>
    <col min="7" max="26" width="7.625" customWidth="1"/>
  </cols>
  <sheetData>
    <row r="1" spans="1:4" ht="15" customHeight="1" thickBot="1" x14ac:dyDescent="0.25">
      <c r="A1" s="593" t="s">
        <v>275</v>
      </c>
      <c r="B1" s="594"/>
      <c r="C1" s="594"/>
      <c r="D1" s="595"/>
    </row>
    <row r="2" spans="1:4" ht="15" customHeight="1" thickBot="1" x14ac:dyDescent="0.25">
      <c r="A2" s="134"/>
      <c r="B2" s="87"/>
      <c r="C2" s="87"/>
      <c r="D2" s="135"/>
    </row>
    <row r="3" spans="1:4" ht="15" customHeight="1" x14ac:dyDescent="0.2">
      <c r="A3" s="680" t="s">
        <v>294</v>
      </c>
      <c r="B3" s="681"/>
      <c r="C3" s="682"/>
      <c r="D3" s="208" t="s">
        <v>86</v>
      </c>
    </row>
    <row r="4" spans="1:4" ht="15" customHeight="1" x14ac:dyDescent="0.2">
      <c r="A4" s="683" t="s">
        <v>296</v>
      </c>
      <c r="B4" s="684"/>
      <c r="C4" s="685"/>
      <c r="D4" s="209">
        <v>0.04</v>
      </c>
    </row>
    <row r="5" spans="1:4" ht="15" customHeight="1" x14ac:dyDescent="0.2">
      <c r="A5" s="683" t="s">
        <v>295</v>
      </c>
      <c r="B5" s="684"/>
      <c r="C5" s="685" t="s">
        <v>30</v>
      </c>
      <c r="D5" s="209">
        <v>1.23E-2</v>
      </c>
    </row>
    <row r="6" spans="1:4" ht="15" customHeight="1" x14ac:dyDescent="0.2">
      <c r="A6" s="683" t="s">
        <v>304</v>
      </c>
      <c r="B6" s="684"/>
      <c r="C6" s="685" t="s">
        <v>30</v>
      </c>
      <c r="D6" s="209">
        <v>1.2699999999999999E-2</v>
      </c>
    </row>
    <row r="7" spans="1:4" ht="15" customHeight="1" x14ac:dyDescent="0.2">
      <c r="A7" s="683" t="s">
        <v>297</v>
      </c>
      <c r="B7" s="684"/>
      <c r="C7" s="685" t="s">
        <v>30</v>
      </c>
      <c r="D7" s="209">
        <v>8.0000000000000002E-3</v>
      </c>
    </row>
    <row r="8" spans="1:4" ht="15" customHeight="1" thickBot="1" x14ac:dyDescent="0.25">
      <c r="A8" s="686" t="s">
        <v>298</v>
      </c>
      <c r="B8" s="687"/>
      <c r="C8" s="688"/>
      <c r="D8" s="210">
        <f>SUM(D4:D7)</f>
        <v>7.3000000000000009E-2</v>
      </c>
    </row>
    <row r="9" spans="1:4" ht="15" customHeight="1" x14ac:dyDescent="0.2">
      <c r="A9" s="680" t="s">
        <v>299</v>
      </c>
      <c r="B9" s="681"/>
      <c r="C9" s="682"/>
      <c r="D9" s="208" t="s">
        <v>86</v>
      </c>
    </row>
    <row r="10" spans="1:4" ht="15" customHeight="1" x14ac:dyDescent="0.2">
      <c r="A10" s="683" t="s">
        <v>300</v>
      </c>
      <c r="B10" s="684"/>
      <c r="C10" s="685"/>
      <c r="D10" s="209">
        <v>7.3999999999999996E-2</v>
      </c>
    </row>
    <row r="11" spans="1:4" ht="15" customHeight="1" thickBot="1" x14ac:dyDescent="0.25">
      <c r="A11" s="686" t="s">
        <v>298</v>
      </c>
      <c r="B11" s="687"/>
      <c r="C11" s="688"/>
      <c r="D11" s="210">
        <f>D10</f>
        <v>7.3999999999999996E-2</v>
      </c>
    </row>
    <row r="12" spans="1:4" ht="15" customHeight="1" x14ac:dyDescent="0.2">
      <c r="A12" s="680" t="s">
        <v>301</v>
      </c>
      <c r="B12" s="681"/>
      <c r="C12" s="682"/>
      <c r="D12" s="208" t="s">
        <v>86</v>
      </c>
    </row>
    <row r="13" spans="1:4" ht="15" customHeight="1" x14ac:dyDescent="0.2">
      <c r="A13" s="683" t="s">
        <v>211</v>
      </c>
      <c r="B13" s="684"/>
      <c r="C13" s="685"/>
      <c r="D13" s="209">
        <v>6.4999999999999997E-3</v>
      </c>
    </row>
    <row r="14" spans="1:4" ht="15" customHeight="1" x14ac:dyDescent="0.2">
      <c r="A14" s="683" t="s">
        <v>302</v>
      </c>
      <c r="B14" s="684"/>
      <c r="C14" s="685"/>
      <c r="D14" s="209">
        <v>0.03</v>
      </c>
    </row>
    <row r="15" spans="1:4" ht="15" customHeight="1" x14ac:dyDescent="0.2">
      <c r="A15" s="683" t="s">
        <v>303</v>
      </c>
      <c r="B15" s="684"/>
      <c r="C15" s="685"/>
      <c r="D15" s="209">
        <v>0.05</v>
      </c>
    </row>
    <row r="16" spans="1:4" ht="15.75" customHeight="1" thickBot="1" x14ac:dyDescent="0.25">
      <c r="A16" s="686" t="s">
        <v>298</v>
      </c>
      <c r="B16" s="687"/>
      <c r="C16" s="688"/>
      <c r="D16" s="210">
        <f>SUM(D13:D15)</f>
        <v>8.6499999999999994E-2</v>
      </c>
    </row>
    <row r="17" spans="1:6" ht="15.75" customHeight="1" thickBot="1" x14ac:dyDescent="0.25">
      <c r="A17" s="672"/>
      <c r="B17" s="673"/>
      <c r="C17" s="673"/>
      <c r="D17" s="674"/>
    </row>
    <row r="18" spans="1:6" ht="15.75" customHeight="1" x14ac:dyDescent="0.2">
      <c r="A18" s="402"/>
      <c r="B18" s="427"/>
      <c r="C18" s="427"/>
      <c r="D18" s="403"/>
    </row>
    <row r="19" spans="1:6" ht="15.75" customHeight="1" x14ac:dyDescent="0.2">
      <c r="A19" s="621"/>
      <c r="B19" s="622"/>
      <c r="C19" s="622"/>
      <c r="D19" s="623"/>
    </row>
    <row r="20" spans="1:6" ht="15.75" customHeight="1" thickBot="1" x14ac:dyDescent="0.25">
      <c r="A20" s="404"/>
      <c r="B20" s="428"/>
      <c r="C20" s="428"/>
      <c r="D20" s="405"/>
    </row>
    <row r="21" spans="1:6" ht="15.75" customHeight="1" thickBot="1" x14ac:dyDescent="0.25">
      <c r="A21" s="336" t="s">
        <v>212</v>
      </c>
      <c r="B21" s="337"/>
      <c r="C21" s="337"/>
      <c r="D21" s="211">
        <f>ROUND((1+D4+D7+D6)*(1+D5)*(1+D11)/(1-D16)-1,4)</f>
        <v>0.26240000000000002</v>
      </c>
      <c r="F21" s="212"/>
    </row>
    <row r="22" spans="1:6" ht="15.75" customHeight="1" x14ac:dyDescent="0.2">
      <c r="A22" s="471" t="s">
        <v>142</v>
      </c>
      <c r="B22" s="472"/>
      <c r="C22" s="472"/>
      <c r="D22" s="473"/>
    </row>
    <row r="23" spans="1:6" ht="15.75" customHeight="1" x14ac:dyDescent="0.2">
      <c r="A23" s="675"/>
      <c r="B23" s="676"/>
      <c r="C23" s="676"/>
      <c r="D23" s="677"/>
      <c r="E23" s="74"/>
    </row>
    <row r="24" spans="1:6" ht="15.75" customHeight="1" x14ac:dyDescent="0.2">
      <c r="A24" s="678" t="s">
        <v>381</v>
      </c>
      <c r="B24" s="609"/>
      <c r="C24" s="609"/>
      <c r="D24" s="679"/>
      <c r="E24" s="74"/>
    </row>
    <row r="25" spans="1:6" ht="15.75" customHeight="1" x14ac:dyDescent="0.2">
      <c r="A25" s="658" t="s">
        <v>305</v>
      </c>
      <c r="B25" s="501"/>
      <c r="C25" s="501"/>
      <c r="D25" s="659"/>
      <c r="E25" s="74"/>
    </row>
    <row r="26" spans="1:6" ht="15.75" customHeight="1" x14ac:dyDescent="0.2">
      <c r="A26" s="660" t="s">
        <v>270</v>
      </c>
      <c r="B26" s="324"/>
      <c r="C26" s="324"/>
      <c r="D26" s="325"/>
      <c r="E26" s="74"/>
    </row>
    <row r="27" spans="1:6" ht="15.75" customHeight="1" x14ac:dyDescent="0.2">
      <c r="A27" s="661"/>
      <c r="B27" s="662"/>
      <c r="C27" s="662"/>
      <c r="D27" s="663"/>
      <c r="E27" s="74"/>
    </row>
    <row r="28" spans="1:6" ht="15.75" customHeight="1" thickBot="1" x14ac:dyDescent="0.25">
      <c r="A28" s="664"/>
      <c r="B28" s="665"/>
      <c r="C28" s="665"/>
      <c r="D28" s="666"/>
      <c r="E28" s="74"/>
    </row>
    <row r="29" spans="1:6" ht="15.75" customHeight="1" x14ac:dyDescent="0.2">
      <c r="A29" s="471" t="s">
        <v>271</v>
      </c>
      <c r="B29" s="667"/>
      <c r="C29" s="667"/>
      <c r="D29" s="668"/>
      <c r="E29" s="74"/>
    </row>
    <row r="30" spans="1:6" ht="15.75" customHeight="1" x14ac:dyDescent="0.2">
      <c r="A30" s="669"/>
      <c r="B30" s="670"/>
      <c r="C30" s="670"/>
      <c r="D30" s="671"/>
      <c r="E30" s="74"/>
    </row>
    <row r="31" spans="1:6" ht="40.5" customHeight="1" x14ac:dyDescent="0.2">
      <c r="A31" s="416"/>
      <c r="B31" s="417"/>
      <c r="C31" s="417"/>
      <c r="D31" s="374"/>
    </row>
    <row r="32" spans="1:6" ht="15.75" customHeight="1" x14ac:dyDescent="0.2">
      <c r="A32" s="432" t="s">
        <v>13</v>
      </c>
      <c r="B32" s="433"/>
      <c r="C32" s="433"/>
      <c r="D32" s="434"/>
    </row>
    <row r="33" spans="1:4" ht="15.75" customHeight="1" thickBot="1" x14ac:dyDescent="0.25">
      <c r="A33" s="414" t="s">
        <v>781</v>
      </c>
      <c r="B33" s="507"/>
      <c r="C33" s="507"/>
      <c r="D33" s="508"/>
    </row>
    <row r="34" spans="1:4" ht="15.75" customHeight="1" x14ac:dyDescent="0.2"/>
    <row r="35" spans="1:4" ht="15.75" hidden="1" customHeight="1" thickBot="1" x14ac:dyDescent="0.25">
      <c r="A35" s="593" t="s">
        <v>380</v>
      </c>
      <c r="B35" s="594"/>
      <c r="C35" s="594"/>
      <c r="D35" s="595"/>
    </row>
    <row r="36" spans="1:4" ht="15.75" hidden="1" customHeight="1" thickBot="1" x14ac:dyDescent="0.25">
      <c r="A36" s="134"/>
      <c r="B36" s="87"/>
      <c r="C36" s="87"/>
      <c r="D36" s="135"/>
    </row>
    <row r="37" spans="1:4" ht="15.75" hidden="1" customHeight="1" x14ac:dyDescent="0.2">
      <c r="A37" s="680" t="s">
        <v>294</v>
      </c>
      <c r="B37" s="681"/>
      <c r="C37" s="682"/>
      <c r="D37" s="208" t="s">
        <v>86</v>
      </c>
    </row>
    <row r="38" spans="1:4" ht="15.75" hidden="1" customHeight="1" x14ac:dyDescent="0.2">
      <c r="A38" s="683" t="s">
        <v>296</v>
      </c>
      <c r="B38" s="684"/>
      <c r="C38" s="685"/>
      <c r="D38" s="209">
        <v>0.04</v>
      </c>
    </row>
    <row r="39" spans="1:4" ht="15.75" hidden="1" customHeight="1" x14ac:dyDescent="0.2">
      <c r="A39" s="683" t="s">
        <v>295</v>
      </c>
      <c r="B39" s="684"/>
      <c r="C39" s="685" t="s">
        <v>30</v>
      </c>
      <c r="D39" s="209">
        <v>1.23E-2</v>
      </c>
    </row>
    <row r="40" spans="1:4" ht="15.75" hidden="1" customHeight="1" x14ac:dyDescent="0.2">
      <c r="A40" s="683" t="s">
        <v>304</v>
      </c>
      <c r="B40" s="684"/>
      <c r="C40" s="685" t="s">
        <v>30</v>
      </c>
      <c r="D40" s="209">
        <v>1.2699999999999999E-2</v>
      </c>
    </row>
    <row r="41" spans="1:4" ht="15.75" hidden="1" customHeight="1" x14ac:dyDescent="0.2">
      <c r="A41" s="683" t="s">
        <v>297</v>
      </c>
      <c r="B41" s="684"/>
      <c r="C41" s="685" t="s">
        <v>30</v>
      </c>
      <c r="D41" s="209">
        <v>8.0000000000000002E-3</v>
      </c>
    </row>
    <row r="42" spans="1:4" ht="15.75" hidden="1" customHeight="1" thickBot="1" x14ac:dyDescent="0.25">
      <c r="A42" s="686" t="s">
        <v>298</v>
      </c>
      <c r="B42" s="687"/>
      <c r="C42" s="688"/>
      <c r="D42" s="210">
        <f>SUM(D38:D41)</f>
        <v>7.3000000000000009E-2</v>
      </c>
    </row>
    <row r="43" spans="1:4" ht="15.75" hidden="1" customHeight="1" x14ac:dyDescent="0.2">
      <c r="A43" s="680" t="s">
        <v>299</v>
      </c>
      <c r="B43" s="681"/>
      <c r="C43" s="682"/>
      <c r="D43" s="208" t="s">
        <v>86</v>
      </c>
    </row>
    <row r="44" spans="1:4" ht="15.75" hidden="1" customHeight="1" x14ac:dyDescent="0.2">
      <c r="A44" s="683" t="s">
        <v>300</v>
      </c>
      <c r="B44" s="684"/>
      <c r="C44" s="685"/>
      <c r="D44" s="209">
        <v>7.3999999999999996E-2</v>
      </c>
    </row>
    <row r="45" spans="1:4" ht="15.75" hidden="1" customHeight="1" thickBot="1" x14ac:dyDescent="0.25">
      <c r="A45" s="686" t="s">
        <v>298</v>
      </c>
      <c r="B45" s="687"/>
      <c r="C45" s="688"/>
      <c r="D45" s="210">
        <f>D44</f>
        <v>7.3999999999999996E-2</v>
      </c>
    </row>
    <row r="46" spans="1:4" ht="15.75" hidden="1" customHeight="1" x14ac:dyDescent="0.2">
      <c r="A46" s="680" t="s">
        <v>301</v>
      </c>
      <c r="B46" s="681"/>
      <c r="C46" s="682"/>
      <c r="D46" s="208" t="s">
        <v>86</v>
      </c>
    </row>
    <row r="47" spans="1:4" ht="15.75" hidden="1" customHeight="1" x14ac:dyDescent="0.2">
      <c r="A47" s="683" t="s">
        <v>211</v>
      </c>
      <c r="B47" s="684"/>
      <c r="C47" s="685"/>
      <c r="D47" s="209">
        <v>0</v>
      </c>
    </row>
    <row r="48" spans="1:4" ht="15.75" hidden="1" customHeight="1" x14ac:dyDescent="0.2">
      <c r="A48" s="683" t="s">
        <v>302</v>
      </c>
      <c r="B48" s="684"/>
      <c r="C48" s="685"/>
      <c r="D48" s="209">
        <v>0</v>
      </c>
    </row>
    <row r="49" spans="1:4" ht="15.75" hidden="1" customHeight="1" x14ac:dyDescent="0.2">
      <c r="A49" s="683" t="s">
        <v>303</v>
      </c>
      <c r="B49" s="684"/>
      <c r="C49" s="685"/>
      <c r="D49" s="209">
        <v>0</v>
      </c>
    </row>
    <row r="50" spans="1:4" ht="15.75" hidden="1" customHeight="1" thickBot="1" x14ac:dyDescent="0.25">
      <c r="A50" s="686" t="s">
        <v>298</v>
      </c>
      <c r="B50" s="687"/>
      <c r="C50" s="688"/>
      <c r="D50" s="210">
        <f>SUM(D47:D49)</f>
        <v>0</v>
      </c>
    </row>
    <row r="51" spans="1:4" ht="15.75" hidden="1" customHeight="1" thickBot="1" x14ac:dyDescent="0.25">
      <c r="A51" s="672"/>
      <c r="B51" s="673"/>
      <c r="C51" s="673"/>
      <c r="D51" s="674"/>
    </row>
    <row r="52" spans="1:4" ht="15.75" hidden="1" customHeight="1" thickBot="1" x14ac:dyDescent="0.25">
      <c r="A52" s="336" t="s">
        <v>212</v>
      </c>
      <c r="B52" s="337"/>
      <c r="C52" s="337"/>
      <c r="D52" s="211">
        <f>ROUND((1+D38+D41+D40)*(1+D39)*(1+D45)/(1-D50)-1,4)</f>
        <v>0.1532</v>
      </c>
    </row>
    <row r="53" spans="1:4" ht="15.75" hidden="1" customHeight="1" x14ac:dyDescent="0.2">
      <c r="A53" s="471" t="s">
        <v>142</v>
      </c>
      <c r="B53" s="472"/>
      <c r="C53" s="472"/>
      <c r="D53" s="473"/>
    </row>
    <row r="54" spans="1:4" ht="15.75" hidden="1" customHeight="1" x14ac:dyDescent="0.2">
      <c r="A54" s="675"/>
      <c r="B54" s="676"/>
      <c r="C54" s="676"/>
      <c r="D54" s="677"/>
    </row>
    <row r="55" spans="1:4" ht="15.75" hidden="1" customHeight="1" x14ac:dyDescent="0.2">
      <c r="A55" s="678"/>
      <c r="B55" s="609"/>
      <c r="C55" s="609"/>
      <c r="D55" s="679"/>
    </row>
    <row r="56" spans="1:4" ht="15.75" hidden="1" customHeight="1" x14ac:dyDescent="0.2">
      <c r="A56" s="658" t="s">
        <v>305</v>
      </c>
      <c r="B56" s="501"/>
      <c r="C56" s="501"/>
      <c r="D56" s="659"/>
    </row>
    <row r="57" spans="1:4" ht="15.75" hidden="1" customHeight="1" x14ac:dyDescent="0.2">
      <c r="A57" s="660" t="s">
        <v>270</v>
      </c>
      <c r="B57" s="324"/>
      <c r="C57" s="324"/>
      <c r="D57" s="325"/>
    </row>
    <row r="58" spans="1:4" ht="15.75" hidden="1" customHeight="1" x14ac:dyDescent="0.2">
      <c r="A58" s="661"/>
      <c r="B58" s="662"/>
      <c r="C58" s="662"/>
      <c r="D58" s="663"/>
    </row>
    <row r="59" spans="1:4" ht="15.75" hidden="1" customHeight="1" thickBot="1" x14ac:dyDescent="0.25">
      <c r="A59" s="664"/>
      <c r="B59" s="665"/>
      <c r="C59" s="665"/>
      <c r="D59" s="666"/>
    </row>
    <row r="60" spans="1:4" ht="15.75" hidden="1" customHeight="1" x14ac:dyDescent="0.2">
      <c r="A60" s="471" t="s">
        <v>271</v>
      </c>
      <c r="B60" s="667"/>
      <c r="C60" s="667"/>
      <c r="D60" s="668"/>
    </row>
    <row r="61" spans="1:4" ht="15.75" hidden="1" customHeight="1" x14ac:dyDescent="0.2">
      <c r="A61" s="669"/>
      <c r="B61" s="670"/>
      <c r="C61" s="670"/>
      <c r="D61" s="671"/>
    </row>
    <row r="62" spans="1:4" ht="15.75" hidden="1" customHeight="1" x14ac:dyDescent="0.2">
      <c r="A62" s="416"/>
      <c r="B62" s="417"/>
      <c r="C62" s="417"/>
      <c r="D62" s="374"/>
    </row>
    <row r="63" spans="1:4" ht="15.75" hidden="1" customHeight="1" x14ac:dyDescent="0.2">
      <c r="A63" s="432" t="s">
        <v>13</v>
      </c>
      <c r="B63" s="433"/>
      <c r="C63" s="433"/>
      <c r="D63" s="434"/>
    </row>
    <row r="64" spans="1:4" ht="15.75" hidden="1" customHeight="1" thickBot="1" x14ac:dyDescent="0.25">
      <c r="A64" s="414" t="s">
        <v>781</v>
      </c>
      <c r="B64" s="507"/>
      <c r="C64" s="507"/>
      <c r="D64" s="508"/>
    </row>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sheetData>
  <mergeCells count="53">
    <mergeCell ref="A1:D1"/>
    <mergeCell ref="A21:C21"/>
    <mergeCell ref="A3:C3"/>
    <mergeCell ref="A22:D23"/>
    <mergeCell ref="A8:C8"/>
    <mergeCell ref="A4:C4"/>
    <mergeCell ref="A5:C5"/>
    <mergeCell ref="A6:C6"/>
    <mergeCell ref="A7:C7"/>
    <mergeCell ref="A17:D17"/>
    <mergeCell ref="A18:D20"/>
    <mergeCell ref="A15:C15"/>
    <mergeCell ref="A16:C16"/>
    <mergeCell ref="A9:C9"/>
    <mergeCell ref="A12:C12"/>
    <mergeCell ref="A10:C10"/>
    <mergeCell ref="A11:C11"/>
    <mergeCell ref="A13:C13"/>
    <mergeCell ref="A14:C14"/>
    <mergeCell ref="A31:D31"/>
    <mergeCell ref="A32:D32"/>
    <mergeCell ref="A33:D33"/>
    <mergeCell ref="A24:D24"/>
    <mergeCell ref="A25:D25"/>
    <mergeCell ref="A26:D26"/>
    <mergeCell ref="A27:D28"/>
    <mergeCell ref="A29:D30"/>
    <mergeCell ref="A35:D35"/>
    <mergeCell ref="A37:C37"/>
    <mergeCell ref="A38:C38"/>
    <mergeCell ref="A39:C39"/>
    <mergeCell ref="A40:C40"/>
    <mergeCell ref="A41:C41"/>
    <mergeCell ref="A42:C42"/>
    <mergeCell ref="A43:C43"/>
    <mergeCell ref="A44:C44"/>
    <mergeCell ref="A45:C45"/>
    <mergeCell ref="A51:D51"/>
    <mergeCell ref="A52:C52"/>
    <mergeCell ref="A53:D54"/>
    <mergeCell ref="A55:D55"/>
    <mergeCell ref="A46:C46"/>
    <mergeCell ref="A47:C47"/>
    <mergeCell ref="A48:C48"/>
    <mergeCell ref="A49:C49"/>
    <mergeCell ref="A50:C50"/>
    <mergeCell ref="A63:D63"/>
    <mergeCell ref="A64:D64"/>
    <mergeCell ref="A56:D56"/>
    <mergeCell ref="A57:D57"/>
    <mergeCell ref="A58:D59"/>
    <mergeCell ref="A60:D61"/>
    <mergeCell ref="A62:D62"/>
  </mergeCells>
  <pageMargins left="1.1023622047244095" right="0.51181102362204722" top="1.5354330708661419" bottom="1.1811023622047245" header="0.39370078740157483" footer="0"/>
  <pageSetup paperSize="9" orientation="portrait" r:id="rId1"/>
  <headerFooter>
    <oddHeader>&amp;C&amp;G</oddHeader>
    <oddFooter>&amp;CRua Rui Barbosa, 310 - Centro - Araputanga-MT – Cel: (65) 99613-9294 E-mail: carolina.o.almeida@hotmail.com / escalaprojeta@gmail.com</oddFooter>
  </headerFooter>
  <drawing r:id="rId2"/>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35"/>
  <sheetViews>
    <sheetView view="pageBreakPreview" topLeftCell="A122" zoomScaleNormal="100" zoomScaleSheetLayoutView="100" workbookViewId="0">
      <selection activeCell="F127" sqref="F127"/>
    </sheetView>
  </sheetViews>
  <sheetFormatPr defaultColWidth="12.625" defaultRowHeight="14.25" x14ac:dyDescent="0.2"/>
  <cols>
    <col min="1" max="1" width="13.875" style="194" customWidth="1"/>
    <col min="2" max="2" width="10.25" style="194" customWidth="1"/>
    <col min="3" max="3" width="46.5" style="194" customWidth="1"/>
    <col min="4" max="4" width="9.625" style="194" customWidth="1"/>
    <col min="5" max="5" width="19" style="194" customWidth="1"/>
    <col min="6" max="6" width="15.75" style="194" customWidth="1"/>
    <col min="7" max="7" width="14.75" style="194" customWidth="1"/>
    <col min="8" max="8" width="14.5" style="194" customWidth="1"/>
    <col min="9" max="41" width="7.625" style="194" customWidth="1"/>
    <col min="42" max="16384" width="12.625" style="194"/>
  </cols>
  <sheetData>
    <row r="1" spans="1:7" x14ac:dyDescent="0.2">
      <c r="A1" s="193" t="str">
        <f>'[2]PLANILHA NÃO DESONERADO'!A1</f>
        <v>Obra:</v>
      </c>
      <c r="B1" s="576" t="str">
        <f>'MEM. CÁLCULO'!B1:F1</f>
        <v>REFORMA DE PISTA DE ATLETISMO</v>
      </c>
      <c r="C1" s="577"/>
      <c r="D1" s="577"/>
      <c r="E1" s="577"/>
      <c r="F1" s="577"/>
      <c r="G1" s="578"/>
    </row>
    <row r="2" spans="1:7" x14ac:dyDescent="0.2">
      <c r="A2" s="193" t="str">
        <f>'[2]PLANILHA NÃO DESONERADO'!A2</f>
        <v>Proprietário:</v>
      </c>
      <c r="B2" s="576" t="str">
        <f>'MEM. CÁLCULO'!B2:F2</f>
        <v>Prefeitura Municipal de São José dos Quatro Marcos</v>
      </c>
      <c r="C2" s="577"/>
      <c r="D2" s="577"/>
      <c r="E2" s="577"/>
      <c r="F2" s="577"/>
      <c r="G2" s="578"/>
    </row>
    <row r="3" spans="1:7" x14ac:dyDescent="0.2">
      <c r="A3" s="193" t="str">
        <f>'[2]PLANILHA NÃO DESONERADO'!A3</f>
        <v>Local:</v>
      </c>
      <c r="B3" s="576" t="str">
        <f>'MEM. CÁLCULO'!B3:F3</f>
        <v>ZONA URBANA</v>
      </c>
      <c r="C3" s="577"/>
      <c r="D3" s="577"/>
      <c r="E3" s="577"/>
      <c r="F3" s="577"/>
      <c r="G3" s="578"/>
    </row>
    <row r="4" spans="1:7" ht="15" thickBot="1" x14ac:dyDescent="0.25">
      <c r="A4" s="196" t="str">
        <f>'[2]PLANILHA NÃO DESONERADO'!A4</f>
        <v>Data:</v>
      </c>
      <c r="B4" s="579">
        <f ca="1">'MEM. CÁLCULO'!B4:F4</f>
        <v>45936</v>
      </c>
      <c r="C4" s="580"/>
      <c r="D4" s="580"/>
      <c r="E4" s="580"/>
      <c r="F4" s="580"/>
      <c r="G4" s="581"/>
    </row>
    <row r="5" spans="1:7" ht="15" thickBot="1" x14ac:dyDescent="0.25">
      <c r="A5" s="582"/>
      <c r="B5" s="583"/>
      <c r="C5" s="583"/>
      <c r="D5" s="583"/>
      <c r="E5" s="583"/>
      <c r="F5" s="583"/>
      <c r="G5" s="584"/>
    </row>
    <row r="6" spans="1:7" ht="15.75" thickBot="1" x14ac:dyDescent="0.25">
      <c r="A6" s="585" t="s">
        <v>285</v>
      </c>
      <c r="B6" s="586"/>
      <c r="C6" s="586"/>
      <c r="D6" s="586"/>
      <c r="E6" s="586"/>
      <c r="F6" s="586"/>
      <c r="G6" s="587"/>
    </row>
    <row r="7" spans="1:7" ht="15" customHeight="1" x14ac:dyDescent="0.2">
      <c r="A7" s="570"/>
      <c r="B7" s="571"/>
      <c r="C7" s="571"/>
      <c r="D7" s="571"/>
      <c r="E7" s="571"/>
      <c r="F7" s="571"/>
      <c r="G7" s="572"/>
    </row>
    <row r="8" spans="1:7" ht="15" thickBot="1" x14ac:dyDescent="0.25">
      <c r="A8" s="573"/>
      <c r="B8" s="574"/>
      <c r="C8" s="574"/>
      <c r="D8" s="574"/>
      <c r="E8" s="574"/>
      <c r="F8" s="574"/>
      <c r="G8" s="575"/>
    </row>
    <row r="9" spans="1:7" ht="15" x14ac:dyDescent="0.2">
      <c r="A9" s="692" t="s">
        <v>45</v>
      </c>
      <c r="B9" s="693"/>
      <c r="C9" s="693"/>
      <c r="D9" s="693"/>
      <c r="E9" s="693"/>
      <c r="F9" s="693"/>
      <c r="G9" s="694"/>
    </row>
    <row r="10" spans="1:7" x14ac:dyDescent="0.2">
      <c r="A10" s="689" t="s">
        <v>277</v>
      </c>
      <c r="B10" s="690"/>
      <c r="C10" s="690"/>
      <c r="D10" s="689" t="s">
        <v>42</v>
      </c>
      <c r="E10" s="690"/>
      <c r="F10" s="690"/>
      <c r="G10" s="690"/>
    </row>
    <row r="11" spans="1:7" ht="30" x14ac:dyDescent="0.2">
      <c r="A11" s="206" t="s">
        <v>47</v>
      </c>
      <c r="B11" s="206" t="s">
        <v>74</v>
      </c>
      <c r="C11" s="206" t="s">
        <v>6</v>
      </c>
      <c r="D11" s="206"/>
      <c r="E11" s="207" t="s">
        <v>49</v>
      </c>
      <c r="F11" s="205" t="s">
        <v>50</v>
      </c>
      <c r="G11" s="205" t="s">
        <v>51</v>
      </c>
    </row>
    <row r="12" spans="1:7" ht="28.5" x14ac:dyDescent="0.2">
      <c r="A12" s="236" t="s">
        <v>63</v>
      </c>
      <c r="B12" s="237">
        <v>90780</v>
      </c>
      <c r="C12" s="198" t="str">
        <f>VLOOKUP(B12,SINAPI!A:D,2,0)</f>
        <v>MESTRE DE OBRAS COM ENCARGOS COMPLEMENTARES</v>
      </c>
      <c r="D12" s="197" t="str">
        <f>VLOOKUP(B12,SINAPI!A:D,3,0)</f>
        <v>H</v>
      </c>
      <c r="E12" s="231">
        <v>120</v>
      </c>
      <c r="F12" s="230">
        <f>VLOOKUP(B12,SINAPI!A:D,4,0)</f>
        <v>61.12</v>
      </c>
      <c r="G12" s="238">
        <f>TRUNC(F12*E12,2)</f>
        <v>7334.4</v>
      </c>
    </row>
    <row r="13" spans="1:7" ht="28.5" x14ac:dyDescent="0.2">
      <c r="A13" s="236" t="s">
        <v>63</v>
      </c>
      <c r="B13" s="237">
        <v>90777</v>
      </c>
      <c r="C13" s="198" t="str">
        <f>VLOOKUP(B13,SINAPI!A:D,2,0)</f>
        <v>ENGENHEIRO CIVIL DE OBRA JUNIOR COM ENCARGOS COMPLEMENTARES</v>
      </c>
      <c r="D13" s="197" t="str">
        <f>VLOOKUP(B13,SINAPI!A:D,3,0)</f>
        <v>H</v>
      </c>
      <c r="E13" s="231">
        <v>48</v>
      </c>
      <c r="F13" s="230">
        <f>VLOOKUP(B13,SINAPI!A:D,4,0)</f>
        <v>125.22</v>
      </c>
      <c r="G13" s="238">
        <f>TRUNC(F13*E13,2)</f>
        <v>6010.56</v>
      </c>
    </row>
    <row r="14" spans="1:7" ht="15.75" customHeight="1" x14ac:dyDescent="0.2">
      <c r="A14" s="691" t="s">
        <v>415</v>
      </c>
      <c r="B14" s="691"/>
      <c r="C14" s="691"/>
      <c r="D14" s="691"/>
      <c r="E14" s="691"/>
      <c r="F14" s="239" t="s">
        <v>71</v>
      </c>
      <c r="G14" s="218">
        <f>TRUNC(G12+G13,2)</f>
        <v>13344.96</v>
      </c>
    </row>
    <row r="15" spans="1:7" ht="15" customHeight="1" x14ac:dyDescent="0.2">
      <c r="A15" s="691" t="s">
        <v>414</v>
      </c>
      <c r="B15" s="691"/>
      <c r="C15" s="691"/>
      <c r="D15" s="691"/>
      <c r="E15" s="691"/>
      <c r="F15" s="704"/>
      <c r="G15" s="704"/>
    </row>
    <row r="16" spans="1:7" ht="15" thickBot="1" x14ac:dyDescent="0.25">
      <c r="A16" s="695"/>
      <c r="B16" s="696"/>
      <c r="C16" s="696"/>
      <c r="D16" s="696"/>
      <c r="E16" s="696"/>
      <c r="F16" s="696"/>
      <c r="G16" s="697"/>
    </row>
    <row r="17" spans="1:7" ht="15" x14ac:dyDescent="0.2">
      <c r="A17" s="701" t="s">
        <v>72</v>
      </c>
      <c r="B17" s="702"/>
      <c r="C17" s="702"/>
      <c r="D17" s="702"/>
      <c r="E17" s="702"/>
      <c r="F17" s="702"/>
      <c r="G17" s="703"/>
    </row>
    <row r="18" spans="1:7" ht="46.5" customHeight="1" x14ac:dyDescent="0.2">
      <c r="A18" s="554" t="s">
        <v>309</v>
      </c>
      <c r="B18" s="517"/>
      <c r="C18" s="517"/>
      <c r="D18" s="554" t="s">
        <v>69</v>
      </c>
      <c r="E18" s="517"/>
      <c r="F18" s="517"/>
      <c r="G18" s="517"/>
    </row>
    <row r="19" spans="1:7" ht="30" x14ac:dyDescent="0.2">
      <c r="A19" s="225" t="s">
        <v>47</v>
      </c>
      <c r="B19" s="225" t="s">
        <v>48</v>
      </c>
      <c r="C19" s="225" t="s">
        <v>6</v>
      </c>
      <c r="D19" s="225" t="s">
        <v>42</v>
      </c>
      <c r="E19" s="226" t="s">
        <v>49</v>
      </c>
      <c r="F19" s="227" t="s">
        <v>50</v>
      </c>
      <c r="G19" s="227" t="s">
        <v>51</v>
      </c>
    </row>
    <row r="20" spans="1:7" x14ac:dyDescent="0.2">
      <c r="A20" s="228" t="s">
        <v>63</v>
      </c>
      <c r="B20" s="228">
        <v>88309</v>
      </c>
      <c r="C20" s="198" t="str">
        <f>VLOOKUP(B20,SINAPI!A:D,2,0)</f>
        <v>PEDREIRO COM ENCARGOS COMPLEMENTARES</v>
      </c>
      <c r="D20" s="197" t="str">
        <f>VLOOKUP(B20,SINAPI!A:D,3,0)</f>
        <v>H</v>
      </c>
      <c r="E20" s="230" t="s">
        <v>317</v>
      </c>
      <c r="F20" s="230">
        <f>VLOOKUP(B20,SINAPI!A:D,4,0)</f>
        <v>26.4</v>
      </c>
      <c r="G20" s="238">
        <f>TRUNC(F20*E20,2)</f>
        <v>62.99</v>
      </c>
    </row>
    <row r="21" spans="1:7" x14ac:dyDescent="0.2">
      <c r="A21" s="228" t="s">
        <v>63</v>
      </c>
      <c r="B21" s="228">
        <v>88316</v>
      </c>
      <c r="C21" s="198" t="str">
        <f>VLOOKUP(B21,SINAPI!A:D,2,0)</f>
        <v>SERVENTE COM ENCARGOS COMPLEMENTARES</v>
      </c>
      <c r="D21" s="197" t="str">
        <f>VLOOKUP(B21,SINAPI!A:D,3,0)</f>
        <v>H</v>
      </c>
      <c r="E21" s="230" t="s">
        <v>318</v>
      </c>
      <c r="F21" s="230">
        <f>VLOOKUP(B21,SINAPI!A:D,4,0)</f>
        <v>21.17</v>
      </c>
      <c r="G21" s="238">
        <f>TRUNC(F21*E21,2)</f>
        <v>51.86</v>
      </c>
    </row>
    <row r="22" spans="1:7" ht="42.75" x14ac:dyDescent="0.2">
      <c r="A22" s="228" t="s">
        <v>63</v>
      </c>
      <c r="B22" s="228">
        <v>90586</v>
      </c>
      <c r="C22" s="198" t="str">
        <f>VLOOKUP(B22,SINAPI!A:D,2,0)</f>
        <v>VIBRADOR DE IMERSÃO, DIÂMETRO DE PONTEIRA 45MM, MOTOR ELÉTRICO TRIFÁSICO POTÊNCIA DE 2 CV - CHP DIURNO. AF_06/2015</v>
      </c>
      <c r="D22" s="197" t="str">
        <f>VLOOKUP(B22,SINAPI!A:D,3,0)</f>
        <v>CHP</v>
      </c>
      <c r="E22" s="230" t="s">
        <v>319</v>
      </c>
      <c r="F22" s="230">
        <f>VLOOKUP(B22,SINAPI!A:D,4,0)</f>
        <v>1.42</v>
      </c>
      <c r="G22" s="238">
        <f>TRUNC(F22*E22,2)</f>
        <v>0.44</v>
      </c>
    </row>
    <row r="23" spans="1:7" ht="42.75" x14ac:dyDescent="0.2">
      <c r="A23" s="228" t="s">
        <v>63</v>
      </c>
      <c r="B23" s="228">
        <v>90587</v>
      </c>
      <c r="C23" s="198" t="str">
        <f>VLOOKUP(B23,SINAPI!A:D,2,0)</f>
        <v>VIBRADOR DE IMERSÃO, DIÂMETRO DE PONTEIRA 45MM, MOTOR ELÉTRICO TRIFÁSICO POTÊNCIA DE 2 CV - CHI DIURNO. AF_06/2015</v>
      </c>
      <c r="D23" s="197" t="str">
        <f>VLOOKUP(B23,SINAPI!A:D,3,0)</f>
        <v>CHI</v>
      </c>
      <c r="E23" s="230" t="s">
        <v>320</v>
      </c>
      <c r="F23" s="230">
        <f>VLOOKUP(B23,SINAPI!A:D,4,0)</f>
        <v>0.53</v>
      </c>
      <c r="G23" s="238">
        <f>TRUNC(F23*E23,2)</f>
        <v>0.48</v>
      </c>
    </row>
    <row r="24" spans="1:7" ht="57" x14ac:dyDescent="0.2">
      <c r="A24" s="228" t="s">
        <v>63</v>
      </c>
      <c r="B24" s="228">
        <v>94971</v>
      </c>
      <c r="C24" s="198" t="str">
        <f>VLOOKUP(B24,SINAPI!A:D,2,0)</f>
        <v>CONCRETO FCK = 25MPA, TRAÇO 1:2,3:2,7 (EM MASSA SECA DE CIMENTO/ AREIA MÉDIA/ BRITA 1) - PREPARO MECÂNICO COM BETONEIRA 600 L. AF_05/2021</v>
      </c>
      <c r="D24" s="197" t="str">
        <f>VLOOKUP(B24,SINAPI!A:D,3,0)</f>
        <v>M3</v>
      </c>
      <c r="E24" s="230" t="s">
        <v>316</v>
      </c>
      <c r="F24" s="230">
        <f>VLOOKUP(B24,SINAPI!A:D,4,0)</f>
        <v>616.83000000000004</v>
      </c>
      <c r="G24" s="238">
        <f>TRUNC(F24*E24,2)</f>
        <v>709.35</v>
      </c>
    </row>
    <row r="25" spans="1:7" ht="15" x14ac:dyDescent="0.2">
      <c r="A25" s="176" t="s">
        <v>321</v>
      </c>
      <c r="B25" s="176"/>
      <c r="C25" s="176"/>
      <c r="D25" s="176"/>
      <c r="E25" s="176"/>
      <c r="F25" s="232" t="s">
        <v>71</v>
      </c>
      <c r="G25" s="233">
        <f>TRUNC(G24+G23+G22+G21+G20,2)</f>
        <v>825.12</v>
      </c>
    </row>
    <row r="26" spans="1:7" ht="15" thickBot="1" x14ac:dyDescent="0.25">
      <c r="A26" s="698"/>
      <c r="B26" s="699"/>
      <c r="C26" s="699"/>
      <c r="D26" s="699"/>
      <c r="E26" s="699"/>
      <c r="F26" s="699"/>
      <c r="G26" s="700"/>
    </row>
    <row r="27" spans="1:7" ht="15" hidden="1" x14ac:dyDescent="0.2">
      <c r="A27" s="692" t="s">
        <v>76</v>
      </c>
      <c r="B27" s="693"/>
      <c r="C27" s="693"/>
      <c r="D27" s="693"/>
      <c r="E27" s="693"/>
      <c r="F27" s="693"/>
      <c r="G27" s="694"/>
    </row>
    <row r="28" spans="1:7" ht="66.75" hidden="1" customHeight="1" x14ac:dyDescent="0.2">
      <c r="A28" s="689" t="s">
        <v>365</v>
      </c>
      <c r="B28" s="690"/>
      <c r="C28" s="690"/>
      <c r="D28" s="689" t="s">
        <v>46</v>
      </c>
      <c r="E28" s="690"/>
      <c r="F28" s="690"/>
      <c r="G28" s="690"/>
    </row>
    <row r="29" spans="1:7" ht="30" hidden="1" x14ac:dyDescent="0.2">
      <c r="A29" s="206" t="s">
        <v>47</v>
      </c>
      <c r="B29" s="206" t="s">
        <v>48</v>
      </c>
      <c r="C29" s="206" t="s">
        <v>6</v>
      </c>
      <c r="D29" s="206" t="s">
        <v>42</v>
      </c>
      <c r="E29" s="207" t="s">
        <v>49</v>
      </c>
      <c r="F29" s="205" t="s">
        <v>50</v>
      </c>
      <c r="G29" s="205" t="s">
        <v>51</v>
      </c>
    </row>
    <row r="30" spans="1:7" ht="59.65" hidden="1" customHeight="1" x14ac:dyDescent="0.2">
      <c r="A30" s="228" t="s">
        <v>63</v>
      </c>
      <c r="B30" s="228">
        <v>94962</v>
      </c>
      <c r="C30" s="229" t="s">
        <v>358</v>
      </c>
      <c r="D30" s="228" t="s">
        <v>69</v>
      </c>
      <c r="E30" s="249">
        <v>4.4999999999999997E-3</v>
      </c>
      <c r="F30" s="230">
        <v>450.14</v>
      </c>
      <c r="G30" s="238">
        <f t="shared" ref="G30:G37" si="0">TRUNC(F30*E30,2)</f>
        <v>2.02</v>
      </c>
    </row>
    <row r="31" spans="1:7" ht="35.1" hidden="1" customHeight="1" x14ac:dyDescent="0.2">
      <c r="A31" s="228" t="s">
        <v>63</v>
      </c>
      <c r="B31" s="228">
        <v>88315</v>
      </c>
      <c r="C31" s="229" t="s">
        <v>359</v>
      </c>
      <c r="D31" s="228" t="s">
        <v>65</v>
      </c>
      <c r="E31" s="249">
        <v>0.97740000000000005</v>
      </c>
      <c r="F31" s="230">
        <v>25.4</v>
      </c>
      <c r="G31" s="238">
        <f t="shared" si="0"/>
        <v>24.82</v>
      </c>
    </row>
    <row r="32" spans="1:7" ht="22.35" hidden="1" customHeight="1" x14ac:dyDescent="0.2">
      <c r="A32" s="228" t="s">
        <v>63</v>
      </c>
      <c r="B32" s="228">
        <v>88316</v>
      </c>
      <c r="C32" s="229" t="s">
        <v>66</v>
      </c>
      <c r="D32" s="228" t="s">
        <v>65</v>
      </c>
      <c r="E32" s="249">
        <v>0.97740000000000005</v>
      </c>
      <c r="F32" s="230">
        <v>20.32</v>
      </c>
      <c r="G32" s="238">
        <f t="shared" si="0"/>
        <v>19.86</v>
      </c>
    </row>
    <row r="33" spans="1:7" ht="32.65" hidden="1" customHeight="1" x14ac:dyDescent="0.2">
      <c r="A33" s="228" t="s">
        <v>52</v>
      </c>
      <c r="B33" s="228">
        <v>43130</v>
      </c>
      <c r="C33" s="229" t="s">
        <v>360</v>
      </c>
      <c r="D33" s="228" t="s">
        <v>61</v>
      </c>
      <c r="E33" s="249">
        <v>7.9699999999999993E-2</v>
      </c>
      <c r="F33" s="231">
        <v>24.9</v>
      </c>
      <c r="G33" s="238">
        <f t="shared" si="0"/>
        <v>1.98</v>
      </c>
    </row>
    <row r="34" spans="1:7" ht="32.1" hidden="1" customHeight="1" x14ac:dyDescent="0.2">
      <c r="A34" s="228" t="s">
        <v>52</v>
      </c>
      <c r="B34" s="228">
        <v>11002</v>
      </c>
      <c r="C34" s="229" t="s">
        <v>361</v>
      </c>
      <c r="D34" s="228" t="s">
        <v>61</v>
      </c>
      <c r="E34" s="249">
        <v>2.5000000000000001E-3</v>
      </c>
      <c r="F34" s="230">
        <v>34.369999999999997</v>
      </c>
      <c r="G34" s="238">
        <f t="shared" si="0"/>
        <v>0.08</v>
      </c>
    </row>
    <row r="35" spans="1:7" ht="43.35" hidden="1" customHeight="1" x14ac:dyDescent="0.2">
      <c r="A35" s="228" t="s">
        <v>52</v>
      </c>
      <c r="B35" s="228">
        <v>7162</v>
      </c>
      <c r="C35" s="229" t="s">
        <v>362</v>
      </c>
      <c r="D35" s="228" t="s">
        <v>59</v>
      </c>
      <c r="E35" s="249">
        <v>1.0203</v>
      </c>
      <c r="F35" s="230">
        <v>57.24</v>
      </c>
      <c r="G35" s="238">
        <f t="shared" si="0"/>
        <v>58.4</v>
      </c>
    </row>
    <row r="36" spans="1:7" ht="47.65" hidden="1" customHeight="1" x14ac:dyDescent="0.2">
      <c r="A36" s="228" t="s">
        <v>52</v>
      </c>
      <c r="B36" s="228">
        <v>7696</v>
      </c>
      <c r="C36" s="228" t="s">
        <v>364</v>
      </c>
      <c r="D36" s="228" t="s">
        <v>54</v>
      </c>
      <c r="E36" s="249">
        <v>0.87009999999999998</v>
      </c>
      <c r="F36" s="231">
        <v>77.510000000000005</v>
      </c>
      <c r="G36" s="238">
        <f t="shared" si="0"/>
        <v>67.44</v>
      </c>
    </row>
    <row r="37" spans="1:7" ht="49.7" hidden="1" customHeight="1" x14ac:dyDescent="0.2">
      <c r="A37" s="228" t="s">
        <v>52</v>
      </c>
      <c r="B37" s="228">
        <v>7694</v>
      </c>
      <c r="C37" s="229" t="s">
        <v>363</v>
      </c>
      <c r="D37" s="228" t="s">
        <v>54</v>
      </c>
      <c r="E37" s="249">
        <v>0.61050000000000004</v>
      </c>
      <c r="F37" s="230">
        <v>129.44</v>
      </c>
      <c r="G37" s="238">
        <f t="shared" si="0"/>
        <v>79.02</v>
      </c>
    </row>
    <row r="38" spans="1:7" ht="15.75" hidden="1" thickBot="1" x14ac:dyDescent="0.3">
      <c r="A38" s="691" t="s">
        <v>357</v>
      </c>
      <c r="B38" s="691"/>
      <c r="C38" s="691"/>
      <c r="D38" s="691"/>
      <c r="E38" s="691"/>
      <c r="F38" s="234" t="s">
        <v>71</v>
      </c>
      <c r="G38" s="235">
        <f>TRUNC(SUM(G30:G37,2))</f>
        <v>255</v>
      </c>
    </row>
    <row r="39" spans="1:7" ht="15" x14ac:dyDescent="0.2">
      <c r="A39" s="692" t="s">
        <v>76</v>
      </c>
      <c r="B39" s="693"/>
      <c r="C39" s="693"/>
      <c r="D39" s="693"/>
      <c r="E39" s="693"/>
      <c r="F39" s="693"/>
      <c r="G39" s="694"/>
    </row>
    <row r="40" spans="1:7" ht="66.75" customHeight="1" x14ac:dyDescent="0.2">
      <c r="A40" s="689" t="s">
        <v>586</v>
      </c>
      <c r="B40" s="690"/>
      <c r="C40" s="690"/>
      <c r="D40" s="689" t="s">
        <v>46</v>
      </c>
      <c r="E40" s="690"/>
      <c r="F40" s="690"/>
      <c r="G40" s="690"/>
    </row>
    <row r="41" spans="1:7" ht="30" x14ac:dyDescent="0.2">
      <c r="A41" s="206" t="s">
        <v>107</v>
      </c>
      <c r="B41" s="206" t="s">
        <v>48</v>
      </c>
      <c r="C41" s="206" t="s">
        <v>6</v>
      </c>
      <c r="D41" s="206" t="s">
        <v>42</v>
      </c>
      <c r="E41" s="207" t="s">
        <v>49</v>
      </c>
      <c r="F41" s="205" t="s">
        <v>50</v>
      </c>
      <c r="G41" s="205" t="s">
        <v>51</v>
      </c>
    </row>
    <row r="42" spans="1:7" ht="59.65" customHeight="1" x14ac:dyDescent="0.2">
      <c r="A42" s="228" t="s">
        <v>579</v>
      </c>
      <c r="B42" s="228" t="s">
        <v>350</v>
      </c>
      <c r="C42" s="229" t="s">
        <v>588</v>
      </c>
      <c r="D42" s="228" t="s">
        <v>54</v>
      </c>
      <c r="E42" s="249">
        <v>0.56000000000000005</v>
      </c>
      <c r="F42" s="230">
        <f>COTAÇÕES!G14</f>
        <v>14</v>
      </c>
      <c r="G42" s="238">
        <f t="shared" ref="G42:G51" si="1">TRUNC(F42*E42,2)</f>
        <v>7.84</v>
      </c>
    </row>
    <row r="43" spans="1:7" ht="35.1" customHeight="1" x14ac:dyDescent="0.2">
      <c r="A43" s="228" t="s">
        <v>579</v>
      </c>
      <c r="B43" s="228" t="s">
        <v>589</v>
      </c>
      <c r="C43" s="229" t="s">
        <v>590</v>
      </c>
      <c r="D43" s="228" t="s">
        <v>61</v>
      </c>
      <c r="E43" s="249">
        <v>7.96</v>
      </c>
      <c r="F43" s="230">
        <f>COTAÇÕES!G20</f>
        <v>9.43</v>
      </c>
      <c r="G43" s="238">
        <f t="shared" si="1"/>
        <v>75.06</v>
      </c>
    </row>
    <row r="44" spans="1:7" ht="32.65" customHeight="1" x14ac:dyDescent="0.2">
      <c r="A44" s="228" t="s">
        <v>579</v>
      </c>
      <c r="B44" s="228" t="s">
        <v>432</v>
      </c>
      <c r="C44" s="229" t="s">
        <v>591</v>
      </c>
      <c r="D44" s="228" t="s">
        <v>61</v>
      </c>
      <c r="E44" s="249">
        <v>4.37</v>
      </c>
      <c r="F44" s="231">
        <f>COTAÇÕES!G26</f>
        <v>11</v>
      </c>
      <c r="G44" s="238">
        <f t="shared" ref="G44:G46" si="2">TRUNC(F44*E44,2)</f>
        <v>48.07</v>
      </c>
    </row>
    <row r="45" spans="1:7" ht="22.35" customHeight="1" x14ac:dyDescent="0.2">
      <c r="A45" s="228" t="s">
        <v>63</v>
      </c>
      <c r="B45" s="228">
        <v>88309</v>
      </c>
      <c r="C45" s="198" t="str">
        <f>VLOOKUP(B45,SINAPI!A:D,2,0)</f>
        <v>PEDREIRO COM ENCARGOS COMPLEMENTARES</v>
      </c>
      <c r="D45" s="197" t="str">
        <f>VLOOKUP(B45,SINAPI!A:D,3,0)</f>
        <v>H</v>
      </c>
      <c r="E45" s="249">
        <v>0.53</v>
      </c>
      <c r="F45" s="230">
        <f>VLOOKUP(B45,SINAPI!A:D,4,0)</f>
        <v>26.4</v>
      </c>
      <c r="G45" s="238">
        <f t="shared" ref="G45" si="3">TRUNC(F45*E45,2)</f>
        <v>13.99</v>
      </c>
    </row>
    <row r="46" spans="1:7" ht="36.4" customHeight="1" x14ac:dyDescent="0.2">
      <c r="A46" s="228" t="s">
        <v>63</v>
      </c>
      <c r="B46" s="228">
        <v>88315</v>
      </c>
      <c r="C46" s="198" t="str">
        <f>VLOOKUP(B46,SINAPI!A:D,2,0)</f>
        <v>SERRALHEIRO COM ENCARGOS COMPLEMENTARES</v>
      </c>
      <c r="D46" s="197" t="str">
        <f>VLOOKUP(B46,SINAPI!A:D,3,0)</f>
        <v>H</v>
      </c>
      <c r="E46" s="249">
        <v>2.63</v>
      </c>
      <c r="F46" s="230">
        <f>VLOOKUP(B46,SINAPI!A:D,4,0)</f>
        <v>26.21</v>
      </c>
      <c r="G46" s="238">
        <f t="shared" si="2"/>
        <v>68.930000000000007</v>
      </c>
    </row>
    <row r="47" spans="1:7" ht="22.35" customHeight="1" x14ac:dyDescent="0.2">
      <c r="A47" s="228" t="s">
        <v>63</v>
      </c>
      <c r="B47" s="228">
        <v>88316</v>
      </c>
      <c r="C47" s="198" t="str">
        <f>VLOOKUP(B47,SINAPI!A:D,2,0)</f>
        <v>SERVENTE COM ENCARGOS COMPLEMENTARES</v>
      </c>
      <c r="D47" s="197" t="str">
        <f>VLOOKUP(B47,SINAPI!A:D,3,0)</f>
        <v>H</v>
      </c>
      <c r="E47" s="249">
        <v>3.16</v>
      </c>
      <c r="F47" s="230">
        <f>VLOOKUP(B47,SINAPI!A:D,4,0)</f>
        <v>21.17</v>
      </c>
      <c r="G47" s="238">
        <f t="shared" si="1"/>
        <v>66.89</v>
      </c>
    </row>
    <row r="48" spans="1:7" ht="47.65" customHeight="1" x14ac:dyDescent="0.2">
      <c r="A48" s="228" t="s">
        <v>579</v>
      </c>
      <c r="B48" s="228" t="s">
        <v>592</v>
      </c>
      <c r="C48" s="229" t="s">
        <v>593</v>
      </c>
      <c r="D48" s="228" t="s">
        <v>46</v>
      </c>
      <c r="E48" s="249">
        <v>0.68</v>
      </c>
      <c r="F48" s="231">
        <f>COTAÇÕES!G32</f>
        <v>38.67</v>
      </c>
      <c r="G48" s="238">
        <f t="shared" si="1"/>
        <v>26.29</v>
      </c>
    </row>
    <row r="49" spans="1:7" ht="32.1" customHeight="1" x14ac:dyDescent="0.2">
      <c r="A49" s="228" t="s">
        <v>52</v>
      </c>
      <c r="B49" s="228">
        <v>11002</v>
      </c>
      <c r="C49" s="198" t="str">
        <f>VLOOKUP(B49,SINAPI!A:D,2,0)</f>
        <v>ELETRODO REVESTIDO AWS - E6013, DIAMETRO IGUAL A 2,50 MM</v>
      </c>
      <c r="D49" s="197" t="str">
        <f>VLOOKUP(B49,SINAPI!A:D,3,0)</f>
        <v>KG</v>
      </c>
      <c r="E49" s="249">
        <v>0.59</v>
      </c>
      <c r="F49" s="230">
        <f>VLOOKUP(B49,SINAPI!A:D,4,0)</f>
        <v>36.39</v>
      </c>
      <c r="G49" s="238">
        <f t="shared" si="1"/>
        <v>21.47</v>
      </c>
    </row>
    <row r="50" spans="1:7" ht="54" customHeight="1" x14ac:dyDescent="0.2">
      <c r="A50" s="228" t="s">
        <v>63</v>
      </c>
      <c r="B50" s="228">
        <v>94462</v>
      </c>
      <c r="C50" s="198" t="str">
        <f>VLOOKUP(B50,SINAPI!A:D,2,0)</f>
        <v>TUBO DE AÇO GALVANIZADO COM COSTURA, CLASSE MÉDIA, DN 50 MM (2"), CONEXÃO ROSQUEADA, INSTALADO EM RESERVAÇÃO PREDIAL DE ÁGUA - FORNECIMENTO E INSTALAÇÃO. AF_04/2024</v>
      </c>
      <c r="D50" s="197" t="str">
        <f>VLOOKUP(B50,SINAPI!A:D,3,0)</f>
        <v>M</v>
      </c>
      <c r="E50" s="249">
        <v>3.79</v>
      </c>
      <c r="F50" s="230">
        <f>VLOOKUP(B50,SINAPI!A:D,4,0)</f>
        <v>96.74</v>
      </c>
      <c r="G50" s="238">
        <f t="shared" si="1"/>
        <v>366.64</v>
      </c>
    </row>
    <row r="51" spans="1:7" ht="47.65" customHeight="1" x14ac:dyDescent="0.2">
      <c r="A51" s="228" t="s">
        <v>52</v>
      </c>
      <c r="B51" s="228">
        <v>40425</v>
      </c>
      <c r="C51" s="198" t="str">
        <f>VLOOKUP(B51,SINAPI!A:D,2,0)</f>
        <v>CHAPA DE ACO GROSSA, SAE 1020, BITOLA 1/4", E = 6,35 MM (49,85 KG/M2)</v>
      </c>
      <c r="D51" s="197" t="str">
        <f>VLOOKUP(B51,SINAPI!A:D,3,0)</f>
        <v>KG</v>
      </c>
      <c r="E51" s="249">
        <v>0.28999999999999998</v>
      </c>
      <c r="F51" s="230">
        <f>VLOOKUP(B51,SINAPI!A:D,4,0)</f>
        <v>11</v>
      </c>
      <c r="G51" s="238">
        <f t="shared" si="1"/>
        <v>3.19</v>
      </c>
    </row>
    <row r="52" spans="1:7" ht="15" x14ac:dyDescent="0.25">
      <c r="A52" s="691" t="s">
        <v>587</v>
      </c>
      <c r="B52" s="691"/>
      <c r="C52" s="691"/>
      <c r="D52" s="691"/>
      <c r="E52" s="691"/>
      <c r="F52" s="234" t="s">
        <v>71</v>
      </c>
      <c r="G52" s="235">
        <f>TRUNC(SUM(G42:G51,2))</f>
        <v>700</v>
      </c>
    </row>
    <row r="53" spans="1:7" ht="15.75" thickBot="1" x14ac:dyDescent="0.3">
      <c r="A53" s="217"/>
      <c r="B53" s="217"/>
      <c r="C53" s="217"/>
      <c r="D53" s="217"/>
      <c r="E53" s="217"/>
      <c r="F53" s="241"/>
      <c r="G53" s="240"/>
    </row>
    <row r="54" spans="1:7" ht="15" x14ac:dyDescent="0.2">
      <c r="A54" s="692" t="s">
        <v>666</v>
      </c>
      <c r="B54" s="693"/>
      <c r="C54" s="693"/>
      <c r="D54" s="693"/>
      <c r="E54" s="693"/>
      <c r="F54" s="693"/>
      <c r="G54" s="694"/>
    </row>
    <row r="55" spans="1:7" ht="58.5" customHeight="1" x14ac:dyDescent="0.2">
      <c r="A55" s="689" t="str">
        <f>'PLANILHA ORÇAMENTÁRIA'!D66</f>
        <v>REDE DE PROTEÇÃO ESPORTIVA FIO 2MM, MALHA 4CMX4CM, COR PRETA</v>
      </c>
      <c r="B55" s="690"/>
      <c r="C55" s="690"/>
      <c r="D55" s="689" t="s">
        <v>46</v>
      </c>
      <c r="E55" s="690"/>
      <c r="F55" s="690"/>
      <c r="G55" s="690"/>
    </row>
    <row r="56" spans="1:7" ht="30" x14ac:dyDescent="0.2">
      <c r="A56" s="206" t="s">
        <v>47</v>
      </c>
      <c r="B56" s="206" t="s">
        <v>48</v>
      </c>
      <c r="C56" s="206" t="s">
        <v>6</v>
      </c>
      <c r="D56" s="206" t="s">
        <v>42</v>
      </c>
      <c r="E56" s="207" t="s">
        <v>49</v>
      </c>
      <c r="F56" s="205" t="s">
        <v>50</v>
      </c>
      <c r="G56" s="205" t="s">
        <v>51</v>
      </c>
    </row>
    <row r="57" spans="1:7" ht="22.35" customHeight="1" x14ac:dyDescent="0.2">
      <c r="A57" s="228" t="s">
        <v>63</v>
      </c>
      <c r="B57" s="228">
        <v>88316</v>
      </c>
      <c r="C57" s="198" t="str">
        <f>VLOOKUP(B57,SINAPI!A:D,2,0)</f>
        <v>SERVENTE COM ENCARGOS COMPLEMENTARES</v>
      </c>
      <c r="D57" s="197" t="str">
        <f>VLOOKUP(B57,SINAPI!A:D,3,0)</f>
        <v>H</v>
      </c>
      <c r="E57" s="249">
        <v>2.5899999999999999E-2</v>
      </c>
      <c r="F57" s="230">
        <f>VLOOKUP(B57,SINAPI!A:D,4,0)</f>
        <v>21.17</v>
      </c>
      <c r="G57" s="238">
        <f t="shared" ref="G57:G58" si="4">TRUNC(F57*E57,2)</f>
        <v>0.54</v>
      </c>
    </row>
    <row r="58" spans="1:7" ht="22.35" customHeight="1" x14ac:dyDescent="0.2">
      <c r="A58" s="228" t="s">
        <v>63</v>
      </c>
      <c r="B58" s="228">
        <v>88309</v>
      </c>
      <c r="C58" s="198" t="str">
        <f>VLOOKUP(B58,SINAPI!A:D,2,0)</f>
        <v>PEDREIRO COM ENCARGOS COMPLEMENTARES</v>
      </c>
      <c r="D58" s="197" t="str">
        <f>VLOOKUP(B58,SINAPI!A:D,3,0)</f>
        <v>H</v>
      </c>
      <c r="E58" s="249">
        <v>7.7600000000000002E-2</v>
      </c>
      <c r="F58" s="230">
        <f>VLOOKUP(B58,SINAPI!A:D,4,0)</f>
        <v>26.4</v>
      </c>
      <c r="G58" s="238">
        <f t="shared" si="4"/>
        <v>2.04</v>
      </c>
    </row>
    <row r="59" spans="1:7" ht="30" x14ac:dyDescent="0.2">
      <c r="A59" s="228" t="s">
        <v>599</v>
      </c>
      <c r="B59" s="228" t="s">
        <v>598</v>
      </c>
      <c r="C59" s="229" t="s">
        <v>597</v>
      </c>
      <c r="D59" s="228" t="s">
        <v>46</v>
      </c>
      <c r="E59" s="230">
        <v>1</v>
      </c>
      <c r="F59" s="230">
        <f>COTAÇÕES!G38</f>
        <v>14.13</v>
      </c>
      <c r="G59" s="238">
        <f>TRUNC(F59*E59,2)</f>
        <v>14.13</v>
      </c>
    </row>
    <row r="60" spans="1:7" ht="15" x14ac:dyDescent="0.2">
      <c r="A60" s="228" t="s">
        <v>599</v>
      </c>
      <c r="B60" s="228" t="s">
        <v>600</v>
      </c>
      <c r="C60" s="229" t="s">
        <v>601</v>
      </c>
      <c r="D60" s="228" t="s">
        <v>54</v>
      </c>
      <c r="E60" s="230">
        <v>2.0969000000000002</v>
      </c>
      <c r="F60" s="230">
        <f>COTAÇÕES!G45</f>
        <v>1.46</v>
      </c>
      <c r="G60" s="238">
        <f>TRUNC(F60*E60,2)</f>
        <v>3.06</v>
      </c>
    </row>
    <row r="61" spans="1:7" ht="15" x14ac:dyDescent="0.25">
      <c r="A61" s="691" t="s">
        <v>596</v>
      </c>
      <c r="B61" s="691"/>
      <c r="C61" s="691"/>
      <c r="D61" s="691"/>
      <c r="E61" s="691"/>
      <c r="F61" s="234" t="s">
        <v>71</v>
      </c>
      <c r="G61" s="235">
        <f>TRUNC(G60+G59+G58+G57,2)</f>
        <v>19.77</v>
      </c>
    </row>
    <row r="62" spans="1:7" ht="15" x14ac:dyDescent="0.25">
      <c r="A62" s="217"/>
      <c r="B62" s="217"/>
      <c r="C62" s="217"/>
      <c r="D62" s="217"/>
      <c r="E62" s="217"/>
      <c r="F62" s="241"/>
      <c r="G62" s="240"/>
    </row>
    <row r="63" spans="1:7" ht="15.75" thickBot="1" x14ac:dyDescent="0.3">
      <c r="A63" s="217"/>
      <c r="B63" s="217"/>
      <c r="C63" s="217"/>
      <c r="D63" s="217"/>
      <c r="E63" s="217"/>
      <c r="F63" s="241"/>
      <c r="G63" s="240"/>
    </row>
    <row r="64" spans="1:7" ht="15" x14ac:dyDescent="0.2">
      <c r="A64" s="692" t="s">
        <v>602</v>
      </c>
      <c r="B64" s="693"/>
      <c r="C64" s="693"/>
      <c r="D64" s="693"/>
      <c r="E64" s="693"/>
      <c r="F64" s="693"/>
      <c r="G64" s="694"/>
    </row>
    <row r="65" spans="1:7" ht="58.5" customHeight="1" x14ac:dyDescent="0.2">
      <c r="A65" s="689" t="str">
        <f>'PLANILHA ORÇAMENTÁRIA'!D73</f>
        <v>Poste oficial para volei em aço galvanizado d=3", c/esticador e catraca</v>
      </c>
      <c r="B65" s="690"/>
      <c r="C65" s="690"/>
      <c r="D65" s="689" t="s">
        <v>42</v>
      </c>
      <c r="E65" s="690"/>
      <c r="F65" s="690"/>
      <c r="G65" s="690"/>
    </row>
    <row r="66" spans="1:7" ht="30.75" thickBot="1" x14ac:dyDescent="0.25">
      <c r="A66" s="206" t="s">
        <v>752</v>
      </c>
      <c r="B66" s="206" t="s">
        <v>48</v>
      </c>
      <c r="C66" s="206" t="s">
        <v>6</v>
      </c>
      <c r="D66" s="206" t="s">
        <v>42</v>
      </c>
      <c r="E66" s="207" t="s">
        <v>49</v>
      </c>
      <c r="F66" s="205" t="s">
        <v>50</v>
      </c>
      <c r="G66" s="205" t="s">
        <v>51</v>
      </c>
    </row>
    <row r="67" spans="1:7" ht="30.4" customHeight="1" x14ac:dyDescent="0.2">
      <c r="A67" s="228" t="s">
        <v>753</v>
      </c>
      <c r="B67" s="228" t="s">
        <v>671</v>
      </c>
      <c r="C67" s="229" t="s">
        <v>347</v>
      </c>
      <c r="D67" s="228" t="s">
        <v>604</v>
      </c>
      <c r="E67" s="249">
        <v>1</v>
      </c>
      <c r="F67" s="230">
        <f>COTAÇÕES!G75</f>
        <v>1529.9</v>
      </c>
      <c r="G67" s="238">
        <f t="shared" ref="G67" si="5">TRUNC(F67*E67,2)</f>
        <v>1529.9</v>
      </c>
    </row>
    <row r="68" spans="1:7" ht="15" x14ac:dyDescent="0.25">
      <c r="A68" s="691" t="s">
        <v>603</v>
      </c>
      <c r="B68" s="691"/>
      <c r="C68" s="691"/>
      <c r="D68" s="691"/>
      <c r="E68" s="691"/>
      <c r="F68" s="234" t="s">
        <v>71</v>
      </c>
      <c r="G68" s="235">
        <f>TRUNC(G67,2)</f>
        <v>1529.9</v>
      </c>
    </row>
    <row r="69" spans="1:7" ht="15.75" thickBot="1" x14ac:dyDescent="0.3">
      <c r="A69" s="217"/>
      <c r="B69" s="217"/>
      <c r="C69" s="217"/>
      <c r="D69" s="217"/>
      <c r="E69" s="217"/>
      <c r="F69" s="241"/>
      <c r="G69" s="240"/>
    </row>
    <row r="70" spans="1:7" ht="15" x14ac:dyDescent="0.2">
      <c r="A70" s="692" t="s">
        <v>605</v>
      </c>
      <c r="B70" s="693"/>
      <c r="C70" s="693"/>
      <c r="D70" s="693"/>
      <c r="E70" s="693"/>
      <c r="F70" s="693"/>
      <c r="G70" s="694"/>
    </row>
    <row r="71" spans="1:7" ht="58.5" customHeight="1" x14ac:dyDescent="0.2">
      <c r="A71" s="689" t="str">
        <f>'PLANILHA ORÇAMENTÁRIA'!D74</f>
        <v>Rede para volei profissional, em nylon e com medidor de altura - premium</v>
      </c>
      <c r="B71" s="690"/>
      <c r="C71" s="690"/>
      <c r="D71" s="689" t="s">
        <v>42</v>
      </c>
      <c r="E71" s="690"/>
      <c r="F71" s="690"/>
      <c r="G71" s="690"/>
    </row>
    <row r="72" spans="1:7" ht="30" x14ac:dyDescent="0.2">
      <c r="A72" s="206" t="s">
        <v>752</v>
      </c>
      <c r="B72" s="206" t="s">
        <v>48</v>
      </c>
      <c r="C72" s="206" t="s">
        <v>6</v>
      </c>
      <c r="D72" s="206" t="s">
        <v>42</v>
      </c>
      <c r="E72" s="207" t="s">
        <v>49</v>
      </c>
      <c r="F72" s="205" t="s">
        <v>50</v>
      </c>
      <c r="G72" s="205" t="s">
        <v>51</v>
      </c>
    </row>
    <row r="73" spans="1:7" ht="30.4" customHeight="1" x14ac:dyDescent="0.2">
      <c r="A73" s="228" t="s">
        <v>753</v>
      </c>
      <c r="B73" s="228" t="s">
        <v>754</v>
      </c>
      <c r="C73" s="229" t="s">
        <v>348</v>
      </c>
      <c r="D73" s="228" t="s">
        <v>36</v>
      </c>
      <c r="E73" s="249">
        <v>1</v>
      </c>
      <c r="F73" s="230">
        <f>COTAÇÕES!G81</f>
        <v>668.9</v>
      </c>
      <c r="G73" s="238">
        <f t="shared" ref="G73" si="6">TRUNC(F73*E73,2)</f>
        <v>668.9</v>
      </c>
    </row>
    <row r="74" spans="1:7" ht="15" x14ac:dyDescent="0.25">
      <c r="A74" s="691" t="s">
        <v>606</v>
      </c>
      <c r="B74" s="691"/>
      <c r="C74" s="691"/>
      <c r="D74" s="691"/>
      <c r="E74" s="691"/>
      <c r="F74" s="234" t="s">
        <v>71</v>
      </c>
      <c r="G74" s="235">
        <f>TRUNC(G73,2)</f>
        <v>668.9</v>
      </c>
    </row>
    <row r="75" spans="1:7" ht="15.75" thickBot="1" x14ac:dyDescent="0.3">
      <c r="A75" s="217"/>
      <c r="B75" s="217"/>
      <c r="C75" s="217"/>
      <c r="D75" s="217"/>
      <c r="E75" s="217"/>
      <c r="F75" s="241"/>
      <c r="G75" s="240"/>
    </row>
    <row r="76" spans="1:7" ht="15" x14ac:dyDescent="0.2">
      <c r="A76" s="692" t="s">
        <v>607</v>
      </c>
      <c r="B76" s="693"/>
      <c r="C76" s="693"/>
      <c r="D76" s="693"/>
      <c r="E76" s="693"/>
      <c r="F76" s="693"/>
      <c r="G76" s="694"/>
    </row>
    <row r="77" spans="1:7" ht="58.5" customHeight="1" x14ac:dyDescent="0.2">
      <c r="A77" s="689" t="str">
        <f>'PLANILHA ORÇAMENTÁRIA'!D75</f>
        <v>FITA DE DEMARCAÇÃO DE AREIA PARA VÔLEI DE PRAIA</v>
      </c>
      <c r="B77" s="690"/>
      <c r="C77" s="690"/>
      <c r="D77" s="689" t="s">
        <v>42</v>
      </c>
      <c r="E77" s="690"/>
      <c r="F77" s="690"/>
      <c r="G77" s="690"/>
    </row>
    <row r="78" spans="1:7" ht="30" x14ac:dyDescent="0.2">
      <c r="A78" s="206" t="s">
        <v>47</v>
      </c>
      <c r="B78" s="206" t="s">
        <v>48</v>
      </c>
      <c r="C78" s="206" t="s">
        <v>6</v>
      </c>
      <c r="D78" s="206" t="s">
        <v>42</v>
      </c>
      <c r="E78" s="207" t="s">
        <v>49</v>
      </c>
      <c r="F78" s="205" t="s">
        <v>50</v>
      </c>
      <c r="G78" s="205" t="s">
        <v>51</v>
      </c>
    </row>
    <row r="79" spans="1:7" ht="30.4" customHeight="1" x14ac:dyDescent="0.2">
      <c r="A79" s="228" t="s">
        <v>352</v>
      </c>
      <c r="B79" s="228" t="s">
        <v>612</v>
      </c>
      <c r="C79" s="229" t="s">
        <v>611</v>
      </c>
      <c r="D79" s="228" t="s">
        <v>36</v>
      </c>
      <c r="E79" s="249">
        <v>1</v>
      </c>
      <c r="F79" s="230">
        <f>COTAÇÕES!G51</f>
        <v>179.9</v>
      </c>
      <c r="G79" s="238">
        <f t="shared" ref="G79:G80" si="7">TRUNC(F79*E79,2)</f>
        <v>179.9</v>
      </c>
    </row>
    <row r="80" spans="1:7" ht="22.35" customHeight="1" x14ac:dyDescent="0.2">
      <c r="A80" s="228" t="s">
        <v>63</v>
      </c>
      <c r="B80" s="228">
        <v>88316</v>
      </c>
      <c r="C80" s="198" t="str">
        <f>VLOOKUP(B80,SINAPI!A:D,2,0)</f>
        <v>SERVENTE COM ENCARGOS COMPLEMENTARES</v>
      </c>
      <c r="D80" s="197" t="str">
        <f>VLOOKUP(B80,SINAPI!A:D,3,0)</f>
        <v>H</v>
      </c>
      <c r="E80" s="249">
        <v>0.5</v>
      </c>
      <c r="F80" s="230">
        <f>VLOOKUP(B80,SINAPI!A:D,4,0)</f>
        <v>21.17</v>
      </c>
      <c r="G80" s="238">
        <f t="shared" si="7"/>
        <v>10.58</v>
      </c>
    </row>
    <row r="81" spans="1:7" ht="15" x14ac:dyDescent="0.25">
      <c r="A81" s="691" t="s">
        <v>610</v>
      </c>
      <c r="B81" s="691"/>
      <c r="C81" s="691"/>
      <c r="D81" s="691"/>
      <c r="E81" s="691"/>
      <c r="F81" s="234" t="s">
        <v>71</v>
      </c>
      <c r="G81" s="235">
        <f>SUM(G79:G80)</f>
        <v>190.48000000000002</v>
      </c>
    </row>
    <row r="82" spans="1:7" ht="15.75" thickBot="1" x14ac:dyDescent="0.3">
      <c r="A82" s="217"/>
      <c r="B82" s="217"/>
      <c r="C82" s="217"/>
      <c r="D82" s="217"/>
      <c r="E82" s="217"/>
      <c r="F82" s="241"/>
      <c r="G82" s="240"/>
    </row>
    <row r="83" spans="1:7" ht="15" x14ac:dyDescent="0.2">
      <c r="A83" s="692" t="s">
        <v>608</v>
      </c>
      <c r="B83" s="693"/>
      <c r="C83" s="693"/>
      <c r="D83" s="693"/>
      <c r="E83" s="693"/>
      <c r="F83" s="693"/>
      <c r="G83" s="694"/>
    </row>
    <row r="84" spans="1:7" ht="58.5" customHeight="1" x14ac:dyDescent="0.2">
      <c r="A84" s="689" t="str">
        <f>'PLANILHA ORÇAMENTÁRIA'!D77</f>
        <v>PAR DE TRAVES DE FUTEBOL SOCIETY 5M X 2,2M, TUBO D=8MM COM REDE E REQUADRO.</v>
      </c>
      <c r="B84" s="690"/>
      <c r="C84" s="690"/>
      <c r="D84" s="689" t="s">
        <v>604</v>
      </c>
      <c r="E84" s="690"/>
      <c r="F84" s="690"/>
      <c r="G84" s="690"/>
    </row>
    <row r="85" spans="1:7" ht="30" x14ac:dyDescent="0.2">
      <c r="A85" s="206" t="s">
        <v>47</v>
      </c>
      <c r="B85" s="206" t="s">
        <v>48</v>
      </c>
      <c r="C85" s="206" t="s">
        <v>6</v>
      </c>
      <c r="D85" s="206" t="s">
        <v>42</v>
      </c>
      <c r="E85" s="207" t="s">
        <v>49</v>
      </c>
      <c r="F85" s="205" t="s">
        <v>50</v>
      </c>
      <c r="G85" s="205" t="s">
        <v>51</v>
      </c>
    </row>
    <row r="86" spans="1:7" ht="30.4" customHeight="1" x14ac:dyDescent="0.2">
      <c r="A86" s="228" t="s">
        <v>352</v>
      </c>
      <c r="B86" s="228" t="s">
        <v>668</v>
      </c>
      <c r="C86" s="229" t="s">
        <v>674</v>
      </c>
      <c r="D86" s="228" t="s">
        <v>36</v>
      </c>
      <c r="E86" s="249">
        <v>1</v>
      </c>
      <c r="F86" s="230">
        <f>COTAÇÕES!G57</f>
        <v>5300</v>
      </c>
      <c r="G86" s="238">
        <f t="shared" ref="G86:G87" si="8">TRUNC(F86*E86,2)</f>
        <v>5300</v>
      </c>
    </row>
    <row r="87" spans="1:7" ht="22.35" customHeight="1" x14ac:dyDescent="0.2">
      <c r="A87" s="228" t="s">
        <v>63</v>
      </c>
      <c r="B87" s="228">
        <v>88316</v>
      </c>
      <c r="C87" s="198" t="str">
        <f>VLOOKUP(B87,SINAPI!A:D,2,0)</f>
        <v>SERVENTE COM ENCARGOS COMPLEMENTARES</v>
      </c>
      <c r="D87" s="197" t="str">
        <f>VLOOKUP(B87,SINAPI!A:D,3,0)</f>
        <v>H</v>
      </c>
      <c r="E87" s="249">
        <v>1.2</v>
      </c>
      <c r="F87" s="230">
        <f>VLOOKUP(B87,SINAPI!A:D,4,0)</f>
        <v>21.17</v>
      </c>
      <c r="G87" s="238">
        <f t="shared" si="8"/>
        <v>25.4</v>
      </c>
    </row>
    <row r="88" spans="1:7" ht="62.1" customHeight="1" x14ac:dyDescent="0.2">
      <c r="A88" s="228" t="s">
        <v>63</v>
      </c>
      <c r="B88" s="228" t="s">
        <v>613</v>
      </c>
      <c r="C88" s="229" t="str">
        <f>A18</f>
        <v>CONCRETAGEM DE BLOCOS DE COROAMENTO E VIGAS BALDRAMES, FCK 25 MPA, COM USO DE BOMBA - LANÇAMENTO, ADENSAMENTO E ACABAMENTO.</v>
      </c>
      <c r="D88" s="228" t="s">
        <v>73</v>
      </c>
      <c r="E88" s="249">
        <v>0.5</v>
      </c>
      <c r="F88" s="230">
        <f>G25</f>
        <v>825.12</v>
      </c>
      <c r="G88" s="238">
        <f t="shared" ref="G88" si="9">TRUNC(F88*E88,2)</f>
        <v>412.56</v>
      </c>
    </row>
    <row r="89" spans="1:7" ht="15" x14ac:dyDescent="0.25">
      <c r="A89" s="691" t="s">
        <v>610</v>
      </c>
      <c r="B89" s="691"/>
      <c r="C89" s="691"/>
      <c r="D89" s="691"/>
      <c r="E89" s="691"/>
      <c r="F89" s="234" t="s">
        <v>71</v>
      </c>
      <c r="G89" s="235">
        <f>SUM(G86:G87)</f>
        <v>5325.4</v>
      </c>
    </row>
    <row r="90" spans="1:7" ht="15.75" thickBot="1" x14ac:dyDescent="0.3">
      <c r="A90" s="217"/>
      <c r="B90" s="217"/>
      <c r="C90" s="217"/>
      <c r="D90" s="217"/>
      <c r="E90" s="217"/>
      <c r="F90" s="241"/>
      <c r="G90" s="240"/>
    </row>
    <row r="91" spans="1:7" ht="15" x14ac:dyDescent="0.2">
      <c r="A91" s="692" t="s">
        <v>614</v>
      </c>
      <c r="B91" s="693"/>
      <c r="C91" s="693"/>
      <c r="D91" s="693"/>
      <c r="E91" s="693"/>
      <c r="F91" s="693"/>
      <c r="G91" s="694"/>
    </row>
    <row r="92" spans="1:7" ht="58.5" customHeight="1" x14ac:dyDescent="0.2">
      <c r="A92" s="689" t="str">
        <f>'PLANILHA ORÇAMENTÁRIA'!D140</f>
        <v>CRUZETA E MÃO FRANCESA PARA SUPORTE DE LUMINÁRIAS</v>
      </c>
      <c r="B92" s="690"/>
      <c r="C92" s="690"/>
      <c r="D92" s="689" t="s">
        <v>42</v>
      </c>
      <c r="E92" s="690"/>
      <c r="F92" s="690"/>
      <c r="G92" s="690"/>
    </row>
    <row r="93" spans="1:7" ht="30" x14ac:dyDescent="0.2">
      <c r="A93" s="206" t="s">
        <v>47</v>
      </c>
      <c r="B93" s="206" t="s">
        <v>48</v>
      </c>
      <c r="C93" s="206" t="s">
        <v>6</v>
      </c>
      <c r="D93" s="206" t="s">
        <v>42</v>
      </c>
      <c r="E93" s="207" t="s">
        <v>49</v>
      </c>
      <c r="F93" s="205" t="s">
        <v>50</v>
      </c>
      <c r="G93" s="205" t="s">
        <v>51</v>
      </c>
    </row>
    <row r="94" spans="1:7" ht="29.1" customHeight="1" x14ac:dyDescent="0.2">
      <c r="A94" s="228" t="s">
        <v>52</v>
      </c>
      <c r="B94" s="228">
        <v>34519</v>
      </c>
      <c r="C94" s="198" t="str">
        <f>VLOOKUP(B94,SINAPI!A:D,2,0)</f>
        <v>CRUZETA DE CONCRETO LEVE, COMP. 2000 MM SECAO, 90 X 90 MM</v>
      </c>
      <c r="D94" s="197" t="str">
        <f>VLOOKUP(B94,SINAPI!A:D,3,0)</f>
        <v>UN</v>
      </c>
      <c r="E94" s="230">
        <v>1</v>
      </c>
      <c r="F94" s="230">
        <v>81.2</v>
      </c>
      <c r="G94" s="238">
        <f>TRUNC(F94*E94,2)</f>
        <v>81.2</v>
      </c>
    </row>
    <row r="95" spans="1:7" ht="42.75" x14ac:dyDescent="0.2">
      <c r="A95" s="228" t="s">
        <v>63</v>
      </c>
      <c r="B95" s="228">
        <v>100862</v>
      </c>
      <c r="C95" s="198" t="str">
        <f>VLOOKUP(B95,SINAPI!A:D,2,0)</f>
        <v>SUPORTE MÃO FRANCESA EM ACO, ABAS IGUAIS 40 CM, CAPACIDADE MINIMA 70 KG, BRANCO - FORNECIMENTO E INSTALAÇÃO. AF_01/2020</v>
      </c>
      <c r="D95" s="197" t="str">
        <f>VLOOKUP(B95,SINAPI!A:D,3,0)</f>
        <v>UN</v>
      </c>
      <c r="E95" s="230">
        <v>2</v>
      </c>
      <c r="F95" s="230">
        <f>VLOOKUP(B95,SINAPI!A:D,4,0)</f>
        <v>37.229999999999997</v>
      </c>
      <c r="G95" s="238">
        <f>TRUNC(F95*E95,2)</f>
        <v>74.459999999999994</v>
      </c>
    </row>
    <row r="96" spans="1:7" ht="28.5" x14ac:dyDescent="0.2">
      <c r="A96" s="228" t="s">
        <v>63</v>
      </c>
      <c r="B96" s="228">
        <v>88264</v>
      </c>
      <c r="C96" s="198" t="str">
        <f>VLOOKUP(B96,SINAPI!A:D,2,0)</f>
        <v>ELETRICISTA COM ENCARGOS COMPLEMENTARES</v>
      </c>
      <c r="D96" s="197" t="str">
        <f>VLOOKUP(B96,SINAPI!A:D,3,0)</f>
        <v>H</v>
      </c>
      <c r="E96" s="230">
        <v>1.5</v>
      </c>
      <c r="F96" s="230">
        <f>VLOOKUP(B96,SINAPI!A:D,4,0)</f>
        <v>27.47</v>
      </c>
      <c r="G96" s="238">
        <f>TRUNC(F96*E96,2)</f>
        <v>41.2</v>
      </c>
    </row>
    <row r="97" spans="1:7" ht="15" x14ac:dyDescent="0.25">
      <c r="A97" s="691" t="s">
        <v>369</v>
      </c>
      <c r="B97" s="691"/>
      <c r="C97" s="691"/>
      <c r="D97" s="691"/>
      <c r="E97" s="691"/>
      <c r="F97" s="234" t="s">
        <v>71</v>
      </c>
      <c r="G97" s="235">
        <f>TRUNC(G95+G94+G96,2)</f>
        <v>196.86</v>
      </c>
    </row>
    <row r="98" spans="1:7" ht="32.65" customHeight="1" thickBot="1" x14ac:dyDescent="0.3">
      <c r="A98" s="217"/>
      <c r="B98" s="217"/>
      <c r="C98" s="217"/>
      <c r="D98" s="217"/>
      <c r="E98" s="217"/>
      <c r="F98" s="241"/>
      <c r="G98" s="240"/>
    </row>
    <row r="99" spans="1:7" ht="15" x14ac:dyDescent="0.2">
      <c r="A99" s="692" t="s">
        <v>615</v>
      </c>
      <c r="B99" s="693"/>
      <c r="C99" s="693"/>
      <c r="D99" s="693"/>
      <c r="E99" s="693"/>
      <c r="F99" s="693"/>
      <c r="G99" s="694"/>
    </row>
    <row r="100" spans="1:7" ht="58.5" customHeight="1" x14ac:dyDescent="0.2">
      <c r="A100" s="689" t="str">
        <f>'PLANILHA ORÇAMENTÁRIA'!D160</f>
        <v xml:space="preserve">LUMINÁRIA SOBREPOR QUADRADA LED 24W, 6500K - LEDVANCE OU SIMILAR </v>
      </c>
      <c r="B100" s="690"/>
      <c r="C100" s="690"/>
      <c r="D100" s="689" t="s">
        <v>42</v>
      </c>
      <c r="E100" s="690"/>
      <c r="F100" s="690"/>
      <c r="G100" s="690"/>
    </row>
    <row r="101" spans="1:7" ht="30" x14ac:dyDescent="0.2">
      <c r="A101" s="206" t="s">
        <v>47</v>
      </c>
      <c r="B101" s="206" t="s">
        <v>48</v>
      </c>
      <c r="C101" s="206" t="s">
        <v>6</v>
      </c>
      <c r="D101" s="206" t="s">
        <v>42</v>
      </c>
      <c r="E101" s="207" t="s">
        <v>49</v>
      </c>
      <c r="F101" s="205" t="s">
        <v>50</v>
      </c>
      <c r="G101" s="205" t="s">
        <v>51</v>
      </c>
    </row>
    <row r="102" spans="1:7" ht="29.1" customHeight="1" x14ac:dyDescent="0.2">
      <c r="A102" s="228" t="s">
        <v>352</v>
      </c>
      <c r="B102" s="228" t="s">
        <v>669</v>
      </c>
      <c r="C102" s="229" t="s">
        <v>665</v>
      </c>
      <c r="D102" s="228" t="s">
        <v>42</v>
      </c>
      <c r="E102" s="230">
        <v>1</v>
      </c>
      <c r="F102" s="230">
        <f>COTAÇÕES!G63</f>
        <v>91.97</v>
      </c>
      <c r="G102" s="238">
        <f>TRUNC(F102*E102,2)</f>
        <v>91.97</v>
      </c>
    </row>
    <row r="103" spans="1:7" ht="28.5" x14ac:dyDescent="0.2">
      <c r="A103" s="228" t="s">
        <v>63</v>
      </c>
      <c r="B103" s="228">
        <v>88264</v>
      </c>
      <c r="C103" s="198" t="str">
        <f>VLOOKUP(B103,SINAPI!A:D,2,0)</f>
        <v>ELETRICISTA COM ENCARGOS COMPLEMENTARES</v>
      </c>
      <c r="D103" s="197" t="str">
        <f>VLOOKUP(B103,SINAPI!A:D,3,0)</f>
        <v>H</v>
      </c>
      <c r="E103" s="230">
        <v>1</v>
      </c>
      <c r="F103" s="230">
        <f>VLOOKUP(B103,SINAPI!A:D,4,0)</f>
        <v>27.47</v>
      </c>
      <c r="G103" s="238">
        <f>TRUNC(F103*E103,2)</f>
        <v>27.47</v>
      </c>
    </row>
    <row r="104" spans="1:7" x14ac:dyDescent="0.2">
      <c r="A104" s="228" t="s">
        <v>63</v>
      </c>
      <c r="B104" s="228">
        <v>88316</v>
      </c>
      <c r="C104" s="198" t="str">
        <f>VLOOKUP(B104,SINAPI!A:D,2,0)</f>
        <v>SERVENTE COM ENCARGOS COMPLEMENTARES</v>
      </c>
      <c r="D104" s="197" t="str">
        <f>VLOOKUP(B104,SINAPI!A:D,3,0)</f>
        <v>H</v>
      </c>
      <c r="E104" s="230">
        <v>1</v>
      </c>
      <c r="F104" s="230">
        <f>VLOOKUP(B104,SINAPI!A:D,4,0)</f>
        <v>21.17</v>
      </c>
      <c r="G104" s="238">
        <f>TRUNC(F104*E104,2)</f>
        <v>21.17</v>
      </c>
    </row>
    <row r="105" spans="1:7" ht="15" x14ac:dyDescent="0.25">
      <c r="A105" s="691" t="s">
        <v>617</v>
      </c>
      <c r="B105" s="691"/>
      <c r="C105" s="691"/>
      <c r="D105" s="691"/>
      <c r="E105" s="691"/>
      <c r="F105" s="234" t="s">
        <v>71</v>
      </c>
      <c r="G105" s="235">
        <f>TRUNC(SUM(G102:G104),2)</f>
        <v>140.61000000000001</v>
      </c>
    </row>
    <row r="106" spans="1:7" ht="34.700000000000003" customHeight="1" thickBot="1" x14ac:dyDescent="0.3">
      <c r="A106" s="217"/>
      <c r="B106" s="217"/>
      <c r="C106" s="217"/>
      <c r="D106" s="217"/>
      <c r="E106" s="217"/>
      <c r="F106" s="241"/>
      <c r="G106" s="240"/>
    </row>
    <row r="107" spans="1:7" ht="15" x14ac:dyDescent="0.2">
      <c r="A107" s="692" t="s">
        <v>667</v>
      </c>
      <c r="B107" s="693"/>
      <c r="C107" s="693"/>
      <c r="D107" s="693"/>
      <c r="E107" s="693"/>
      <c r="F107" s="693"/>
      <c r="G107" s="694"/>
    </row>
    <row r="108" spans="1:7" ht="58.5" customHeight="1" x14ac:dyDescent="0.2">
      <c r="A108" s="689" t="str">
        <f>'PLANILHA ORÇAMENTÁRIA'!D70</f>
        <v>REDE DE PROTEÇÃO ESPORTIVA FIO 4MM, MALHA 12CMX12CM, COR PRETA</v>
      </c>
      <c r="B108" s="690"/>
      <c r="C108" s="690"/>
      <c r="D108" s="689" t="s">
        <v>46</v>
      </c>
      <c r="E108" s="690"/>
      <c r="F108" s="690"/>
      <c r="G108" s="690"/>
    </row>
    <row r="109" spans="1:7" ht="30" x14ac:dyDescent="0.2">
      <c r="A109" s="206" t="s">
        <v>47</v>
      </c>
      <c r="B109" s="206" t="s">
        <v>48</v>
      </c>
      <c r="C109" s="206" t="s">
        <v>6</v>
      </c>
      <c r="D109" s="206" t="s">
        <v>42</v>
      </c>
      <c r="E109" s="207" t="s">
        <v>49</v>
      </c>
      <c r="F109" s="205" t="s">
        <v>50</v>
      </c>
      <c r="G109" s="205" t="s">
        <v>51</v>
      </c>
    </row>
    <row r="110" spans="1:7" ht="22.35" customHeight="1" x14ac:dyDescent="0.2">
      <c r="A110" s="228" t="s">
        <v>63</v>
      </c>
      <c r="B110" s="228">
        <v>88316</v>
      </c>
      <c r="C110" s="198" t="str">
        <f>VLOOKUP(B110,SINAPI!A:D,2,0)</f>
        <v>SERVENTE COM ENCARGOS COMPLEMENTARES</v>
      </c>
      <c r="D110" s="197" t="str">
        <f>VLOOKUP(B110,SINAPI!A:D,3,0)</f>
        <v>H</v>
      </c>
      <c r="E110" s="249">
        <v>2.5899999999999999E-2</v>
      </c>
      <c r="F110" s="230">
        <f>VLOOKUP(B110,SINAPI!A:D,4,0)</f>
        <v>21.17</v>
      </c>
      <c r="G110" s="238">
        <f t="shared" ref="G110:G111" si="10">TRUNC(F110*E110,2)</f>
        <v>0.54</v>
      </c>
    </row>
    <row r="111" spans="1:7" ht="22.35" customHeight="1" x14ac:dyDescent="0.2">
      <c r="A111" s="228" t="s">
        <v>63</v>
      </c>
      <c r="B111" s="228">
        <v>88309</v>
      </c>
      <c r="C111" s="198" t="str">
        <f>VLOOKUP(B111,SINAPI!A:D,2,0)</f>
        <v>PEDREIRO COM ENCARGOS COMPLEMENTARES</v>
      </c>
      <c r="D111" s="197" t="str">
        <f>VLOOKUP(B111,SINAPI!A:D,3,0)</f>
        <v>H</v>
      </c>
      <c r="E111" s="249">
        <v>7.7600000000000002E-2</v>
      </c>
      <c r="F111" s="230">
        <f>VLOOKUP(B111,SINAPI!A:D,4,0)</f>
        <v>26.4</v>
      </c>
      <c r="G111" s="238">
        <f t="shared" si="10"/>
        <v>2.04</v>
      </c>
    </row>
    <row r="112" spans="1:7" ht="30" x14ac:dyDescent="0.2">
      <c r="A112" s="228" t="s">
        <v>599</v>
      </c>
      <c r="B112" s="228" t="s">
        <v>670</v>
      </c>
      <c r="C112" s="229" t="s">
        <v>626</v>
      </c>
      <c r="D112" s="228" t="s">
        <v>46</v>
      </c>
      <c r="E112" s="230">
        <v>1</v>
      </c>
      <c r="F112" s="230">
        <f>COTAÇÕES!G69</f>
        <v>7.89</v>
      </c>
      <c r="G112" s="238">
        <f>TRUNC(F112*E112,2)</f>
        <v>7.89</v>
      </c>
    </row>
    <row r="113" spans="1:7" ht="15" x14ac:dyDescent="0.2">
      <c r="A113" s="228" t="s">
        <v>599</v>
      </c>
      <c r="B113" s="228" t="s">
        <v>600</v>
      </c>
      <c r="C113" s="229" t="s">
        <v>601</v>
      </c>
      <c r="D113" s="228" t="s">
        <v>54</v>
      </c>
      <c r="E113" s="230">
        <v>2.0969000000000002</v>
      </c>
      <c r="F113" s="230">
        <f>COTAÇÕES!G45</f>
        <v>1.46</v>
      </c>
      <c r="G113" s="238">
        <f>TRUNC(F113*E113,2)</f>
        <v>3.06</v>
      </c>
    </row>
    <row r="114" spans="1:7" ht="15" x14ac:dyDescent="0.25">
      <c r="A114" s="691" t="s">
        <v>596</v>
      </c>
      <c r="B114" s="691"/>
      <c r="C114" s="691"/>
      <c r="D114" s="691"/>
      <c r="E114" s="691"/>
      <c r="F114" s="234" t="s">
        <v>71</v>
      </c>
      <c r="G114" s="235">
        <f>TRUNC(G113+G112+G111+G110,2)</f>
        <v>13.53</v>
      </c>
    </row>
    <row r="115" spans="1:7" ht="43.35" customHeight="1" thickBot="1" x14ac:dyDescent="0.3">
      <c r="A115" s="217"/>
      <c r="B115" s="217"/>
      <c r="C115" s="217"/>
      <c r="D115" s="217"/>
      <c r="E115" s="217"/>
      <c r="F115" s="241"/>
      <c r="G115" s="240"/>
    </row>
    <row r="116" spans="1:7" ht="15" x14ac:dyDescent="0.2">
      <c r="A116" s="692" t="s">
        <v>667</v>
      </c>
      <c r="B116" s="693"/>
      <c r="C116" s="693"/>
      <c r="D116" s="693"/>
      <c r="E116" s="693"/>
      <c r="F116" s="693"/>
      <c r="G116" s="694"/>
    </row>
    <row r="117" spans="1:7" ht="58.5" customHeight="1" x14ac:dyDescent="0.2">
      <c r="A117" s="689" t="s">
        <v>788</v>
      </c>
      <c r="B117" s="690"/>
      <c r="C117" s="690"/>
      <c r="D117" s="689" t="s">
        <v>46</v>
      </c>
      <c r="E117" s="690"/>
      <c r="F117" s="690"/>
      <c r="G117" s="690"/>
    </row>
    <row r="118" spans="1:7" ht="30" x14ac:dyDescent="0.2">
      <c r="A118" s="206" t="s">
        <v>47</v>
      </c>
      <c r="B118" s="206" t="s">
        <v>48</v>
      </c>
      <c r="C118" s="206" t="s">
        <v>6</v>
      </c>
      <c r="D118" s="206" t="s">
        <v>42</v>
      </c>
      <c r="E118" s="207" t="s">
        <v>49</v>
      </c>
      <c r="F118" s="205" t="s">
        <v>50</v>
      </c>
      <c r="G118" s="205" t="s">
        <v>51</v>
      </c>
    </row>
    <row r="119" spans="1:7" ht="30" customHeight="1" x14ac:dyDescent="0.2">
      <c r="A119" s="228" t="s">
        <v>52</v>
      </c>
      <c r="B119" s="228">
        <v>1333</v>
      </c>
      <c r="C119" s="198" t="str">
        <f>VLOOKUP(B119,SINAPI!A:D,2,0)</f>
        <v>CHAPA DE ACO GROSSA, ASTM A36, E = 1/2" (12,70 MM) 99,59 KG/M2</v>
      </c>
      <c r="D119" s="197" t="str">
        <f>VLOOKUP(B119,SINAPI!A:D,3,0)</f>
        <v>KG</v>
      </c>
      <c r="E119" s="249">
        <v>6.0005000000000003E-2</v>
      </c>
      <c r="F119" s="230">
        <f>VLOOKUP(B119,SINAPI!A:D,4,0)</f>
        <v>11.04</v>
      </c>
      <c r="G119" s="238">
        <f t="shared" ref="G119:G120" si="11">TRUNC(F119*E119,2)</f>
        <v>0.66</v>
      </c>
    </row>
    <row r="120" spans="1:7" ht="33.4" customHeight="1" x14ac:dyDescent="0.2">
      <c r="A120" s="228" t="s">
        <v>52</v>
      </c>
      <c r="B120" s="228">
        <v>10997</v>
      </c>
      <c r="C120" s="198" t="str">
        <f>VLOOKUP(B120,SINAPI!A:D,2,0)</f>
        <v>ELETRODO REVESTIDO AWS - E7018, DIAMETRO IGUAL A 4,00 MM</v>
      </c>
      <c r="D120" s="197" t="str">
        <f>VLOOKUP(B120,SINAPI!A:D,3,0)</f>
        <v>KG</v>
      </c>
      <c r="E120" s="249">
        <v>1.6999999999999999E-3</v>
      </c>
      <c r="F120" s="230">
        <f>VLOOKUP(B120,SINAPI!A:D,4,0)</f>
        <v>37.9</v>
      </c>
      <c r="G120" s="238">
        <f t="shared" si="11"/>
        <v>0.06</v>
      </c>
    </row>
    <row r="121" spans="1:7" ht="33.4" customHeight="1" x14ac:dyDescent="0.2">
      <c r="A121" s="228" t="s">
        <v>352</v>
      </c>
      <c r="B121" s="228" t="s">
        <v>802</v>
      </c>
      <c r="C121" s="229" t="s">
        <v>791</v>
      </c>
      <c r="D121" s="228" t="s">
        <v>61</v>
      </c>
      <c r="E121" s="249">
        <v>1.091</v>
      </c>
      <c r="F121" s="230">
        <f>COTAÇÕES!G87</f>
        <v>12.47</v>
      </c>
      <c r="G121" s="238">
        <f>TRUNC(F121*E121,2)</f>
        <v>13.6</v>
      </c>
    </row>
    <row r="122" spans="1:7" ht="36.4" customHeight="1" x14ac:dyDescent="0.2">
      <c r="A122" s="228" t="s">
        <v>63</v>
      </c>
      <c r="B122" s="228">
        <v>88240</v>
      </c>
      <c r="C122" s="198" t="str">
        <f>VLOOKUP(B122,SINAPI!A:D,2,0)</f>
        <v>AJUDANTE DE ESTRUTURA METÁLICA COM ENCARGOS COMPLEMENTARES</v>
      </c>
      <c r="D122" s="197" t="str">
        <f>VLOOKUP(B122,SINAPI!A:D,3,0)</f>
        <v>H</v>
      </c>
      <c r="E122" s="249">
        <v>1.2999999999999999E-3</v>
      </c>
      <c r="F122" s="230">
        <f>VLOOKUP(B122,SINAPI!A:D,4,0)</f>
        <v>21.14</v>
      </c>
      <c r="G122" s="238">
        <f>TRUNC(F122*E122,2)</f>
        <v>0.02</v>
      </c>
    </row>
    <row r="123" spans="1:7" ht="36.4" customHeight="1" x14ac:dyDescent="0.2">
      <c r="A123" s="228" t="s">
        <v>63</v>
      </c>
      <c r="B123" s="228">
        <v>88278</v>
      </c>
      <c r="C123" s="198" t="str">
        <f>VLOOKUP(B123,SINAPI!A:D,2,0)</f>
        <v>MONTADOR DE ESTRUTURA METÁLICA COM ENCARGOS COMPLEMENTARES</v>
      </c>
      <c r="D123" s="197" t="str">
        <f>VLOOKUP(B123,SINAPI!A:D,3,0)</f>
        <v>H</v>
      </c>
      <c r="E123" s="249">
        <v>5.0000000000000001E-3</v>
      </c>
      <c r="F123" s="230">
        <f>VLOOKUP(B123,SINAPI!A:D,4,0)</f>
        <v>23.27</v>
      </c>
      <c r="G123" s="238">
        <f t="shared" ref="G123" si="12">TRUNC(F123*E123,2)</f>
        <v>0.11</v>
      </c>
    </row>
    <row r="124" spans="1:7" ht="46.35" customHeight="1" x14ac:dyDescent="0.2">
      <c r="A124" s="228" t="s">
        <v>63</v>
      </c>
      <c r="B124" s="228">
        <v>93287</v>
      </c>
      <c r="C124" s="198" t="str">
        <f>VLOOKUP(B124,SINAPI!A:D,2,0)</f>
        <v>GUINDASTE HIDRÁULICO AUTOPROPELIDO, COM LANÇA TELESCÓPICA 40 M, CAPACIDADE MÁXIMA 60 T, POTÊNCIA 260 KW - CHP DIURNO. AF_03/2016</v>
      </c>
      <c r="D124" s="197" t="str">
        <f>VLOOKUP(B124,SINAPI!A:D,3,0)</f>
        <v>CHP</v>
      </c>
      <c r="E124" s="249">
        <v>1.5100000000000001E-3</v>
      </c>
      <c r="F124" s="230">
        <f>VLOOKUP(B124,SINAPI!A:D,4,0)</f>
        <v>349.17</v>
      </c>
      <c r="G124" s="238">
        <f t="shared" ref="G124" si="13">TRUNC(F124*E124,2)</f>
        <v>0.52</v>
      </c>
    </row>
    <row r="125" spans="1:7" ht="46.35" customHeight="1" x14ac:dyDescent="0.2">
      <c r="A125" s="228" t="s">
        <v>63</v>
      </c>
      <c r="B125" s="228">
        <v>93288</v>
      </c>
      <c r="C125" s="198" t="str">
        <f>VLOOKUP(B125,SINAPI!A:D,2,0)</f>
        <v>GUINDASTE HIDRÁULICO AUTOPROPELIDO, COM LANÇA TELESCÓPICA 40 M, CAPACIDADE MÁXIMA 60 T, POTÊNCIA 260 KW - CHI DIURNO. AF_03/2016</v>
      </c>
      <c r="D125" s="197" t="str">
        <f>VLOOKUP(B125,SINAPI!A:D,3,0)</f>
        <v>CHI</v>
      </c>
      <c r="E125" s="249">
        <v>1.4E-3</v>
      </c>
      <c r="F125" s="230">
        <f>VLOOKUP(B125,SINAPI!A:D,4,0)</f>
        <v>174.83</v>
      </c>
      <c r="G125" s="238">
        <f t="shared" ref="G125" si="14">TRUNC(F125*E125,2)</f>
        <v>0.24</v>
      </c>
    </row>
    <row r="126" spans="1:7" ht="46.35" customHeight="1" x14ac:dyDescent="0.2">
      <c r="A126" s="228" t="s">
        <v>63</v>
      </c>
      <c r="B126" s="228">
        <v>100716</v>
      </c>
      <c r="C126" s="198" t="str">
        <f>VLOOKUP(B126,SINAPI!A:D,2,0)</f>
        <v>JATEAMENTO ABRASIVO COM GRANALHA DE AÇO EM PERFIL METÁLICO EM FÁBRICA. AF_01/2020</v>
      </c>
      <c r="D126" s="197" t="str">
        <f>VLOOKUP(B126,SINAPI!A:D,3,0)</f>
        <v>M2</v>
      </c>
      <c r="E126" s="249">
        <v>2.2700000000000001E-2</v>
      </c>
      <c r="F126" s="230">
        <f>VLOOKUP(B126,SINAPI!A:D,4,0)</f>
        <v>23.8</v>
      </c>
      <c r="G126" s="238">
        <f t="shared" ref="G126" si="15">TRUNC(F126*E126,2)</f>
        <v>0.54</v>
      </c>
    </row>
    <row r="127" spans="1:7" ht="60.4" customHeight="1" x14ac:dyDescent="0.2">
      <c r="A127" s="228" t="s">
        <v>63</v>
      </c>
      <c r="B127" s="228">
        <v>100719</v>
      </c>
      <c r="C127" s="198" t="str">
        <f>VLOOKUP(B127,SINAPI!A:D,2,0)</f>
        <v>PINTURA COM TINTA ALQUÍDICA DE FUNDO (TIPO ZARCÃO) PULVERIZADA SOBRE PERFIL METÁLICO EXECUTADO EM FÁBRICA (POR DEMÃO). AF_01/2020_PE</v>
      </c>
      <c r="D127" s="197" t="str">
        <f>VLOOKUP(B127,SINAPI!A:D,3,0)</f>
        <v>M2</v>
      </c>
      <c r="E127" s="249">
        <v>2.2700000000000001E-2</v>
      </c>
      <c r="F127" s="230">
        <f>VLOOKUP(B127,SINAPI!A:D,4,0)</f>
        <v>10.45</v>
      </c>
      <c r="G127" s="238">
        <f t="shared" ref="G127" si="16">TRUNC(F127*E127,2)</f>
        <v>0.23</v>
      </c>
    </row>
    <row r="128" spans="1:7" ht="15" x14ac:dyDescent="0.25">
      <c r="A128" s="691" t="s">
        <v>803</v>
      </c>
      <c r="B128" s="691"/>
      <c r="C128" s="691"/>
      <c r="D128" s="691"/>
      <c r="E128" s="691"/>
      <c r="F128" s="234" t="s">
        <v>71</v>
      </c>
      <c r="G128" s="235">
        <f>TRUNC(SUM(G119:G127),2)</f>
        <v>15.98</v>
      </c>
    </row>
    <row r="129" spans="1:7" ht="14.25" customHeight="1" x14ac:dyDescent="0.2">
      <c r="A129" s="564" t="s">
        <v>137</v>
      </c>
      <c r="B129" s="487"/>
      <c r="C129" s="487"/>
      <c r="D129" s="565"/>
      <c r="E129" s="541"/>
      <c r="F129" s="541"/>
      <c r="G129" s="541"/>
    </row>
    <row r="130" spans="1:7" x14ac:dyDescent="0.2">
      <c r="A130" s="566"/>
      <c r="B130" s="567"/>
      <c r="C130" s="567"/>
      <c r="D130" s="568"/>
      <c r="E130" s="541"/>
      <c r="F130" s="541"/>
      <c r="G130" s="541"/>
    </row>
    <row r="131" spans="1:7" x14ac:dyDescent="0.2">
      <c r="A131" s="284"/>
      <c r="B131" s="284"/>
      <c r="C131" s="284"/>
      <c r="D131" s="284"/>
      <c r="E131" s="541"/>
      <c r="F131" s="541"/>
      <c r="G131" s="541"/>
    </row>
    <row r="132" spans="1:7" x14ac:dyDescent="0.2">
      <c r="A132" s="284"/>
      <c r="B132" s="284"/>
      <c r="C132" s="284"/>
      <c r="D132" s="284"/>
      <c r="E132" s="541"/>
      <c r="F132" s="541"/>
      <c r="G132" s="541"/>
    </row>
    <row r="133" spans="1:7" x14ac:dyDescent="0.2">
      <c r="A133" s="569" t="s">
        <v>13</v>
      </c>
      <c r="B133" s="569"/>
      <c r="C133" s="569"/>
      <c r="D133" s="569"/>
      <c r="E133" s="541"/>
      <c r="F133" s="541"/>
      <c r="G133" s="541"/>
    </row>
    <row r="134" spans="1:7" x14ac:dyDescent="0.2">
      <c r="A134" s="569" t="s">
        <v>781</v>
      </c>
      <c r="B134" s="569"/>
      <c r="C134" s="569"/>
      <c r="D134" s="569"/>
      <c r="E134" s="541"/>
      <c r="F134" s="541"/>
      <c r="G134" s="541"/>
    </row>
    <row r="135" spans="1:7" ht="15" x14ac:dyDescent="0.25">
      <c r="C135" s="195"/>
      <c r="D135" s="195"/>
      <c r="E135" s="195"/>
    </row>
  </sheetData>
  <mergeCells count="67">
    <mergeCell ref="A91:G91"/>
    <mergeCell ref="A92:C92"/>
    <mergeCell ref="D92:G92"/>
    <mergeCell ref="A97:E97"/>
    <mergeCell ref="D28:G28"/>
    <mergeCell ref="A38:E38"/>
    <mergeCell ref="A55:C55"/>
    <mergeCell ref="D55:G55"/>
    <mergeCell ref="A61:E61"/>
    <mergeCell ref="A54:G54"/>
    <mergeCell ref="A28:C28"/>
    <mergeCell ref="A71:C71"/>
    <mergeCell ref="D71:G71"/>
    <mergeCell ref="A74:E74"/>
    <mergeCell ref="A76:G76"/>
    <mergeCell ref="A39:G39"/>
    <mergeCell ref="A7:G8"/>
    <mergeCell ref="A9:G9"/>
    <mergeCell ref="A10:C10"/>
    <mergeCell ref="D10:G10"/>
    <mergeCell ref="A15:E15"/>
    <mergeCell ref="A14:E14"/>
    <mergeCell ref="F15:G15"/>
    <mergeCell ref="A16:G16"/>
    <mergeCell ref="A26:G26"/>
    <mergeCell ref="A27:G27"/>
    <mergeCell ref="A17:G17"/>
    <mergeCell ref="A18:C18"/>
    <mergeCell ref="D18:G18"/>
    <mergeCell ref="B1:G1"/>
    <mergeCell ref="B2:G2"/>
    <mergeCell ref="B3:G3"/>
    <mergeCell ref="B4:G4"/>
    <mergeCell ref="A6:G6"/>
    <mergeCell ref="A5:G5"/>
    <mergeCell ref="A99:G99"/>
    <mergeCell ref="A100:C100"/>
    <mergeCell ref="D100:G100"/>
    <mergeCell ref="A105:E105"/>
    <mergeCell ref="E129:G134"/>
    <mergeCell ref="A134:D134"/>
    <mergeCell ref="A133:D133"/>
    <mergeCell ref="A131:D132"/>
    <mergeCell ref="A129:D130"/>
    <mergeCell ref="A108:C108"/>
    <mergeCell ref="D108:G108"/>
    <mergeCell ref="A114:E114"/>
    <mergeCell ref="A116:G116"/>
    <mergeCell ref="A117:C117"/>
    <mergeCell ref="D117:G117"/>
    <mergeCell ref="A128:E128"/>
    <mergeCell ref="A40:C40"/>
    <mergeCell ref="D40:G40"/>
    <mergeCell ref="A52:E52"/>
    <mergeCell ref="A107:G107"/>
    <mergeCell ref="A83:G83"/>
    <mergeCell ref="A84:C84"/>
    <mergeCell ref="D84:G84"/>
    <mergeCell ref="A89:E89"/>
    <mergeCell ref="A77:C77"/>
    <mergeCell ref="D77:G77"/>
    <mergeCell ref="A81:E81"/>
    <mergeCell ref="A64:G64"/>
    <mergeCell ref="A65:C65"/>
    <mergeCell ref="D65:G65"/>
    <mergeCell ref="A68:E68"/>
    <mergeCell ref="A70:G70"/>
  </mergeCells>
  <phoneticPr fontId="15" type="noConversion"/>
  <conditionalFormatting sqref="A30:D37 F42:F44 A110:B110 A112:E113 A111 F48">
    <cfRule type="expression" dxfId="125" priority="193" stopIfTrue="1">
      <formula>AND($A30&lt;&gt;"COMPOSICAO",$A30&lt;&gt;"INSUMO",$A30&lt;&gt;"")</formula>
    </cfRule>
    <cfRule type="expression" dxfId="124" priority="194" stopIfTrue="1">
      <formula>AND(OR($A30="COMPOSICAO",$A30="INSUMO",$A30&lt;&gt;""),$A30&lt;&gt;"")</formula>
    </cfRule>
  </conditionalFormatting>
  <conditionalFormatting sqref="A42:D44 A48:D48 A45:B47 A49:B51">
    <cfRule type="expression" dxfId="123" priority="83" stopIfTrue="1">
      <formula>AND($A42&lt;&gt;"COMPOSICAO",$A42&lt;&gt;"INSUMO",$A42&lt;&gt;"")</formula>
    </cfRule>
    <cfRule type="expression" dxfId="122" priority="84" stopIfTrue="1">
      <formula>AND(OR($A42="COMPOSICAO",$A42="INSUMO",$A42&lt;&gt;""),$A42&lt;&gt;"")</formula>
    </cfRule>
  </conditionalFormatting>
  <conditionalFormatting sqref="A57:B57 A58">
    <cfRule type="expression" dxfId="121" priority="165" stopIfTrue="1">
      <formula>AND($A57&lt;&gt;"COMPOSICAO",$A57&lt;&gt;"INSUMO",$A57&lt;&gt;"")</formula>
    </cfRule>
    <cfRule type="expression" dxfId="120" priority="166" stopIfTrue="1">
      <formula>AND(OR($A57="COMPOSICAO",$A57="INSUMO",$A57&lt;&gt;""),$A57&lt;&gt;"")</formula>
    </cfRule>
  </conditionalFormatting>
  <conditionalFormatting sqref="A67:D67">
    <cfRule type="expression" dxfId="119" priority="143" stopIfTrue="1">
      <formula>AND($A67&lt;&gt;"COMPOSICAO",$A67&lt;&gt;"INSUMO",$A67&lt;&gt;"")</formula>
    </cfRule>
    <cfRule type="expression" dxfId="118" priority="144" stopIfTrue="1">
      <formula>AND(OR($A67="COMPOSICAO",$A67="INSUMO",$A67&lt;&gt;""),$A67&lt;&gt;"")</formula>
    </cfRule>
  </conditionalFormatting>
  <conditionalFormatting sqref="A73:D73">
    <cfRule type="expression" dxfId="117" priority="71" stopIfTrue="1">
      <formula>AND($A73&lt;&gt;"COMPOSICAO",$A73&lt;&gt;"INSUMO",$A73&lt;&gt;"")</formula>
    </cfRule>
    <cfRule type="expression" dxfId="116" priority="72" stopIfTrue="1">
      <formula>AND(OR($A73="COMPOSICAO",$A73="INSUMO",$A73&lt;&gt;""),$A73&lt;&gt;"")</formula>
    </cfRule>
  </conditionalFormatting>
  <conditionalFormatting sqref="A79:D79 F79 A80:B80">
    <cfRule type="expression" dxfId="115" priority="123" stopIfTrue="1">
      <formula>AND($A79&lt;&gt;"COMPOSICAO",$A79&lt;&gt;"INSUMO",$A79&lt;&gt;"")</formula>
    </cfRule>
    <cfRule type="expression" dxfId="114" priority="124" stopIfTrue="1">
      <formula>AND(OR($A79="COMPOSICAO",$A79="INSUMO",$A79&lt;&gt;""),$A79&lt;&gt;"")</formula>
    </cfRule>
  </conditionalFormatting>
  <conditionalFormatting sqref="A86:D86 F86 F88 A88:D88 A87:B87">
    <cfRule type="expression" dxfId="113" priority="109" stopIfTrue="1">
      <formula>AND($A86&lt;&gt;"COMPOSICAO",$A86&lt;&gt;"INSUMO",$A86&lt;&gt;"")</formula>
    </cfRule>
    <cfRule type="expression" dxfId="112" priority="110" stopIfTrue="1">
      <formula>AND(OR($A86="COMPOSICAO",$A86="INSUMO",$A86&lt;&gt;""),$A86&lt;&gt;"")</formula>
    </cfRule>
  </conditionalFormatting>
  <conditionalFormatting sqref="A121:D121 F119:F127 A119:B120 A122:B127">
    <cfRule type="expression" dxfId="111" priority="61" stopIfTrue="1">
      <formula>AND($A119&lt;&gt;"COMPOSICAO",$A119&lt;&gt;"INSUMO",$A119&lt;&gt;"")</formula>
    </cfRule>
    <cfRule type="expression" dxfId="110" priority="62" stopIfTrue="1">
      <formula>AND(OR($A119="COMPOSICAO",$A119="INSUMO",$A119&lt;&gt;""),$A119&lt;&gt;"")</formula>
    </cfRule>
  </conditionalFormatting>
  <conditionalFormatting sqref="A59:E60">
    <cfRule type="expression" dxfId="109" priority="293" stopIfTrue="1">
      <formula>AND($A59&lt;&gt;"COMPOSICAO",$A59&lt;&gt;"INSUMO",$A59&lt;&gt;"")</formula>
    </cfRule>
    <cfRule type="expression" dxfId="108" priority="294" stopIfTrue="1">
      <formula>AND(OR($A59="COMPOSICAO",$A59="INSUMO",$A59&lt;&gt;""),$A59&lt;&gt;"")</formula>
    </cfRule>
  </conditionalFormatting>
  <conditionalFormatting sqref="A94:B96 E94:E96">
    <cfRule type="expression" dxfId="107" priority="185" stopIfTrue="1">
      <formula>AND($A94&lt;&gt;"COMPOSICAO",$A94&lt;&gt;"INSUMO",$A94&lt;&gt;"")</formula>
    </cfRule>
    <cfRule type="expression" dxfId="106" priority="186" stopIfTrue="1">
      <formula>AND(OR($A94="COMPOSICAO",$A94="INSUMO",$A94&lt;&gt;""),$A94&lt;&gt;"")</formula>
    </cfRule>
  </conditionalFormatting>
  <conditionalFormatting sqref="A102:E102 A103:B104 E103:E104">
    <cfRule type="expression" dxfId="105" priority="101" stopIfTrue="1">
      <formula>AND($A102&lt;&gt;"COMPOSICAO",$A102&lt;&gt;"INSUMO",$A102&lt;&gt;"")</formula>
    </cfRule>
    <cfRule type="expression" dxfId="104" priority="102" stopIfTrue="1">
      <formula>AND(OR($A102="COMPOSICAO",$A102="INSUMO",$A102&lt;&gt;""),$A102&lt;&gt;"")</formula>
    </cfRule>
  </conditionalFormatting>
  <conditionalFormatting sqref="A12:E13">
    <cfRule type="expression" dxfId="103" priority="755" stopIfTrue="1">
      <formula>AND($A12&lt;&gt;"COMPOSICAO",$A12&lt;&gt;"INSUMO",$A12&lt;&gt;"")</formula>
    </cfRule>
    <cfRule type="expression" dxfId="102" priority="756" stopIfTrue="1">
      <formula>AND(OR($A12="COMPOSICAO",$A12="INSUMO",$A12&lt;&gt;""),$A12&lt;&gt;"")</formula>
    </cfRule>
  </conditionalFormatting>
  <conditionalFormatting sqref="A20:B24 E20:E24">
    <cfRule type="expression" dxfId="101" priority="203" stopIfTrue="1">
      <formula>AND($A20&lt;&gt;"COMPOSICAO",$A20&lt;&gt;"INSUMO",$A20&lt;&gt;"")</formula>
    </cfRule>
    <cfRule type="expression" dxfId="100" priority="204" stopIfTrue="1">
      <formula>AND(OR($A20="COMPOSICAO",$A20="INSUMO",$A20&lt;&gt;""),$A20&lt;&gt;"")</formula>
    </cfRule>
  </conditionalFormatting>
  <conditionalFormatting sqref="E30:E37 E42:E51 E110:E111">
    <cfRule type="expression" dxfId="99" priority="191">
      <formula>$E30=""</formula>
    </cfRule>
    <cfRule type="expression" dxfId="98" priority="192">
      <formula>$E30&lt;&gt;""</formula>
    </cfRule>
  </conditionalFormatting>
  <conditionalFormatting sqref="E57:E58">
    <cfRule type="expression" dxfId="97" priority="163">
      <formula>$E57=""</formula>
    </cfRule>
    <cfRule type="expression" dxfId="96" priority="164">
      <formula>$E57&lt;&gt;""</formula>
    </cfRule>
  </conditionalFormatting>
  <conditionalFormatting sqref="E67">
    <cfRule type="expression" dxfId="95" priority="153">
      <formula>$E67=""</formula>
    </cfRule>
    <cfRule type="expression" dxfId="94" priority="154">
      <formula>$E67&lt;&gt;""</formula>
    </cfRule>
  </conditionalFormatting>
  <conditionalFormatting sqref="E73">
    <cfRule type="expression" dxfId="93" priority="139">
      <formula>$E73=""</formula>
    </cfRule>
    <cfRule type="expression" dxfId="92" priority="140">
      <formula>$E73&lt;&gt;""</formula>
    </cfRule>
  </conditionalFormatting>
  <conditionalFormatting sqref="E79:E80">
    <cfRule type="expression" dxfId="91" priority="121">
      <formula>$E79=""</formula>
    </cfRule>
    <cfRule type="expression" dxfId="90" priority="122">
      <formula>$E79&lt;&gt;""</formula>
    </cfRule>
  </conditionalFormatting>
  <conditionalFormatting sqref="E86:E88">
    <cfRule type="expression" dxfId="89" priority="107">
      <formula>$E86=""</formula>
    </cfRule>
    <cfRule type="expression" dxfId="88" priority="108">
      <formula>$E86&lt;&gt;""</formula>
    </cfRule>
  </conditionalFormatting>
  <conditionalFormatting sqref="E119:E127">
    <cfRule type="expression" dxfId="87" priority="59">
      <formula>$E119=""</formula>
    </cfRule>
    <cfRule type="expression" dxfId="86" priority="60">
      <formula>$E119&lt;&gt;""</formula>
    </cfRule>
  </conditionalFormatting>
  <conditionalFormatting sqref="F30:F37">
    <cfRule type="expression" dxfId="85" priority="311" stopIfTrue="1">
      <formula>AND($A30&lt;&gt;"COMPOSICAO",$A30&lt;&gt;"INSUMO",$A30&lt;&gt;"")</formula>
    </cfRule>
    <cfRule type="expression" dxfId="84" priority="312" stopIfTrue="1">
      <formula>AND(OR($A30="COMPOSICAO",$A30="INSUMO",$A30&lt;&gt;""),$A30&lt;&gt;"")</formula>
    </cfRule>
  </conditionalFormatting>
  <conditionalFormatting sqref="F67">
    <cfRule type="expression" dxfId="83" priority="155" stopIfTrue="1">
      <formula>AND($A67&lt;&gt;"COMPOSICAO",$A67&lt;&gt;"INSUMO",$A67&lt;&gt;"")</formula>
    </cfRule>
    <cfRule type="expression" dxfId="82" priority="156" stopIfTrue="1">
      <formula>AND(OR($A67="COMPOSICAO",$A67="INSUMO",$A67&lt;&gt;""),$A67&lt;&gt;"")</formula>
    </cfRule>
  </conditionalFormatting>
  <conditionalFormatting sqref="F73">
    <cfRule type="expression" dxfId="81" priority="141" stopIfTrue="1">
      <formula>AND($A73&lt;&gt;"COMPOSICAO",$A73&lt;&gt;"INSUMO",$A73&lt;&gt;"")</formula>
    </cfRule>
    <cfRule type="expression" dxfId="80" priority="142" stopIfTrue="1">
      <formula>AND(OR($A73="COMPOSICAO",$A73="INSUMO",$A73&lt;&gt;""),$A73&lt;&gt;"")</formula>
    </cfRule>
  </conditionalFormatting>
  <conditionalFormatting sqref="F59:G60">
    <cfRule type="expression" dxfId="79" priority="285" stopIfTrue="1">
      <formula>AND(#REF!&lt;&gt;"COMPOSICAO",#REF!&lt;&gt;"INSUMO",#REF!&lt;&gt;"")</formula>
    </cfRule>
    <cfRule type="expression" dxfId="78" priority="286" stopIfTrue="1">
      <formula>AND(OR(#REF!="COMPOSICAO",#REF!="INSUMO",#REF!&lt;&gt;""),#REF!&lt;&gt;"")</formula>
    </cfRule>
  </conditionalFormatting>
  <conditionalFormatting sqref="F94:G94 G95:G96">
    <cfRule type="expression" dxfId="77" priority="187" stopIfTrue="1">
      <formula>AND(#REF!&lt;&gt;"COMPOSICAO",#REF!&lt;&gt;"INSUMO",#REF!&lt;&gt;"")</formula>
    </cfRule>
    <cfRule type="expression" dxfId="76" priority="188" stopIfTrue="1">
      <formula>AND(OR(#REF!="COMPOSICAO",#REF!="INSUMO",#REF!&lt;&gt;""),#REF!&lt;&gt;"")</formula>
    </cfRule>
  </conditionalFormatting>
  <conditionalFormatting sqref="F102:G102 G103:G104">
    <cfRule type="expression" dxfId="75" priority="103" stopIfTrue="1">
      <formula>AND(#REF!&lt;&gt;"COMPOSICAO",#REF!&lt;&gt;"INSUMO",#REF!&lt;&gt;"")</formula>
    </cfRule>
    <cfRule type="expression" dxfId="74" priority="104" stopIfTrue="1">
      <formula>AND(OR(#REF!="COMPOSICAO",#REF!="INSUMO",#REF!&lt;&gt;""),#REF!&lt;&gt;"")</formula>
    </cfRule>
  </conditionalFormatting>
  <conditionalFormatting sqref="F112:G113">
    <cfRule type="expression" dxfId="73" priority="97" stopIfTrue="1">
      <formula>AND(#REF!&lt;&gt;"COMPOSICAO",#REF!&lt;&gt;"INSUMO",#REF!&lt;&gt;"")</formula>
    </cfRule>
    <cfRule type="expression" dxfId="72" priority="98" stopIfTrue="1">
      <formula>AND(OR(#REF!="COMPOSICAO",#REF!="INSUMO",#REF!&lt;&gt;""),#REF!&lt;&gt;"")</formula>
    </cfRule>
  </conditionalFormatting>
  <conditionalFormatting sqref="G12:G13">
    <cfRule type="expression" dxfId="71" priority="693" stopIfTrue="1">
      <formula>AND(#REF!&lt;&gt;"COMPOSICAO",#REF!&lt;&gt;"INSUMO",#REF!&lt;&gt;"")</formula>
    </cfRule>
    <cfRule type="expression" dxfId="70" priority="694" stopIfTrue="1">
      <formula>AND(OR(#REF!="COMPOSICAO",#REF!="INSUMO",#REF!&lt;&gt;""),#REF!&lt;&gt;"")</formula>
    </cfRule>
  </conditionalFormatting>
  <conditionalFormatting sqref="G20:G24">
    <cfRule type="expression" dxfId="69" priority="289" stopIfTrue="1">
      <formula>AND(#REF!&lt;&gt;"COMPOSICAO",#REF!&lt;&gt;"INSUMO",#REF!&lt;&gt;"")</formula>
    </cfRule>
    <cfRule type="expression" dxfId="68" priority="290" stopIfTrue="1">
      <formula>AND(OR(#REF!="COMPOSICAO",#REF!="INSUMO",#REF!&lt;&gt;""),#REF!&lt;&gt;"")</formula>
    </cfRule>
  </conditionalFormatting>
  <conditionalFormatting sqref="G30:G37">
    <cfRule type="expression" dxfId="67" priority="287" stopIfTrue="1">
      <formula>AND(#REF!&lt;&gt;"COMPOSICAO",#REF!&lt;&gt;"INSUMO",#REF!&lt;&gt;"")</formula>
    </cfRule>
    <cfRule type="expression" dxfId="66" priority="288" stopIfTrue="1">
      <formula>AND(OR(#REF!="COMPOSICAO",#REF!="INSUMO",#REF!&lt;&gt;""),#REF!&lt;&gt;"")</formula>
    </cfRule>
  </conditionalFormatting>
  <conditionalFormatting sqref="G42:G51">
    <cfRule type="expression" dxfId="65" priority="177" stopIfTrue="1">
      <formula>AND(#REF!&lt;&gt;"COMPOSICAO",#REF!&lt;&gt;"INSUMO",#REF!&lt;&gt;"")</formula>
    </cfRule>
    <cfRule type="expression" dxfId="64" priority="178" stopIfTrue="1">
      <formula>AND(OR(#REF!="COMPOSICAO",#REF!="INSUMO",#REF!&lt;&gt;""),#REF!&lt;&gt;"")</formula>
    </cfRule>
  </conditionalFormatting>
  <conditionalFormatting sqref="G57:G58">
    <cfRule type="expression" dxfId="63" priority="161" stopIfTrue="1">
      <formula>AND(#REF!&lt;&gt;"COMPOSICAO",#REF!&lt;&gt;"INSUMO",#REF!&lt;&gt;"")</formula>
    </cfRule>
    <cfRule type="expression" dxfId="62" priority="162" stopIfTrue="1">
      <formula>AND(OR(#REF!="COMPOSICAO",#REF!="INSUMO",#REF!&lt;&gt;""),#REF!&lt;&gt;"")</formula>
    </cfRule>
  </conditionalFormatting>
  <conditionalFormatting sqref="G67">
    <cfRule type="expression" dxfId="61" priority="151" stopIfTrue="1">
      <formula>AND(#REF!&lt;&gt;"COMPOSICAO",#REF!&lt;&gt;"INSUMO",#REF!&lt;&gt;"")</formula>
    </cfRule>
    <cfRule type="expression" dxfId="60" priority="152" stopIfTrue="1">
      <formula>AND(OR(#REF!="COMPOSICAO",#REF!="INSUMO",#REF!&lt;&gt;""),#REF!&lt;&gt;"")</formula>
    </cfRule>
  </conditionalFormatting>
  <conditionalFormatting sqref="G73">
    <cfRule type="expression" dxfId="59" priority="137" stopIfTrue="1">
      <formula>AND(#REF!&lt;&gt;"COMPOSICAO",#REF!&lt;&gt;"INSUMO",#REF!&lt;&gt;"")</formula>
    </cfRule>
    <cfRule type="expression" dxfId="58" priority="138" stopIfTrue="1">
      <formula>AND(OR(#REF!="COMPOSICAO",#REF!="INSUMO",#REF!&lt;&gt;""),#REF!&lt;&gt;"")</formula>
    </cfRule>
  </conditionalFormatting>
  <conditionalFormatting sqref="G79:G80">
    <cfRule type="expression" dxfId="57" priority="119" stopIfTrue="1">
      <formula>AND(#REF!&lt;&gt;"COMPOSICAO",#REF!&lt;&gt;"INSUMO",#REF!&lt;&gt;"")</formula>
    </cfRule>
    <cfRule type="expression" dxfId="56" priority="120" stopIfTrue="1">
      <formula>AND(OR(#REF!="COMPOSICAO",#REF!="INSUMO",#REF!&lt;&gt;""),#REF!&lt;&gt;"")</formula>
    </cfRule>
  </conditionalFormatting>
  <conditionalFormatting sqref="G86:G88">
    <cfRule type="expression" dxfId="55" priority="105" stopIfTrue="1">
      <formula>AND(#REF!&lt;&gt;"COMPOSICAO",#REF!&lt;&gt;"INSUMO",#REF!&lt;&gt;"")</formula>
    </cfRule>
    <cfRule type="expression" dxfId="54" priority="106" stopIfTrue="1">
      <formula>AND(OR(#REF!="COMPOSICAO",#REF!="INSUMO",#REF!&lt;&gt;""),#REF!&lt;&gt;"")</formula>
    </cfRule>
  </conditionalFormatting>
  <conditionalFormatting sqref="G110:G111">
    <cfRule type="expression" dxfId="53" priority="85" stopIfTrue="1">
      <formula>AND(#REF!&lt;&gt;"COMPOSICAO",#REF!&lt;&gt;"INSUMO",#REF!&lt;&gt;"")</formula>
    </cfRule>
    <cfRule type="expression" dxfId="52" priority="86" stopIfTrue="1">
      <formula>AND(OR(#REF!="COMPOSICAO",#REF!="INSUMO",#REF!&lt;&gt;""),#REF!&lt;&gt;"")</formula>
    </cfRule>
  </conditionalFormatting>
  <conditionalFormatting sqref="G119:G127">
    <cfRule type="expression" dxfId="51" priority="57" stopIfTrue="1">
      <formula>AND(#REF!&lt;&gt;"COMPOSICAO",#REF!&lt;&gt;"INSUMO",#REF!&lt;&gt;"")</formula>
    </cfRule>
    <cfRule type="expression" dxfId="50" priority="58" stopIfTrue="1">
      <formula>AND(OR(#REF!="COMPOSICAO",#REF!="INSUMO",#REF!&lt;&gt;""),#REF!&lt;&gt;"")</formula>
    </cfRule>
  </conditionalFormatting>
  <conditionalFormatting sqref="F110">
    <cfRule type="expression" dxfId="49" priority="55" stopIfTrue="1">
      <formula>AND($A110&lt;&gt;"COMPOSICAO",$A110&lt;&gt;"INSUMO",$A110&lt;&gt;"")</formula>
    </cfRule>
    <cfRule type="expression" dxfId="48" priority="56" stopIfTrue="1">
      <formula>AND(OR($A110="COMPOSICAO",$A110="INSUMO",$A110&lt;&gt;""),$A110&lt;&gt;"")</formula>
    </cfRule>
  </conditionalFormatting>
  <conditionalFormatting sqref="F111">
    <cfRule type="expression" dxfId="47" priority="53" stopIfTrue="1">
      <formula>AND($A111&lt;&gt;"COMPOSICAO",$A111&lt;&gt;"INSUMO",$A111&lt;&gt;"")</formula>
    </cfRule>
    <cfRule type="expression" dxfId="46" priority="54" stopIfTrue="1">
      <formula>AND(OR($A111="COMPOSICAO",$A111="INSUMO",$A111&lt;&gt;""),$A111&lt;&gt;"")</formula>
    </cfRule>
  </conditionalFormatting>
  <conditionalFormatting sqref="B58">
    <cfRule type="expression" dxfId="45" priority="49" stopIfTrue="1">
      <formula>AND($A58&lt;&gt;"COMPOSICAO",$A58&lt;&gt;"INSUMO",$A58&lt;&gt;"")</formula>
    </cfRule>
    <cfRule type="expression" dxfId="44" priority="50" stopIfTrue="1">
      <formula>AND(OR($A58="COMPOSICAO",$A58="INSUMO",$A58&lt;&gt;""),$A58&lt;&gt;"")</formula>
    </cfRule>
  </conditionalFormatting>
  <conditionalFormatting sqref="B111">
    <cfRule type="expression" dxfId="43" priority="47" stopIfTrue="1">
      <formula>AND($A111&lt;&gt;"COMPOSICAO",$A111&lt;&gt;"INSUMO",$A111&lt;&gt;"")</formula>
    </cfRule>
    <cfRule type="expression" dxfId="42" priority="48" stopIfTrue="1">
      <formula>AND(OR($A111="COMPOSICAO",$A111="INSUMO",$A111&lt;&gt;""),$A111&lt;&gt;"")</formula>
    </cfRule>
  </conditionalFormatting>
  <conditionalFormatting sqref="F103:F104">
    <cfRule type="expression" dxfId="41" priority="45" stopIfTrue="1">
      <formula>AND($A103&lt;&gt;"COMPOSICAO",$A103&lt;&gt;"INSUMO",$A103&lt;&gt;"")</formula>
    </cfRule>
    <cfRule type="expression" dxfId="40" priority="46" stopIfTrue="1">
      <formula>AND(OR($A103="COMPOSICAO",$A103="INSUMO",$A103&lt;&gt;""),$A103&lt;&gt;"")</formula>
    </cfRule>
  </conditionalFormatting>
  <conditionalFormatting sqref="F96">
    <cfRule type="expression" dxfId="39" priority="43" stopIfTrue="1">
      <formula>AND($A96&lt;&gt;"COMPOSICAO",$A96&lt;&gt;"INSUMO",$A96&lt;&gt;"")</formula>
    </cfRule>
    <cfRule type="expression" dxfId="38" priority="44" stopIfTrue="1">
      <formula>AND(OR($A96="COMPOSICAO",$A96="INSUMO",$A96&lt;&gt;""),$A96&lt;&gt;"")</formula>
    </cfRule>
  </conditionalFormatting>
  <conditionalFormatting sqref="F95">
    <cfRule type="expression" dxfId="37" priority="41" stopIfTrue="1">
      <formula>AND($A95&lt;&gt;"COMPOSICAO",$A95&lt;&gt;"INSUMO",$A95&lt;&gt;"")</formula>
    </cfRule>
    <cfRule type="expression" dxfId="36" priority="42" stopIfTrue="1">
      <formula>AND(OR($A95="COMPOSICAO",$A95="INSUMO",$A95&lt;&gt;""),$A95&lt;&gt;"")</formula>
    </cfRule>
  </conditionalFormatting>
  <conditionalFormatting sqref="F87">
    <cfRule type="expression" dxfId="35" priority="39" stopIfTrue="1">
      <formula>AND($A87&lt;&gt;"COMPOSICAO",$A87&lt;&gt;"INSUMO",$A87&lt;&gt;"")</formula>
    </cfRule>
    <cfRule type="expression" dxfId="34" priority="40" stopIfTrue="1">
      <formula>AND(OR($A87="COMPOSICAO",$A87="INSUMO",$A87&lt;&gt;""),$A87&lt;&gt;"")</formula>
    </cfRule>
  </conditionalFormatting>
  <conditionalFormatting sqref="F80">
    <cfRule type="expression" dxfId="33" priority="37" stopIfTrue="1">
      <formula>AND($A80&lt;&gt;"COMPOSICAO",$A80&lt;&gt;"INSUMO",$A80&lt;&gt;"")</formula>
    </cfRule>
    <cfRule type="expression" dxfId="32" priority="38" stopIfTrue="1">
      <formula>AND(OR($A80="COMPOSICAO",$A80="INSUMO",$A80&lt;&gt;""),$A80&lt;&gt;"")</formula>
    </cfRule>
  </conditionalFormatting>
  <conditionalFormatting sqref="F57:F58">
    <cfRule type="expression" dxfId="31" priority="35" stopIfTrue="1">
      <formula>AND($A57&lt;&gt;"COMPOSICAO",$A57&lt;&gt;"INSUMO",$A57&lt;&gt;"")</formula>
    </cfRule>
    <cfRule type="expression" dxfId="30" priority="36" stopIfTrue="1">
      <formula>AND(OR($A57="COMPOSICAO",$A57="INSUMO",$A57&lt;&gt;""),$A57&lt;&gt;"")</formula>
    </cfRule>
  </conditionalFormatting>
  <conditionalFormatting sqref="F49:F51">
    <cfRule type="expression" dxfId="29" priority="33" stopIfTrue="1">
      <formula>AND($A49&lt;&gt;"COMPOSICAO",$A49&lt;&gt;"INSUMO",$A49&lt;&gt;"")</formula>
    </cfRule>
    <cfRule type="expression" dxfId="28" priority="34" stopIfTrue="1">
      <formula>AND(OR($A49="COMPOSICAO",$A49="INSUMO",$A49&lt;&gt;""),$A49&lt;&gt;"")</formula>
    </cfRule>
  </conditionalFormatting>
  <conditionalFormatting sqref="F45:F47">
    <cfRule type="expression" dxfId="27" priority="31" stopIfTrue="1">
      <formula>AND($A45&lt;&gt;"COMPOSICAO",$A45&lt;&gt;"INSUMO",$A45&lt;&gt;"")</formula>
    </cfRule>
    <cfRule type="expression" dxfId="26" priority="32" stopIfTrue="1">
      <formula>AND(OR($A45="COMPOSICAO",$A45="INSUMO",$A45&lt;&gt;""),$A45&lt;&gt;"")</formula>
    </cfRule>
  </conditionalFormatting>
  <conditionalFormatting sqref="F20:F24">
    <cfRule type="expression" dxfId="25" priority="29" stopIfTrue="1">
      <formula>AND($A20&lt;&gt;"COMPOSICAO",$A20&lt;&gt;"INSUMO",$A20&lt;&gt;"")</formula>
    </cfRule>
    <cfRule type="expression" dxfId="24" priority="30" stopIfTrue="1">
      <formula>AND(OR($A20="COMPOSICAO",$A20="INSUMO",$A20&lt;&gt;""),$A20&lt;&gt;"")</formula>
    </cfRule>
  </conditionalFormatting>
  <conditionalFormatting sqref="F12:F13">
    <cfRule type="expression" dxfId="23" priority="27" stopIfTrue="1">
      <formula>AND($A12&lt;&gt;"COMPOSICAO",$A12&lt;&gt;"INSUMO",$A12&lt;&gt;"")</formula>
    </cfRule>
    <cfRule type="expression" dxfId="22" priority="28" stopIfTrue="1">
      <formula>AND(OR($A12="COMPOSICAO",$A12="INSUMO",$A12&lt;&gt;""),$A12&lt;&gt;"")</formula>
    </cfRule>
  </conditionalFormatting>
  <conditionalFormatting sqref="C20:D24">
    <cfRule type="expression" dxfId="21" priority="25" stopIfTrue="1">
      <formula>AND($A20&lt;&gt;"COMPOSICAO",$A20&lt;&gt;"INSUMO",$A20&lt;&gt;"")</formula>
    </cfRule>
    <cfRule type="expression" dxfId="20" priority="26" stopIfTrue="1">
      <formula>AND(OR($A20="COMPOSICAO",$A20="INSUMO",$A20&lt;&gt;""),$A20&lt;&gt;"")</formula>
    </cfRule>
  </conditionalFormatting>
  <conditionalFormatting sqref="C45:D47">
    <cfRule type="expression" dxfId="19" priority="23" stopIfTrue="1">
      <formula>AND($A45&lt;&gt;"COMPOSICAO",$A45&lt;&gt;"INSUMO",$A45&lt;&gt;"")</formula>
    </cfRule>
    <cfRule type="expression" dxfId="18" priority="24" stopIfTrue="1">
      <formula>AND(OR($A45="COMPOSICAO",$A45="INSUMO",$A45&lt;&gt;""),$A45&lt;&gt;"")</formula>
    </cfRule>
  </conditionalFormatting>
  <conditionalFormatting sqref="C49:D51">
    <cfRule type="expression" dxfId="17" priority="21" stopIfTrue="1">
      <formula>AND($A49&lt;&gt;"COMPOSICAO",$A49&lt;&gt;"INSUMO",$A49&lt;&gt;"")</formula>
    </cfRule>
    <cfRule type="expression" dxfId="16" priority="22" stopIfTrue="1">
      <formula>AND(OR($A49="COMPOSICAO",$A49="INSUMO",$A49&lt;&gt;""),$A49&lt;&gt;"")</formula>
    </cfRule>
  </conditionalFormatting>
  <conditionalFormatting sqref="C57:D58">
    <cfRule type="expression" dxfId="15" priority="19" stopIfTrue="1">
      <formula>AND($A57&lt;&gt;"COMPOSICAO",$A57&lt;&gt;"INSUMO",$A57&lt;&gt;"")</formula>
    </cfRule>
    <cfRule type="expression" dxfId="14" priority="20" stopIfTrue="1">
      <formula>AND(OR($A57="COMPOSICAO",$A57="INSUMO",$A57&lt;&gt;""),$A57&lt;&gt;"")</formula>
    </cfRule>
  </conditionalFormatting>
  <conditionalFormatting sqref="C80:D80">
    <cfRule type="expression" dxfId="13" priority="13" stopIfTrue="1">
      <formula>AND($A80&lt;&gt;"COMPOSICAO",$A80&lt;&gt;"INSUMO",$A80&lt;&gt;"")</formula>
    </cfRule>
    <cfRule type="expression" dxfId="12" priority="14" stopIfTrue="1">
      <formula>AND(OR($A80="COMPOSICAO",$A80="INSUMO",$A80&lt;&gt;""),$A80&lt;&gt;"")</formula>
    </cfRule>
  </conditionalFormatting>
  <conditionalFormatting sqref="C87:D87">
    <cfRule type="expression" dxfId="11" priority="11" stopIfTrue="1">
      <formula>AND($A87&lt;&gt;"COMPOSICAO",$A87&lt;&gt;"INSUMO",$A87&lt;&gt;"")</formula>
    </cfRule>
    <cfRule type="expression" dxfId="10" priority="12" stopIfTrue="1">
      <formula>AND(OR($A87="COMPOSICAO",$A87="INSUMO",$A87&lt;&gt;""),$A87&lt;&gt;"")</formula>
    </cfRule>
  </conditionalFormatting>
  <conditionalFormatting sqref="C94:D96">
    <cfRule type="expression" dxfId="9" priority="9" stopIfTrue="1">
      <formula>AND($A94&lt;&gt;"COMPOSICAO",$A94&lt;&gt;"INSUMO",$A94&lt;&gt;"")</formula>
    </cfRule>
    <cfRule type="expression" dxfId="8" priority="10" stopIfTrue="1">
      <formula>AND(OR($A94="COMPOSICAO",$A94="INSUMO",$A94&lt;&gt;""),$A94&lt;&gt;"")</formula>
    </cfRule>
  </conditionalFormatting>
  <conditionalFormatting sqref="C103:D104">
    <cfRule type="expression" dxfId="7" priority="7" stopIfTrue="1">
      <formula>AND($A103&lt;&gt;"COMPOSICAO",$A103&lt;&gt;"INSUMO",$A103&lt;&gt;"")</formula>
    </cfRule>
    <cfRule type="expression" dxfId="6" priority="8" stopIfTrue="1">
      <formula>AND(OR($A103="COMPOSICAO",$A103="INSUMO",$A103&lt;&gt;""),$A103&lt;&gt;"")</formula>
    </cfRule>
  </conditionalFormatting>
  <conditionalFormatting sqref="C110:D111">
    <cfRule type="expression" dxfId="5" priority="5" stopIfTrue="1">
      <formula>AND($A110&lt;&gt;"COMPOSICAO",$A110&lt;&gt;"INSUMO",$A110&lt;&gt;"")</formula>
    </cfRule>
    <cfRule type="expression" dxfId="4" priority="6" stopIfTrue="1">
      <formula>AND(OR($A110="COMPOSICAO",$A110="INSUMO",$A110&lt;&gt;""),$A110&lt;&gt;"")</formula>
    </cfRule>
  </conditionalFormatting>
  <conditionalFormatting sqref="C119:D120">
    <cfRule type="expression" dxfId="3" priority="3" stopIfTrue="1">
      <formula>AND($A119&lt;&gt;"COMPOSICAO",$A119&lt;&gt;"INSUMO",$A119&lt;&gt;"")</formula>
    </cfRule>
    <cfRule type="expression" dxfId="2" priority="4" stopIfTrue="1">
      <formula>AND(OR($A119="COMPOSICAO",$A119="INSUMO",$A119&lt;&gt;""),$A119&lt;&gt;"")</formula>
    </cfRule>
  </conditionalFormatting>
  <conditionalFormatting sqref="C122:D127">
    <cfRule type="expression" dxfId="1" priority="1" stopIfTrue="1">
      <formula>AND($A122&lt;&gt;"COMPOSICAO",$A122&lt;&gt;"INSUMO",$A122&lt;&gt;"")</formula>
    </cfRule>
    <cfRule type="expression" dxfId="0" priority="2" stopIfTrue="1">
      <formula>AND(OR($A122="COMPOSICAO",$A122="INSUMO",$A122&lt;&gt;""),$A122&lt;&gt;"")</formula>
    </cfRule>
  </conditionalFormatting>
  <pageMargins left="0.511811024" right="0.511811024" top="0.89333333333333331" bottom="1.0729166666666667" header="0" footer="0"/>
  <pageSetup paperSize="9" scale="65" fitToHeight="0" orientation="portrait" r:id="rId1"/>
  <headerFooter>
    <oddHeader>&amp;C
&amp;G</oddHeader>
    <oddFooter>&amp;CRua Rui Barbosa, 310 - Centro - Araputanga-MT – Cel: (65) 99613-9294 E-mail: carolina.o.almeida@hotmail.com / escalaprojeta@gmail.com</oddFooter>
  </headerFooter>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523"/>
  <sheetViews>
    <sheetView topLeftCell="A4827" workbookViewId="0">
      <selection activeCell="F4840" sqref="F4840"/>
    </sheetView>
  </sheetViews>
  <sheetFormatPr defaultRowHeight="14.25" x14ac:dyDescent="0.2"/>
  <cols>
    <col min="2" max="2" width="69.375" customWidth="1"/>
  </cols>
  <sheetData>
    <row r="1" spans="1:4" x14ac:dyDescent="0.2">
      <c r="A1" s="271">
        <v>45333</v>
      </c>
      <c r="B1" s="272" t="s">
        <v>820</v>
      </c>
      <c r="C1" s="271" t="s">
        <v>77</v>
      </c>
      <c r="D1" s="273">
        <v>149.26</v>
      </c>
    </row>
    <row r="2" spans="1:4" x14ac:dyDescent="0.2">
      <c r="A2" s="271">
        <v>11270</v>
      </c>
      <c r="B2" s="272" t="s">
        <v>821</v>
      </c>
      <c r="C2" s="271" t="s">
        <v>77</v>
      </c>
      <c r="D2" s="273">
        <v>2.76</v>
      </c>
    </row>
    <row r="3" spans="1:4" x14ac:dyDescent="0.2">
      <c r="A3" s="271">
        <v>412</v>
      </c>
      <c r="B3" s="272" t="s">
        <v>822</v>
      </c>
      <c r="C3" s="271" t="s">
        <v>77</v>
      </c>
      <c r="D3" s="273">
        <v>1.49</v>
      </c>
    </row>
    <row r="4" spans="1:4" x14ac:dyDescent="0.2">
      <c r="A4" s="271">
        <v>414</v>
      </c>
      <c r="B4" s="272" t="s">
        <v>823</v>
      </c>
      <c r="C4" s="271" t="s">
        <v>77</v>
      </c>
      <c r="D4" s="273">
        <v>0.09</v>
      </c>
    </row>
    <row r="5" spans="1:4" x14ac:dyDescent="0.2">
      <c r="A5" s="271">
        <v>410</v>
      </c>
      <c r="B5" s="272" t="s">
        <v>824</v>
      </c>
      <c r="C5" s="271" t="s">
        <v>77</v>
      </c>
      <c r="D5" s="273">
        <v>0.23</v>
      </c>
    </row>
    <row r="6" spans="1:4" x14ac:dyDescent="0.2">
      <c r="A6" s="271">
        <v>411</v>
      </c>
      <c r="B6" s="272" t="s">
        <v>825</v>
      </c>
      <c r="C6" s="271" t="s">
        <v>77</v>
      </c>
      <c r="D6" s="273">
        <v>0.28999999999999998</v>
      </c>
    </row>
    <row r="7" spans="1:4" x14ac:dyDescent="0.2">
      <c r="A7" s="271">
        <v>408</v>
      </c>
      <c r="B7" s="272" t="s">
        <v>826</v>
      </c>
      <c r="C7" s="271" t="s">
        <v>77</v>
      </c>
      <c r="D7" s="273">
        <v>1.44</v>
      </c>
    </row>
    <row r="8" spans="1:4" x14ac:dyDescent="0.2">
      <c r="A8" s="271">
        <v>39131</v>
      </c>
      <c r="B8" s="272" t="s">
        <v>827</v>
      </c>
      <c r="C8" s="271" t="s">
        <v>77</v>
      </c>
      <c r="D8" s="273">
        <v>4.25</v>
      </c>
    </row>
    <row r="9" spans="1:4" x14ac:dyDescent="0.2">
      <c r="A9" s="271">
        <v>394</v>
      </c>
      <c r="B9" s="272" t="s">
        <v>828</v>
      </c>
      <c r="C9" s="271" t="s">
        <v>77</v>
      </c>
      <c r="D9" s="273">
        <v>4.3</v>
      </c>
    </row>
    <row r="10" spans="1:4" x14ac:dyDescent="0.2">
      <c r="A10" s="271">
        <v>39130</v>
      </c>
      <c r="B10" s="272" t="s">
        <v>829</v>
      </c>
      <c r="C10" s="271" t="s">
        <v>77</v>
      </c>
      <c r="D10" s="273">
        <v>3.88</v>
      </c>
    </row>
    <row r="11" spans="1:4" x14ac:dyDescent="0.2">
      <c r="A11" s="271">
        <v>395</v>
      </c>
      <c r="B11" s="272" t="s">
        <v>830</v>
      </c>
      <c r="C11" s="271" t="s">
        <v>77</v>
      </c>
      <c r="D11" s="273">
        <v>4.1399999999999997</v>
      </c>
    </row>
    <row r="12" spans="1:4" x14ac:dyDescent="0.2">
      <c r="A12" s="271">
        <v>39129</v>
      </c>
      <c r="B12" s="272" t="s">
        <v>831</v>
      </c>
      <c r="C12" s="271" t="s">
        <v>77</v>
      </c>
      <c r="D12" s="273">
        <v>2.39</v>
      </c>
    </row>
    <row r="13" spans="1:4" x14ac:dyDescent="0.2">
      <c r="A13" s="271">
        <v>393</v>
      </c>
      <c r="B13" s="272" t="s">
        <v>832</v>
      </c>
      <c r="C13" s="271" t="s">
        <v>77</v>
      </c>
      <c r="D13" s="273">
        <v>2.5</v>
      </c>
    </row>
    <row r="14" spans="1:4" x14ac:dyDescent="0.2">
      <c r="A14" s="271">
        <v>39127</v>
      </c>
      <c r="B14" s="272" t="s">
        <v>833</v>
      </c>
      <c r="C14" s="271" t="s">
        <v>77</v>
      </c>
      <c r="D14" s="273">
        <v>2.04</v>
      </c>
    </row>
    <row r="15" spans="1:4" x14ac:dyDescent="0.2">
      <c r="A15" s="271">
        <v>392</v>
      </c>
      <c r="B15" s="272" t="s">
        <v>834</v>
      </c>
      <c r="C15" s="271" t="s">
        <v>77</v>
      </c>
      <c r="D15" s="273">
        <v>2.1</v>
      </c>
    </row>
    <row r="16" spans="1:4" x14ac:dyDescent="0.2">
      <c r="A16" s="271">
        <v>39133</v>
      </c>
      <c r="B16" s="272" t="s">
        <v>835</v>
      </c>
      <c r="C16" s="271" t="s">
        <v>77</v>
      </c>
      <c r="D16" s="273">
        <v>5.58</v>
      </c>
    </row>
    <row r="17" spans="1:4" x14ac:dyDescent="0.2">
      <c r="A17" s="271">
        <v>397</v>
      </c>
      <c r="B17" s="272" t="s">
        <v>836</v>
      </c>
      <c r="C17" s="271" t="s">
        <v>77</v>
      </c>
      <c r="D17" s="273">
        <v>6.17</v>
      </c>
    </row>
    <row r="18" spans="1:4" x14ac:dyDescent="0.2">
      <c r="A18" s="271">
        <v>39132</v>
      </c>
      <c r="B18" s="272" t="s">
        <v>837</v>
      </c>
      <c r="C18" s="271" t="s">
        <v>77</v>
      </c>
      <c r="D18" s="273">
        <v>4.46</v>
      </c>
    </row>
    <row r="19" spans="1:4" x14ac:dyDescent="0.2">
      <c r="A19" s="271">
        <v>396</v>
      </c>
      <c r="B19" s="272" t="s">
        <v>838</v>
      </c>
      <c r="C19" s="271" t="s">
        <v>77</v>
      </c>
      <c r="D19" s="273">
        <v>4.78</v>
      </c>
    </row>
    <row r="20" spans="1:4" x14ac:dyDescent="0.2">
      <c r="A20" s="271">
        <v>39135</v>
      </c>
      <c r="B20" s="272" t="s">
        <v>839</v>
      </c>
      <c r="C20" s="271" t="s">
        <v>77</v>
      </c>
      <c r="D20" s="273">
        <v>8.93</v>
      </c>
    </row>
    <row r="21" spans="1:4" x14ac:dyDescent="0.2">
      <c r="A21" s="271">
        <v>39134</v>
      </c>
      <c r="B21" s="272" t="s">
        <v>840</v>
      </c>
      <c r="C21" s="271" t="s">
        <v>77</v>
      </c>
      <c r="D21" s="273">
        <v>7.44</v>
      </c>
    </row>
    <row r="22" spans="1:4" x14ac:dyDescent="0.2">
      <c r="A22" s="271">
        <v>398</v>
      </c>
      <c r="B22" s="272" t="s">
        <v>841</v>
      </c>
      <c r="C22" s="271" t="s">
        <v>77</v>
      </c>
      <c r="D22" s="273">
        <v>6.86</v>
      </c>
    </row>
    <row r="23" spans="1:4" x14ac:dyDescent="0.2">
      <c r="A23" s="271">
        <v>39128</v>
      </c>
      <c r="B23" s="272" t="s">
        <v>842</v>
      </c>
      <c r="C23" s="271" t="s">
        <v>77</v>
      </c>
      <c r="D23" s="273">
        <v>2.23</v>
      </c>
    </row>
    <row r="24" spans="1:4" x14ac:dyDescent="0.2">
      <c r="A24" s="271">
        <v>400</v>
      </c>
      <c r="B24" s="272" t="s">
        <v>843</v>
      </c>
      <c r="C24" s="271" t="s">
        <v>77</v>
      </c>
      <c r="D24" s="273">
        <v>2.1800000000000002</v>
      </c>
    </row>
    <row r="25" spans="1:4" x14ac:dyDescent="0.2">
      <c r="A25" s="271">
        <v>39125</v>
      </c>
      <c r="B25" s="272" t="s">
        <v>844</v>
      </c>
      <c r="C25" s="271" t="s">
        <v>77</v>
      </c>
      <c r="D25" s="273">
        <v>2.23</v>
      </c>
    </row>
    <row r="26" spans="1:4" x14ac:dyDescent="0.2">
      <c r="A26" s="271">
        <v>39126</v>
      </c>
      <c r="B26" s="272" t="s">
        <v>845</v>
      </c>
      <c r="C26" s="271" t="s">
        <v>77</v>
      </c>
      <c r="D26" s="273">
        <v>10.050000000000001</v>
      </c>
    </row>
    <row r="27" spans="1:4" x14ac:dyDescent="0.2">
      <c r="A27" s="271">
        <v>399</v>
      </c>
      <c r="B27" s="272" t="s">
        <v>846</v>
      </c>
      <c r="C27" s="271" t="s">
        <v>77</v>
      </c>
      <c r="D27" s="273">
        <v>8.85</v>
      </c>
    </row>
    <row r="28" spans="1:4" x14ac:dyDescent="0.2">
      <c r="A28" s="271">
        <v>39158</v>
      </c>
      <c r="B28" s="272" t="s">
        <v>847</v>
      </c>
      <c r="C28" s="271" t="s">
        <v>77</v>
      </c>
      <c r="D28" s="273">
        <v>23.77</v>
      </c>
    </row>
    <row r="29" spans="1:4" x14ac:dyDescent="0.2">
      <c r="A29" s="271">
        <v>39141</v>
      </c>
      <c r="B29" s="272" t="s">
        <v>848</v>
      </c>
      <c r="C29" s="271" t="s">
        <v>77</v>
      </c>
      <c r="D29" s="273">
        <v>1.72</v>
      </c>
    </row>
    <row r="30" spans="1:4" x14ac:dyDescent="0.2">
      <c r="A30" s="271">
        <v>39140</v>
      </c>
      <c r="B30" s="272" t="s">
        <v>849</v>
      </c>
      <c r="C30" s="271" t="s">
        <v>77</v>
      </c>
      <c r="D30" s="273">
        <v>1.56</v>
      </c>
    </row>
    <row r="31" spans="1:4" x14ac:dyDescent="0.2">
      <c r="A31" s="271">
        <v>39139</v>
      </c>
      <c r="B31" s="272" t="s">
        <v>850</v>
      </c>
      <c r="C31" s="271" t="s">
        <v>77</v>
      </c>
      <c r="D31" s="273">
        <v>1.3</v>
      </c>
    </row>
    <row r="32" spans="1:4" x14ac:dyDescent="0.2">
      <c r="A32" s="271">
        <v>39137</v>
      </c>
      <c r="B32" s="272" t="s">
        <v>851</v>
      </c>
      <c r="C32" s="271" t="s">
        <v>77</v>
      </c>
      <c r="D32" s="273">
        <v>0.9</v>
      </c>
    </row>
    <row r="33" spans="1:4" x14ac:dyDescent="0.2">
      <c r="A33" s="271">
        <v>39143</v>
      </c>
      <c r="B33" s="272" t="s">
        <v>852</v>
      </c>
      <c r="C33" s="271" t="s">
        <v>77</v>
      </c>
      <c r="D33" s="273">
        <v>3.56</v>
      </c>
    </row>
    <row r="34" spans="1:4" x14ac:dyDescent="0.2">
      <c r="A34" s="271">
        <v>39142</v>
      </c>
      <c r="B34" s="272" t="s">
        <v>853</v>
      </c>
      <c r="C34" s="271" t="s">
        <v>77</v>
      </c>
      <c r="D34" s="273">
        <v>2.5499999999999998</v>
      </c>
    </row>
    <row r="35" spans="1:4" x14ac:dyDescent="0.2">
      <c r="A35" s="271">
        <v>39144</v>
      </c>
      <c r="B35" s="272" t="s">
        <v>854</v>
      </c>
      <c r="C35" s="271" t="s">
        <v>77</v>
      </c>
      <c r="D35" s="273">
        <v>4.1399999999999997</v>
      </c>
    </row>
    <row r="36" spans="1:4" x14ac:dyDescent="0.2">
      <c r="A36" s="271">
        <v>39138</v>
      </c>
      <c r="B36" s="272" t="s">
        <v>855</v>
      </c>
      <c r="C36" s="271" t="s">
        <v>77</v>
      </c>
      <c r="D36" s="273">
        <v>0.95</v>
      </c>
    </row>
    <row r="37" spans="1:4" x14ac:dyDescent="0.2">
      <c r="A37" s="271">
        <v>39136</v>
      </c>
      <c r="B37" s="272" t="s">
        <v>856</v>
      </c>
      <c r="C37" s="271" t="s">
        <v>77</v>
      </c>
      <c r="D37" s="273">
        <v>0.63</v>
      </c>
    </row>
    <row r="38" spans="1:4" x14ac:dyDescent="0.2">
      <c r="A38" s="271">
        <v>39145</v>
      </c>
      <c r="B38" s="272" t="s">
        <v>857</v>
      </c>
      <c r="C38" s="271" t="s">
        <v>77</v>
      </c>
      <c r="D38" s="273">
        <v>6.83</v>
      </c>
    </row>
    <row r="39" spans="1:4" x14ac:dyDescent="0.2">
      <c r="A39" s="271">
        <v>12615</v>
      </c>
      <c r="B39" s="272" t="s">
        <v>858</v>
      </c>
      <c r="C39" s="271" t="s">
        <v>77</v>
      </c>
      <c r="D39" s="273">
        <v>12.86</v>
      </c>
    </row>
    <row r="40" spans="1:4" x14ac:dyDescent="0.2">
      <c r="A40" s="271">
        <v>11927</v>
      </c>
      <c r="B40" s="272" t="s">
        <v>859</v>
      </c>
      <c r="C40" s="271" t="s">
        <v>77</v>
      </c>
      <c r="D40" s="273">
        <v>8.24</v>
      </c>
    </row>
    <row r="41" spans="1:4" x14ac:dyDescent="0.2">
      <c r="A41" s="271">
        <v>11928</v>
      </c>
      <c r="B41" s="272" t="s">
        <v>860</v>
      </c>
      <c r="C41" s="271" t="s">
        <v>77</v>
      </c>
      <c r="D41" s="273">
        <v>9.43</v>
      </c>
    </row>
    <row r="42" spans="1:4" x14ac:dyDescent="0.2">
      <c r="A42" s="271">
        <v>11929</v>
      </c>
      <c r="B42" s="272" t="s">
        <v>861</v>
      </c>
      <c r="C42" s="271" t="s">
        <v>77</v>
      </c>
      <c r="D42" s="273">
        <v>14.6</v>
      </c>
    </row>
    <row r="43" spans="1:4" x14ac:dyDescent="0.2">
      <c r="A43" s="271">
        <v>36801</v>
      </c>
      <c r="B43" s="272" t="s">
        <v>862</v>
      </c>
      <c r="C43" s="271" t="s">
        <v>77</v>
      </c>
      <c r="D43" s="273">
        <v>40.840000000000003</v>
      </c>
    </row>
    <row r="44" spans="1:4" x14ac:dyDescent="0.2">
      <c r="A44" s="271">
        <v>36246</v>
      </c>
      <c r="B44" s="272" t="s">
        <v>863</v>
      </c>
      <c r="C44" s="271" t="s">
        <v>54</v>
      </c>
      <c r="D44" s="273">
        <v>4.03</v>
      </c>
    </row>
    <row r="45" spans="1:4" x14ac:dyDescent="0.2">
      <c r="A45" s="271">
        <v>37600</v>
      </c>
      <c r="B45" s="272" t="s">
        <v>864</v>
      </c>
      <c r="C45" s="271" t="s">
        <v>77</v>
      </c>
      <c r="D45" s="273"/>
    </row>
    <row r="46" spans="1:4" x14ac:dyDescent="0.2">
      <c r="A46" s="271">
        <v>37599</v>
      </c>
      <c r="B46" s="272" t="s">
        <v>865</v>
      </c>
      <c r="C46" s="271" t="s">
        <v>77</v>
      </c>
      <c r="D46" s="273"/>
    </row>
    <row r="47" spans="1:4" x14ac:dyDescent="0.2">
      <c r="A47" s="271">
        <v>1</v>
      </c>
      <c r="B47" s="272" t="s">
        <v>866</v>
      </c>
      <c r="C47" s="271" t="s">
        <v>61</v>
      </c>
      <c r="D47" s="273">
        <v>130</v>
      </c>
    </row>
    <row r="48" spans="1:4" x14ac:dyDescent="0.2">
      <c r="A48" s="271">
        <v>3</v>
      </c>
      <c r="B48" s="272" t="s">
        <v>867</v>
      </c>
      <c r="C48" s="271" t="s">
        <v>868</v>
      </c>
      <c r="D48" s="273">
        <v>16.399999999999999</v>
      </c>
    </row>
    <row r="49" spans="1:4" x14ac:dyDescent="0.2">
      <c r="A49" s="271">
        <v>43054</v>
      </c>
      <c r="B49" s="272" t="s">
        <v>869</v>
      </c>
      <c r="C49" s="271" t="s">
        <v>61</v>
      </c>
      <c r="D49" s="273">
        <v>9.15</v>
      </c>
    </row>
    <row r="50" spans="1:4" x14ac:dyDescent="0.2">
      <c r="A50" s="271">
        <v>42402</v>
      </c>
      <c r="B50" s="272" t="s">
        <v>870</v>
      </c>
      <c r="C50" s="271" t="s">
        <v>61</v>
      </c>
      <c r="D50" s="273">
        <v>8.75</v>
      </c>
    </row>
    <row r="51" spans="1:4" x14ac:dyDescent="0.2">
      <c r="A51" s="271">
        <v>42403</v>
      </c>
      <c r="B51" s="272" t="s">
        <v>871</v>
      </c>
      <c r="C51" s="271" t="s">
        <v>61</v>
      </c>
      <c r="D51" s="273">
        <v>11.22</v>
      </c>
    </row>
    <row r="52" spans="1:4" x14ac:dyDescent="0.2">
      <c r="A52" s="271">
        <v>42404</v>
      </c>
      <c r="B52" s="272" t="s">
        <v>872</v>
      </c>
      <c r="C52" s="271" t="s">
        <v>61</v>
      </c>
      <c r="D52" s="273">
        <v>11.16</v>
      </c>
    </row>
    <row r="53" spans="1:4" x14ac:dyDescent="0.2">
      <c r="A53" s="271">
        <v>42405</v>
      </c>
      <c r="B53" s="272" t="s">
        <v>873</v>
      </c>
      <c r="C53" s="271" t="s">
        <v>61</v>
      </c>
      <c r="D53" s="273">
        <v>11.89</v>
      </c>
    </row>
    <row r="54" spans="1:4" x14ac:dyDescent="0.2">
      <c r="A54" s="271">
        <v>34341</v>
      </c>
      <c r="B54" s="272" t="s">
        <v>874</v>
      </c>
      <c r="C54" s="271" t="s">
        <v>61</v>
      </c>
      <c r="D54" s="273">
        <v>10.32</v>
      </c>
    </row>
    <row r="55" spans="1:4" x14ac:dyDescent="0.2">
      <c r="A55" s="271">
        <v>43053</v>
      </c>
      <c r="B55" s="272" t="s">
        <v>875</v>
      </c>
      <c r="C55" s="271" t="s">
        <v>61</v>
      </c>
      <c r="D55" s="273">
        <v>8.18</v>
      </c>
    </row>
    <row r="56" spans="1:4" x14ac:dyDescent="0.2">
      <c r="A56" s="271">
        <v>43058</v>
      </c>
      <c r="B56" s="272" t="s">
        <v>876</v>
      </c>
      <c r="C56" s="271" t="s">
        <v>61</v>
      </c>
      <c r="D56" s="273">
        <v>8.48</v>
      </c>
    </row>
    <row r="57" spans="1:4" x14ac:dyDescent="0.2">
      <c r="A57" s="271">
        <v>34</v>
      </c>
      <c r="B57" s="272" t="s">
        <v>877</v>
      </c>
      <c r="C57" s="271" t="s">
        <v>61</v>
      </c>
      <c r="D57" s="273">
        <v>8.52</v>
      </c>
    </row>
    <row r="58" spans="1:4" x14ac:dyDescent="0.2">
      <c r="A58" s="271">
        <v>43055</v>
      </c>
      <c r="B58" s="272" t="s">
        <v>878</v>
      </c>
      <c r="C58" s="271" t="s">
        <v>61</v>
      </c>
      <c r="D58" s="273">
        <v>7.38</v>
      </c>
    </row>
    <row r="59" spans="1:4" x14ac:dyDescent="0.2">
      <c r="A59" s="271">
        <v>43056</v>
      </c>
      <c r="B59" s="272" t="s">
        <v>879</v>
      </c>
      <c r="C59" s="271" t="s">
        <v>61</v>
      </c>
      <c r="D59" s="273">
        <v>8.51</v>
      </c>
    </row>
    <row r="60" spans="1:4" x14ac:dyDescent="0.2">
      <c r="A60" s="271">
        <v>43057</v>
      </c>
      <c r="B60" s="272" t="s">
        <v>880</v>
      </c>
      <c r="C60" s="271" t="s">
        <v>61</v>
      </c>
      <c r="D60" s="273">
        <v>9.35</v>
      </c>
    </row>
    <row r="61" spans="1:4" x14ac:dyDescent="0.2">
      <c r="A61" s="271">
        <v>34449</v>
      </c>
      <c r="B61" s="272" t="s">
        <v>881</v>
      </c>
      <c r="C61" s="271" t="s">
        <v>61</v>
      </c>
      <c r="D61" s="273">
        <v>9.99</v>
      </c>
    </row>
    <row r="62" spans="1:4" x14ac:dyDescent="0.2">
      <c r="A62" s="271">
        <v>32</v>
      </c>
      <c r="B62" s="272" t="s">
        <v>882</v>
      </c>
      <c r="C62" s="271" t="s">
        <v>61</v>
      </c>
      <c r="D62" s="273">
        <v>8.99</v>
      </c>
    </row>
    <row r="63" spans="1:4" x14ac:dyDescent="0.2">
      <c r="A63" s="271">
        <v>33</v>
      </c>
      <c r="B63" s="272" t="s">
        <v>883</v>
      </c>
      <c r="C63" s="271" t="s">
        <v>61</v>
      </c>
      <c r="D63" s="273">
        <v>9.0399999999999991</v>
      </c>
    </row>
    <row r="64" spans="1:4" x14ac:dyDescent="0.2">
      <c r="A64" s="271">
        <v>43061</v>
      </c>
      <c r="B64" s="272" t="s">
        <v>884</v>
      </c>
      <c r="C64" s="271" t="s">
        <v>61</v>
      </c>
      <c r="D64" s="273">
        <v>8.4499999999999993</v>
      </c>
    </row>
    <row r="65" spans="1:4" x14ac:dyDescent="0.2">
      <c r="A65" s="271">
        <v>43059</v>
      </c>
      <c r="B65" s="272" t="s">
        <v>885</v>
      </c>
      <c r="C65" s="271" t="s">
        <v>61</v>
      </c>
      <c r="D65" s="273">
        <v>8.06</v>
      </c>
    </row>
    <row r="66" spans="1:4" x14ac:dyDescent="0.2">
      <c r="A66" s="271">
        <v>43062</v>
      </c>
      <c r="B66" s="272" t="s">
        <v>886</v>
      </c>
      <c r="C66" s="271" t="s">
        <v>61</v>
      </c>
      <c r="D66" s="273">
        <v>8.93</v>
      </c>
    </row>
    <row r="67" spans="1:4" x14ac:dyDescent="0.2">
      <c r="A67" s="271">
        <v>43060</v>
      </c>
      <c r="B67" s="272" t="s">
        <v>887</v>
      </c>
      <c r="C67" s="271" t="s">
        <v>61</v>
      </c>
      <c r="D67" s="273">
        <v>7.02</v>
      </c>
    </row>
    <row r="68" spans="1:4" x14ac:dyDescent="0.2">
      <c r="A68" s="271">
        <v>40410</v>
      </c>
      <c r="B68" s="272" t="s">
        <v>888</v>
      </c>
      <c r="C68" s="271" t="s">
        <v>77</v>
      </c>
      <c r="D68" s="273"/>
    </row>
    <row r="69" spans="1:4" x14ac:dyDescent="0.2">
      <c r="A69" s="271">
        <v>40411</v>
      </c>
      <c r="B69" s="272" t="s">
        <v>889</v>
      </c>
      <c r="C69" s="271" t="s">
        <v>77</v>
      </c>
      <c r="D69" s="273"/>
    </row>
    <row r="70" spans="1:4" x14ac:dyDescent="0.2">
      <c r="A70" s="271">
        <v>40412</v>
      </c>
      <c r="B70" s="272" t="s">
        <v>890</v>
      </c>
      <c r="C70" s="271" t="s">
        <v>77</v>
      </c>
      <c r="D70" s="273"/>
    </row>
    <row r="71" spans="1:4" x14ac:dyDescent="0.2">
      <c r="A71" s="271">
        <v>44254</v>
      </c>
      <c r="B71" s="272" t="s">
        <v>891</v>
      </c>
      <c r="C71" s="271" t="s">
        <v>77</v>
      </c>
      <c r="D71" s="273">
        <v>28.85</v>
      </c>
    </row>
    <row r="72" spans="1:4" x14ac:dyDescent="0.2">
      <c r="A72" s="271">
        <v>44255</v>
      </c>
      <c r="B72" s="272" t="s">
        <v>892</v>
      </c>
      <c r="C72" s="271" t="s">
        <v>77</v>
      </c>
      <c r="D72" s="273">
        <v>31.98</v>
      </c>
    </row>
    <row r="73" spans="1:4" x14ac:dyDescent="0.2">
      <c r="A73" s="271">
        <v>44256</v>
      </c>
      <c r="B73" s="272" t="s">
        <v>893</v>
      </c>
      <c r="C73" s="271" t="s">
        <v>77</v>
      </c>
      <c r="D73" s="273">
        <v>36.119999999999997</v>
      </c>
    </row>
    <row r="74" spans="1:4" x14ac:dyDescent="0.2">
      <c r="A74" s="271">
        <v>44257</v>
      </c>
      <c r="B74" s="272" t="s">
        <v>894</v>
      </c>
      <c r="C74" s="271" t="s">
        <v>77</v>
      </c>
      <c r="D74" s="273">
        <v>57.15</v>
      </c>
    </row>
    <row r="75" spans="1:4" x14ac:dyDescent="0.2">
      <c r="A75" s="271">
        <v>44258</v>
      </c>
      <c r="B75" s="272" t="s">
        <v>895</v>
      </c>
      <c r="C75" s="271" t="s">
        <v>77</v>
      </c>
      <c r="D75" s="273">
        <v>65.31</v>
      </c>
    </row>
    <row r="76" spans="1:4" x14ac:dyDescent="0.2">
      <c r="A76" s="271">
        <v>44259</v>
      </c>
      <c r="B76" s="272" t="s">
        <v>896</v>
      </c>
      <c r="C76" s="271" t="s">
        <v>77</v>
      </c>
      <c r="D76" s="273">
        <v>89.65</v>
      </c>
    </row>
    <row r="77" spans="1:4" x14ac:dyDescent="0.2">
      <c r="A77" s="271">
        <v>37997</v>
      </c>
      <c r="B77" s="272" t="s">
        <v>897</v>
      </c>
      <c r="C77" s="271" t="s">
        <v>77</v>
      </c>
      <c r="D77" s="273">
        <v>17.190000000000001</v>
      </c>
    </row>
    <row r="78" spans="1:4" x14ac:dyDescent="0.2">
      <c r="A78" s="271">
        <v>37998</v>
      </c>
      <c r="B78" s="272" t="s">
        <v>898</v>
      </c>
      <c r="C78" s="271" t="s">
        <v>77</v>
      </c>
      <c r="D78" s="273">
        <v>23.01</v>
      </c>
    </row>
    <row r="79" spans="1:4" x14ac:dyDescent="0.2">
      <c r="A79" s="271">
        <v>55</v>
      </c>
      <c r="B79" s="272" t="s">
        <v>899</v>
      </c>
      <c r="C79" s="271" t="s">
        <v>77</v>
      </c>
      <c r="D79" s="273"/>
    </row>
    <row r="80" spans="1:4" x14ac:dyDescent="0.2">
      <c r="A80" s="271">
        <v>61</v>
      </c>
      <c r="B80" s="272" t="s">
        <v>900</v>
      </c>
      <c r="C80" s="271" t="s">
        <v>77</v>
      </c>
      <c r="D80" s="273"/>
    </row>
    <row r="81" spans="1:4" x14ac:dyDescent="0.2">
      <c r="A81" s="271">
        <v>62</v>
      </c>
      <c r="B81" s="272" t="s">
        <v>901</v>
      </c>
      <c r="C81" s="271" t="s">
        <v>77</v>
      </c>
      <c r="D81" s="273"/>
    </row>
    <row r="82" spans="1:4" x14ac:dyDescent="0.2">
      <c r="A82" s="271">
        <v>10899</v>
      </c>
      <c r="B82" s="272" t="s">
        <v>902</v>
      </c>
      <c r="C82" s="271" t="s">
        <v>77</v>
      </c>
      <c r="D82" s="273">
        <v>63.84</v>
      </c>
    </row>
    <row r="83" spans="1:4" x14ac:dyDescent="0.2">
      <c r="A83" s="271">
        <v>10900</v>
      </c>
      <c r="B83" s="272" t="s">
        <v>903</v>
      </c>
      <c r="C83" s="271" t="s">
        <v>77</v>
      </c>
      <c r="D83" s="273">
        <v>49.96</v>
      </c>
    </row>
    <row r="84" spans="1:4" x14ac:dyDescent="0.2">
      <c r="A84" s="271">
        <v>47</v>
      </c>
      <c r="B84" s="272" t="s">
        <v>904</v>
      </c>
      <c r="C84" s="271" t="s">
        <v>77</v>
      </c>
      <c r="D84" s="273">
        <v>78.34</v>
      </c>
    </row>
    <row r="85" spans="1:4" x14ac:dyDescent="0.2">
      <c r="A85" s="271">
        <v>48</v>
      </c>
      <c r="B85" s="272" t="s">
        <v>905</v>
      </c>
      <c r="C85" s="271" t="s">
        <v>77</v>
      </c>
      <c r="D85" s="273">
        <v>20.43</v>
      </c>
    </row>
    <row r="86" spans="1:4" x14ac:dyDescent="0.2">
      <c r="A86" s="271">
        <v>46</v>
      </c>
      <c r="B86" s="272" t="s">
        <v>906</v>
      </c>
      <c r="C86" s="271" t="s">
        <v>77</v>
      </c>
      <c r="D86" s="273">
        <v>45.81</v>
      </c>
    </row>
    <row r="87" spans="1:4" x14ac:dyDescent="0.2">
      <c r="A87" s="271">
        <v>52</v>
      </c>
      <c r="B87" s="272" t="s">
        <v>907</v>
      </c>
      <c r="C87" s="271" t="s">
        <v>77</v>
      </c>
      <c r="D87" s="273">
        <v>15.52</v>
      </c>
    </row>
    <row r="88" spans="1:4" x14ac:dyDescent="0.2">
      <c r="A88" s="271">
        <v>43</v>
      </c>
      <c r="B88" s="272" t="s">
        <v>908</v>
      </c>
      <c r="C88" s="271" t="s">
        <v>77</v>
      </c>
      <c r="D88" s="273">
        <v>52.39</v>
      </c>
    </row>
    <row r="89" spans="1:4" x14ac:dyDescent="0.2">
      <c r="A89" s="271">
        <v>103</v>
      </c>
      <c r="B89" s="272" t="s">
        <v>909</v>
      </c>
      <c r="C89" s="271" t="s">
        <v>77</v>
      </c>
      <c r="D89" s="273">
        <v>41.45</v>
      </c>
    </row>
    <row r="90" spans="1:4" x14ac:dyDescent="0.2">
      <c r="A90" s="271">
        <v>107</v>
      </c>
      <c r="B90" s="272" t="s">
        <v>910</v>
      </c>
      <c r="C90" s="271" t="s">
        <v>77</v>
      </c>
      <c r="D90" s="273">
        <v>0.78</v>
      </c>
    </row>
    <row r="91" spans="1:4" x14ac:dyDescent="0.2">
      <c r="A91" s="271">
        <v>65</v>
      </c>
      <c r="B91" s="272" t="s">
        <v>911</v>
      </c>
      <c r="C91" s="271" t="s">
        <v>77</v>
      </c>
      <c r="D91" s="273">
        <v>0.85</v>
      </c>
    </row>
    <row r="92" spans="1:4" x14ac:dyDescent="0.2">
      <c r="A92" s="271">
        <v>108</v>
      </c>
      <c r="B92" s="272" t="s">
        <v>912</v>
      </c>
      <c r="C92" s="271" t="s">
        <v>77</v>
      </c>
      <c r="D92" s="273">
        <v>1.72</v>
      </c>
    </row>
    <row r="93" spans="1:4" x14ac:dyDescent="0.2">
      <c r="A93" s="271">
        <v>110</v>
      </c>
      <c r="B93" s="272" t="s">
        <v>913</v>
      </c>
      <c r="C93" s="271" t="s">
        <v>77</v>
      </c>
      <c r="D93" s="273">
        <v>5.96</v>
      </c>
    </row>
    <row r="94" spans="1:4" x14ac:dyDescent="0.2">
      <c r="A94" s="271">
        <v>109</v>
      </c>
      <c r="B94" s="272" t="s">
        <v>914</v>
      </c>
      <c r="C94" s="271" t="s">
        <v>77</v>
      </c>
      <c r="D94" s="273">
        <v>3.55</v>
      </c>
    </row>
    <row r="95" spans="1:4" x14ac:dyDescent="0.2">
      <c r="A95" s="271">
        <v>111</v>
      </c>
      <c r="B95" s="272" t="s">
        <v>915</v>
      </c>
      <c r="C95" s="271" t="s">
        <v>77</v>
      </c>
      <c r="D95" s="273">
        <v>8.07</v>
      </c>
    </row>
    <row r="96" spans="1:4" x14ac:dyDescent="0.2">
      <c r="A96" s="271">
        <v>112</v>
      </c>
      <c r="B96" s="272" t="s">
        <v>916</v>
      </c>
      <c r="C96" s="271" t="s">
        <v>77</v>
      </c>
      <c r="D96" s="273">
        <v>4.2699999999999996</v>
      </c>
    </row>
    <row r="97" spans="1:4" x14ac:dyDescent="0.2">
      <c r="A97" s="271">
        <v>113</v>
      </c>
      <c r="B97" s="272" t="s">
        <v>917</v>
      </c>
      <c r="C97" s="271" t="s">
        <v>77</v>
      </c>
      <c r="D97" s="273">
        <v>10.7</v>
      </c>
    </row>
    <row r="98" spans="1:4" x14ac:dyDescent="0.2">
      <c r="A98" s="271">
        <v>104</v>
      </c>
      <c r="B98" s="272" t="s">
        <v>918</v>
      </c>
      <c r="C98" s="271" t="s">
        <v>77</v>
      </c>
      <c r="D98" s="273">
        <v>18.63</v>
      </c>
    </row>
    <row r="99" spans="1:4" x14ac:dyDescent="0.2">
      <c r="A99" s="271">
        <v>102</v>
      </c>
      <c r="B99" s="272" t="s">
        <v>919</v>
      </c>
      <c r="C99" s="271" t="s">
        <v>77</v>
      </c>
      <c r="D99" s="273">
        <v>25.68</v>
      </c>
    </row>
    <row r="100" spans="1:4" x14ac:dyDescent="0.2">
      <c r="A100" s="271">
        <v>95</v>
      </c>
      <c r="B100" s="272" t="s">
        <v>920</v>
      </c>
      <c r="C100" s="271" t="s">
        <v>77</v>
      </c>
      <c r="D100" s="273">
        <v>10.85</v>
      </c>
    </row>
    <row r="101" spans="1:4" x14ac:dyDescent="0.2">
      <c r="A101" s="271">
        <v>96</v>
      </c>
      <c r="B101" s="272" t="s">
        <v>921</v>
      </c>
      <c r="C101" s="271" t="s">
        <v>77</v>
      </c>
      <c r="D101" s="273">
        <v>11.81</v>
      </c>
    </row>
    <row r="102" spans="1:4" x14ac:dyDescent="0.2">
      <c r="A102" s="271">
        <v>97</v>
      </c>
      <c r="B102" s="272" t="s">
        <v>922</v>
      </c>
      <c r="C102" s="271" t="s">
        <v>77</v>
      </c>
      <c r="D102" s="273">
        <v>17.760000000000002</v>
      </c>
    </row>
    <row r="103" spans="1:4" x14ac:dyDescent="0.2">
      <c r="A103" s="271">
        <v>98</v>
      </c>
      <c r="B103" s="272" t="s">
        <v>923</v>
      </c>
      <c r="C103" s="271" t="s">
        <v>77</v>
      </c>
      <c r="D103" s="273">
        <v>26.59</v>
      </c>
    </row>
    <row r="104" spans="1:4" x14ac:dyDescent="0.2">
      <c r="A104" s="271">
        <v>99</v>
      </c>
      <c r="B104" s="272" t="s">
        <v>924</v>
      </c>
      <c r="C104" s="271" t="s">
        <v>77</v>
      </c>
      <c r="D104" s="273">
        <v>25.13</v>
      </c>
    </row>
    <row r="105" spans="1:4" x14ac:dyDescent="0.2">
      <c r="A105" s="271">
        <v>60</v>
      </c>
      <c r="B105" s="272" t="s">
        <v>925</v>
      </c>
      <c r="C105" s="271" t="s">
        <v>77</v>
      </c>
      <c r="D105" s="273"/>
    </row>
    <row r="106" spans="1:4" x14ac:dyDescent="0.2">
      <c r="A106" s="271">
        <v>72</v>
      </c>
      <c r="B106" s="272" t="s">
        <v>926</v>
      </c>
      <c r="C106" s="271" t="s">
        <v>77</v>
      </c>
      <c r="D106" s="273">
        <v>48.2</v>
      </c>
    </row>
    <row r="107" spans="1:4" x14ac:dyDescent="0.2">
      <c r="A107" s="271">
        <v>71</v>
      </c>
      <c r="B107" s="272" t="s">
        <v>927</v>
      </c>
      <c r="C107" s="271" t="s">
        <v>77</v>
      </c>
      <c r="D107" s="273">
        <v>29.77</v>
      </c>
    </row>
    <row r="108" spans="1:4" x14ac:dyDescent="0.2">
      <c r="A108" s="271">
        <v>67</v>
      </c>
      <c r="B108" s="272" t="s">
        <v>928</v>
      </c>
      <c r="C108" s="271" t="s">
        <v>77</v>
      </c>
      <c r="D108" s="273">
        <v>15.58</v>
      </c>
    </row>
    <row r="109" spans="1:4" x14ac:dyDescent="0.2">
      <c r="A109" s="271">
        <v>73</v>
      </c>
      <c r="B109" s="272" t="s">
        <v>929</v>
      </c>
      <c r="C109" s="271" t="s">
        <v>77</v>
      </c>
      <c r="D109" s="273">
        <v>14.91</v>
      </c>
    </row>
    <row r="110" spans="1:4" x14ac:dyDescent="0.2">
      <c r="A110" s="271">
        <v>100</v>
      </c>
      <c r="B110" s="272" t="s">
        <v>930</v>
      </c>
      <c r="C110" s="271" t="s">
        <v>77</v>
      </c>
      <c r="D110" s="273">
        <v>43.91</v>
      </c>
    </row>
    <row r="111" spans="1:4" x14ac:dyDescent="0.2">
      <c r="A111" s="271">
        <v>75</v>
      </c>
      <c r="B111" s="272" t="s">
        <v>931</v>
      </c>
      <c r="C111" s="271" t="s">
        <v>77</v>
      </c>
      <c r="D111" s="273">
        <v>255.99</v>
      </c>
    </row>
    <row r="112" spans="1:4" x14ac:dyDescent="0.2">
      <c r="A112" s="271">
        <v>83</v>
      </c>
      <c r="B112" s="272" t="s">
        <v>932</v>
      </c>
      <c r="C112" s="271" t="s">
        <v>77</v>
      </c>
      <c r="D112" s="273">
        <v>204.66</v>
      </c>
    </row>
    <row r="113" spans="1:4" x14ac:dyDescent="0.2">
      <c r="A113" s="271">
        <v>74</v>
      </c>
      <c r="B113" s="272" t="s">
        <v>933</v>
      </c>
      <c r="C113" s="271" t="s">
        <v>77</v>
      </c>
      <c r="D113" s="273">
        <v>292.61</v>
      </c>
    </row>
    <row r="114" spans="1:4" x14ac:dyDescent="0.2">
      <c r="A114" s="271">
        <v>106</v>
      </c>
      <c r="B114" s="272" t="s">
        <v>934</v>
      </c>
      <c r="C114" s="271" t="s">
        <v>77</v>
      </c>
      <c r="D114" s="273">
        <v>370.01</v>
      </c>
    </row>
    <row r="115" spans="1:4" x14ac:dyDescent="0.2">
      <c r="A115" s="271">
        <v>88</v>
      </c>
      <c r="B115" s="272" t="s">
        <v>935</v>
      </c>
      <c r="C115" s="271" t="s">
        <v>77</v>
      </c>
      <c r="D115" s="273">
        <v>10.4</v>
      </c>
    </row>
    <row r="116" spans="1:4" x14ac:dyDescent="0.2">
      <c r="A116" s="271">
        <v>82</v>
      </c>
      <c r="B116" s="272" t="s">
        <v>936</v>
      </c>
      <c r="C116" s="271" t="s">
        <v>77</v>
      </c>
      <c r="D116" s="273">
        <v>194.72</v>
      </c>
    </row>
    <row r="117" spans="1:4" x14ac:dyDescent="0.2">
      <c r="A117" s="271">
        <v>105</v>
      </c>
      <c r="B117" s="272" t="s">
        <v>937</v>
      </c>
      <c r="C117" s="271" t="s">
        <v>77</v>
      </c>
      <c r="D117" s="273">
        <v>275.91000000000003</v>
      </c>
    </row>
    <row r="118" spans="1:4" x14ac:dyDescent="0.2">
      <c r="A118" s="271">
        <v>39719</v>
      </c>
      <c r="B118" s="272" t="s">
        <v>938</v>
      </c>
      <c r="C118" s="271" t="s">
        <v>868</v>
      </c>
      <c r="D118" s="273">
        <v>200.15</v>
      </c>
    </row>
    <row r="119" spans="1:4" x14ac:dyDescent="0.2">
      <c r="A119" s="271">
        <v>3410</v>
      </c>
      <c r="B119" s="272" t="s">
        <v>939</v>
      </c>
      <c r="C119" s="271" t="s">
        <v>61</v>
      </c>
      <c r="D119" s="273">
        <v>45.02</v>
      </c>
    </row>
    <row r="120" spans="1:4" x14ac:dyDescent="0.2">
      <c r="A120" s="271">
        <v>4791</v>
      </c>
      <c r="B120" s="272" t="s">
        <v>940</v>
      </c>
      <c r="C120" s="271" t="s">
        <v>61</v>
      </c>
      <c r="D120" s="273">
        <v>29.42</v>
      </c>
    </row>
    <row r="121" spans="1:4" x14ac:dyDescent="0.2">
      <c r="A121" s="271">
        <v>157</v>
      </c>
      <c r="B121" s="272" t="s">
        <v>941</v>
      </c>
      <c r="C121" s="271" t="s">
        <v>61</v>
      </c>
      <c r="D121" s="273">
        <v>165.48</v>
      </c>
    </row>
    <row r="122" spans="1:4" x14ac:dyDescent="0.2">
      <c r="A122" s="271">
        <v>156</v>
      </c>
      <c r="B122" s="272" t="s">
        <v>942</v>
      </c>
      <c r="C122" s="271" t="s">
        <v>61</v>
      </c>
      <c r="D122" s="273">
        <v>58.92</v>
      </c>
    </row>
    <row r="123" spans="1:4" x14ac:dyDescent="0.2">
      <c r="A123" s="271">
        <v>131</v>
      </c>
      <c r="B123" s="272" t="s">
        <v>943</v>
      </c>
      <c r="C123" s="271" t="s">
        <v>61</v>
      </c>
      <c r="D123" s="273">
        <v>50.39</v>
      </c>
    </row>
    <row r="124" spans="1:4" x14ac:dyDescent="0.2">
      <c r="A124" s="271">
        <v>21114</v>
      </c>
      <c r="B124" s="272" t="s">
        <v>944</v>
      </c>
      <c r="C124" s="271" t="s">
        <v>77</v>
      </c>
      <c r="D124" s="273">
        <v>39.450000000000003</v>
      </c>
    </row>
    <row r="125" spans="1:4" x14ac:dyDescent="0.2">
      <c r="A125" s="271">
        <v>119</v>
      </c>
      <c r="B125" s="272" t="s">
        <v>945</v>
      </c>
      <c r="C125" s="271" t="s">
        <v>77</v>
      </c>
      <c r="D125" s="273">
        <v>10</v>
      </c>
    </row>
    <row r="126" spans="1:4" x14ac:dyDescent="0.2">
      <c r="A126" s="271">
        <v>122</v>
      </c>
      <c r="B126" s="272" t="s">
        <v>946</v>
      </c>
      <c r="C126" s="271" t="s">
        <v>77</v>
      </c>
      <c r="D126" s="273">
        <v>76.94</v>
      </c>
    </row>
    <row r="127" spans="1:4" x14ac:dyDescent="0.2">
      <c r="A127" s="271">
        <v>20080</v>
      </c>
      <c r="B127" s="272" t="s">
        <v>947</v>
      </c>
      <c r="C127" s="271" t="s">
        <v>77</v>
      </c>
      <c r="D127" s="273">
        <v>25.11</v>
      </c>
    </row>
    <row r="128" spans="1:4" x14ac:dyDescent="0.2">
      <c r="A128" s="271">
        <v>124</v>
      </c>
      <c r="B128" s="272" t="s">
        <v>948</v>
      </c>
      <c r="C128" s="271" t="s">
        <v>868</v>
      </c>
      <c r="D128" s="273">
        <v>19.43</v>
      </c>
    </row>
    <row r="129" spans="1:4" x14ac:dyDescent="0.2">
      <c r="A129" s="271">
        <v>7334</v>
      </c>
      <c r="B129" s="272" t="s">
        <v>949</v>
      </c>
      <c r="C129" s="271" t="s">
        <v>868</v>
      </c>
      <c r="D129" s="273"/>
    </row>
    <row r="130" spans="1:4" x14ac:dyDescent="0.2">
      <c r="A130" s="271">
        <v>45146</v>
      </c>
      <c r="B130" s="272" t="s">
        <v>950</v>
      </c>
      <c r="C130" s="271" t="s">
        <v>61</v>
      </c>
      <c r="D130" s="273">
        <v>37.26</v>
      </c>
    </row>
    <row r="131" spans="1:4" x14ac:dyDescent="0.2">
      <c r="A131" s="271">
        <v>123</v>
      </c>
      <c r="B131" s="272" t="s">
        <v>951</v>
      </c>
      <c r="C131" s="271" t="s">
        <v>868</v>
      </c>
      <c r="D131" s="273">
        <v>7.95</v>
      </c>
    </row>
    <row r="132" spans="1:4" x14ac:dyDescent="0.2">
      <c r="A132" s="271">
        <v>127</v>
      </c>
      <c r="B132" s="272" t="s">
        <v>952</v>
      </c>
      <c r="C132" s="271" t="s">
        <v>868</v>
      </c>
      <c r="D132" s="273">
        <v>18.98</v>
      </c>
    </row>
    <row r="133" spans="1:4" x14ac:dyDescent="0.2">
      <c r="A133" s="271">
        <v>133</v>
      </c>
      <c r="B133" s="272" t="s">
        <v>953</v>
      </c>
      <c r="C133" s="271" t="s">
        <v>868</v>
      </c>
      <c r="D133" s="273">
        <v>7.88</v>
      </c>
    </row>
    <row r="134" spans="1:4" x14ac:dyDescent="0.2">
      <c r="A134" s="271">
        <v>43617</v>
      </c>
      <c r="B134" s="272" t="s">
        <v>954</v>
      </c>
      <c r="C134" s="271" t="s">
        <v>868</v>
      </c>
      <c r="D134" s="273">
        <v>8.81</v>
      </c>
    </row>
    <row r="135" spans="1:4" x14ac:dyDescent="0.2">
      <c r="A135" s="271">
        <v>132</v>
      </c>
      <c r="B135" s="272" t="s">
        <v>955</v>
      </c>
      <c r="C135" s="271" t="s">
        <v>868</v>
      </c>
      <c r="D135" s="273">
        <v>8.17</v>
      </c>
    </row>
    <row r="136" spans="1:4" x14ac:dyDescent="0.2">
      <c r="A136" s="271">
        <v>43618</v>
      </c>
      <c r="B136" s="272" t="s">
        <v>956</v>
      </c>
      <c r="C136" s="271" t="s">
        <v>61</v>
      </c>
      <c r="D136" s="273">
        <v>20.57</v>
      </c>
    </row>
    <row r="137" spans="1:4" x14ac:dyDescent="0.2">
      <c r="A137" s="271">
        <v>37476</v>
      </c>
      <c r="B137" s="272" t="s">
        <v>957</v>
      </c>
      <c r="C137" s="271" t="s">
        <v>77</v>
      </c>
      <c r="D137" s="273"/>
    </row>
    <row r="138" spans="1:4" x14ac:dyDescent="0.2">
      <c r="A138" s="271">
        <v>37478</v>
      </c>
      <c r="B138" s="272" t="s">
        <v>958</v>
      </c>
      <c r="C138" s="271" t="s">
        <v>77</v>
      </c>
      <c r="D138" s="273"/>
    </row>
    <row r="139" spans="1:4" x14ac:dyDescent="0.2">
      <c r="A139" s="271">
        <v>37477</v>
      </c>
      <c r="B139" s="272" t="s">
        <v>959</v>
      </c>
      <c r="C139" s="271" t="s">
        <v>77</v>
      </c>
      <c r="D139" s="273"/>
    </row>
    <row r="140" spans="1:4" x14ac:dyDescent="0.2">
      <c r="A140" s="271">
        <v>37479</v>
      </c>
      <c r="B140" s="272" t="s">
        <v>960</v>
      </c>
      <c r="C140" s="271" t="s">
        <v>77</v>
      </c>
      <c r="D140" s="273"/>
    </row>
    <row r="141" spans="1:4" x14ac:dyDescent="0.2">
      <c r="A141" s="271">
        <v>4319</v>
      </c>
      <c r="B141" s="272" t="s">
        <v>961</v>
      </c>
      <c r="C141" s="271" t="s">
        <v>77</v>
      </c>
      <c r="D141" s="273">
        <v>1.64</v>
      </c>
    </row>
    <row r="142" spans="1:4" x14ac:dyDescent="0.2">
      <c r="A142" s="271">
        <v>42409</v>
      </c>
      <c r="B142" s="272" t="s">
        <v>962</v>
      </c>
      <c r="C142" s="271" t="s">
        <v>61</v>
      </c>
      <c r="D142" s="273">
        <v>12.95</v>
      </c>
    </row>
    <row r="143" spans="1:4" x14ac:dyDescent="0.2">
      <c r="A143" s="271">
        <v>40553</v>
      </c>
      <c r="B143" s="272" t="s">
        <v>963</v>
      </c>
      <c r="C143" s="271" t="s">
        <v>69</v>
      </c>
      <c r="D143" s="273"/>
    </row>
    <row r="144" spans="1:4" x14ac:dyDescent="0.2">
      <c r="A144" s="271">
        <v>6114</v>
      </c>
      <c r="B144" s="272" t="s">
        <v>964</v>
      </c>
      <c r="C144" s="271" t="s">
        <v>65</v>
      </c>
      <c r="D144" s="273">
        <v>15.92</v>
      </c>
    </row>
    <row r="145" spans="1:4" x14ac:dyDescent="0.2">
      <c r="A145" s="271">
        <v>40912</v>
      </c>
      <c r="B145" s="272" t="s">
        <v>965</v>
      </c>
      <c r="C145" s="271" t="s">
        <v>966</v>
      </c>
      <c r="D145" s="273">
        <v>2809.82</v>
      </c>
    </row>
    <row r="146" spans="1:4" x14ac:dyDescent="0.2">
      <c r="A146" s="271">
        <v>247</v>
      </c>
      <c r="B146" s="272" t="s">
        <v>967</v>
      </c>
      <c r="C146" s="271" t="s">
        <v>65</v>
      </c>
      <c r="D146" s="273">
        <v>15.92</v>
      </c>
    </row>
    <row r="147" spans="1:4" x14ac:dyDescent="0.2">
      <c r="A147" s="271">
        <v>40919</v>
      </c>
      <c r="B147" s="272" t="s">
        <v>968</v>
      </c>
      <c r="C147" s="271" t="s">
        <v>966</v>
      </c>
      <c r="D147" s="273">
        <v>2809.82</v>
      </c>
    </row>
    <row r="148" spans="1:4" x14ac:dyDescent="0.2">
      <c r="A148" s="271">
        <v>44499</v>
      </c>
      <c r="B148" s="272" t="s">
        <v>969</v>
      </c>
      <c r="C148" s="271" t="s">
        <v>65</v>
      </c>
      <c r="D148" s="273">
        <v>15.92</v>
      </c>
    </row>
    <row r="149" spans="1:4" x14ac:dyDescent="0.2">
      <c r="A149" s="271">
        <v>40984</v>
      </c>
      <c r="B149" s="272" t="s">
        <v>970</v>
      </c>
      <c r="C149" s="271" t="s">
        <v>966</v>
      </c>
      <c r="D149" s="273">
        <v>2809.82</v>
      </c>
    </row>
    <row r="150" spans="1:4" x14ac:dyDescent="0.2">
      <c r="A150" s="271">
        <v>248</v>
      </c>
      <c r="B150" s="272" t="s">
        <v>971</v>
      </c>
      <c r="C150" s="271" t="s">
        <v>65</v>
      </c>
      <c r="D150" s="273">
        <v>15.76</v>
      </c>
    </row>
    <row r="151" spans="1:4" x14ac:dyDescent="0.2">
      <c r="A151" s="271">
        <v>41086</v>
      </c>
      <c r="B151" s="272" t="s">
        <v>972</v>
      </c>
      <c r="C151" s="271" t="s">
        <v>966</v>
      </c>
      <c r="D151" s="273">
        <v>2780.74</v>
      </c>
    </row>
    <row r="152" spans="1:4" x14ac:dyDescent="0.2">
      <c r="A152" s="271">
        <v>34466</v>
      </c>
      <c r="B152" s="272" t="s">
        <v>973</v>
      </c>
      <c r="C152" s="271" t="s">
        <v>65</v>
      </c>
      <c r="D152" s="273">
        <v>19.760000000000002</v>
      </c>
    </row>
    <row r="153" spans="1:4" x14ac:dyDescent="0.2">
      <c r="A153" s="271">
        <v>41083</v>
      </c>
      <c r="B153" s="272" t="s">
        <v>974</v>
      </c>
      <c r="C153" s="271" t="s">
        <v>966</v>
      </c>
      <c r="D153" s="273">
        <v>3487.45</v>
      </c>
    </row>
    <row r="154" spans="1:4" x14ac:dyDescent="0.2">
      <c r="A154" s="271">
        <v>252</v>
      </c>
      <c r="B154" s="272" t="s">
        <v>975</v>
      </c>
      <c r="C154" s="271" t="s">
        <v>65</v>
      </c>
      <c r="D154" s="273">
        <v>15.92</v>
      </c>
    </row>
    <row r="155" spans="1:4" x14ac:dyDescent="0.2">
      <c r="A155" s="271">
        <v>40909</v>
      </c>
      <c r="B155" s="272" t="s">
        <v>976</v>
      </c>
      <c r="C155" s="271" t="s">
        <v>966</v>
      </c>
      <c r="D155" s="273">
        <v>2809.82</v>
      </c>
    </row>
    <row r="156" spans="1:4" x14ac:dyDescent="0.2">
      <c r="A156" s="271">
        <v>242</v>
      </c>
      <c r="B156" s="272" t="s">
        <v>977</v>
      </c>
      <c r="C156" s="271" t="s">
        <v>65</v>
      </c>
      <c r="D156" s="273">
        <v>15.76</v>
      </c>
    </row>
    <row r="157" spans="1:4" x14ac:dyDescent="0.2">
      <c r="A157" s="271">
        <v>41085</v>
      </c>
      <c r="B157" s="272" t="s">
        <v>978</v>
      </c>
      <c r="C157" s="271" t="s">
        <v>966</v>
      </c>
      <c r="D157" s="273">
        <v>2780.74</v>
      </c>
    </row>
    <row r="158" spans="1:4" x14ac:dyDescent="0.2">
      <c r="A158" s="271">
        <v>427</v>
      </c>
      <c r="B158" s="272" t="s">
        <v>979</v>
      </c>
      <c r="C158" s="271" t="s">
        <v>77</v>
      </c>
      <c r="D158" s="273">
        <v>10.75</v>
      </c>
    </row>
    <row r="159" spans="1:4" x14ac:dyDescent="0.2">
      <c r="A159" s="271">
        <v>417</v>
      </c>
      <c r="B159" s="272" t="s">
        <v>980</v>
      </c>
      <c r="C159" s="271" t="s">
        <v>77</v>
      </c>
      <c r="D159" s="273">
        <v>5.07</v>
      </c>
    </row>
    <row r="160" spans="1:4" x14ac:dyDescent="0.2">
      <c r="A160" s="271">
        <v>11273</v>
      </c>
      <c r="B160" s="272" t="s">
        <v>981</v>
      </c>
      <c r="C160" s="271" t="s">
        <v>77</v>
      </c>
      <c r="D160" s="273">
        <v>15.73</v>
      </c>
    </row>
    <row r="161" spans="1:4" x14ac:dyDescent="0.2">
      <c r="A161" s="271">
        <v>11272</v>
      </c>
      <c r="B161" s="272" t="s">
        <v>982</v>
      </c>
      <c r="C161" s="271" t="s">
        <v>77</v>
      </c>
      <c r="D161" s="273">
        <v>9.49</v>
      </c>
    </row>
    <row r="162" spans="1:4" x14ac:dyDescent="0.2">
      <c r="A162" s="271">
        <v>11275</v>
      </c>
      <c r="B162" s="272" t="s">
        <v>983</v>
      </c>
      <c r="C162" s="271" t="s">
        <v>77</v>
      </c>
      <c r="D162" s="273">
        <v>3.81</v>
      </c>
    </row>
    <row r="163" spans="1:4" x14ac:dyDescent="0.2">
      <c r="A163" s="271">
        <v>11274</v>
      </c>
      <c r="B163" s="272" t="s">
        <v>984</v>
      </c>
      <c r="C163" s="271" t="s">
        <v>77</v>
      </c>
      <c r="D163" s="273">
        <v>2.9</v>
      </c>
    </row>
    <row r="164" spans="1:4" x14ac:dyDescent="0.2">
      <c r="A164" s="271">
        <v>38470</v>
      </c>
      <c r="B164" s="272" t="s">
        <v>985</v>
      </c>
      <c r="C164" s="271" t="s">
        <v>77</v>
      </c>
      <c r="D164" s="273">
        <v>46.3</v>
      </c>
    </row>
    <row r="165" spans="1:4" x14ac:dyDescent="0.2">
      <c r="A165" s="271">
        <v>38547</v>
      </c>
      <c r="B165" s="272" t="s">
        <v>986</v>
      </c>
      <c r="C165" s="271" t="s">
        <v>77</v>
      </c>
      <c r="D165" s="273">
        <v>126.34</v>
      </c>
    </row>
    <row r="166" spans="1:4" x14ac:dyDescent="0.2">
      <c r="A166" s="271">
        <v>38467</v>
      </c>
      <c r="B166" s="272" t="s">
        <v>987</v>
      </c>
      <c r="C166" s="271" t="s">
        <v>77</v>
      </c>
      <c r="D166" s="273">
        <v>76.44</v>
      </c>
    </row>
    <row r="167" spans="1:4" x14ac:dyDescent="0.2">
      <c r="A167" s="271">
        <v>38468</v>
      </c>
      <c r="B167" s="272" t="s">
        <v>988</v>
      </c>
      <c r="C167" s="271" t="s">
        <v>77</v>
      </c>
      <c r="D167" s="273">
        <v>84.11</v>
      </c>
    </row>
    <row r="168" spans="1:4" x14ac:dyDescent="0.2">
      <c r="A168" s="271">
        <v>38469</v>
      </c>
      <c r="B168" s="272" t="s">
        <v>989</v>
      </c>
      <c r="C168" s="271" t="s">
        <v>77</v>
      </c>
      <c r="D168" s="273">
        <v>135.85</v>
      </c>
    </row>
    <row r="169" spans="1:4" x14ac:dyDescent="0.2">
      <c r="A169" s="271">
        <v>38471</v>
      </c>
      <c r="B169" s="272" t="s">
        <v>990</v>
      </c>
      <c r="C169" s="271" t="s">
        <v>77</v>
      </c>
      <c r="D169" s="273">
        <v>109.23</v>
      </c>
    </row>
    <row r="170" spans="1:4" x14ac:dyDescent="0.2">
      <c r="A170" s="271">
        <v>37370</v>
      </c>
      <c r="B170" s="272" t="s">
        <v>991</v>
      </c>
      <c r="C170" s="271" t="s">
        <v>65</v>
      </c>
      <c r="D170" s="273">
        <v>1.84</v>
      </c>
    </row>
    <row r="171" spans="1:4" x14ac:dyDescent="0.2">
      <c r="A171" s="271">
        <v>40862</v>
      </c>
      <c r="B171" s="272" t="s">
        <v>992</v>
      </c>
      <c r="C171" s="271" t="s">
        <v>966</v>
      </c>
      <c r="D171" s="273">
        <v>346.81</v>
      </c>
    </row>
    <row r="172" spans="1:4" x14ac:dyDescent="0.2">
      <c r="A172" s="271">
        <v>10658</v>
      </c>
      <c r="B172" s="272" t="s">
        <v>993</v>
      </c>
      <c r="C172" s="271" t="s">
        <v>77</v>
      </c>
      <c r="D172" s="273"/>
    </row>
    <row r="173" spans="1:4" x14ac:dyDescent="0.2">
      <c r="A173" s="271">
        <v>253</v>
      </c>
      <c r="B173" s="272" t="s">
        <v>994</v>
      </c>
      <c r="C173" s="271" t="s">
        <v>65</v>
      </c>
      <c r="D173" s="273">
        <v>19.760000000000002</v>
      </c>
    </row>
    <row r="174" spans="1:4" x14ac:dyDescent="0.2">
      <c r="A174" s="271">
        <v>40809</v>
      </c>
      <c r="B174" s="272" t="s">
        <v>995</v>
      </c>
      <c r="C174" s="271" t="s">
        <v>966</v>
      </c>
      <c r="D174" s="273">
        <v>3485.91</v>
      </c>
    </row>
    <row r="175" spans="1:4" x14ac:dyDescent="0.2">
      <c r="A175" s="271">
        <v>42428</v>
      </c>
      <c r="B175" s="272" t="s">
        <v>996</v>
      </c>
      <c r="C175" s="271" t="s">
        <v>77</v>
      </c>
      <c r="D175" s="273"/>
    </row>
    <row r="176" spans="1:4" x14ac:dyDescent="0.2">
      <c r="A176" s="271">
        <v>301</v>
      </c>
      <c r="B176" s="272" t="s">
        <v>997</v>
      </c>
      <c r="C176" s="271" t="s">
        <v>77</v>
      </c>
      <c r="D176" s="273">
        <v>3</v>
      </c>
    </row>
    <row r="177" spans="1:4" x14ac:dyDescent="0.2">
      <c r="A177" s="271">
        <v>296</v>
      </c>
      <c r="B177" s="272" t="s">
        <v>998</v>
      </c>
      <c r="C177" s="271" t="s">
        <v>77</v>
      </c>
      <c r="D177" s="273">
        <v>1.69</v>
      </c>
    </row>
    <row r="178" spans="1:4" x14ac:dyDescent="0.2">
      <c r="A178" s="271">
        <v>297</v>
      </c>
      <c r="B178" s="272" t="s">
        <v>999</v>
      </c>
      <c r="C178" s="271" t="s">
        <v>77</v>
      </c>
      <c r="D178" s="273">
        <v>2.4900000000000002</v>
      </c>
    </row>
    <row r="179" spans="1:4" x14ac:dyDescent="0.2">
      <c r="A179" s="271">
        <v>299</v>
      </c>
      <c r="B179" s="272" t="s">
        <v>1000</v>
      </c>
      <c r="C179" s="271" t="s">
        <v>77</v>
      </c>
      <c r="D179" s="273">
        <v>3.52</v>
      </c>
    </row>
    <row r="180" spans="1:4" x14ac:dyDescent="0.2">
      <c r="A180" s="271">
        <v>300</v>
      </c>
      <c r="B180" s="272" t="s">
        <v>1001</v>
      </c>
      <c r="C180" s="271" t="s">
        <v>77</v>
      </c>
      <c r="D180" s="273">
        <v>12.18</v>
      </c>
    </row>
    <row r="181" spans="1:4" x14ac:dyDescent="0.2">
      <c r="A181" s="271">
        <v>20085</v>
      </c>
      <c r="B181" s="272" t="s">
        <v>1002</v>
      </c>
      <c r="C181" s="271" t="s">
        <v>77</v>
      </c>
      <c r="D181" s="273">
        <v>2.2200000000000002</v>
      </c>
    </row>
    <row r="182" spans="1:4" x14ac:dyDescent="0.2">
      <c r="A182" s="271">
        <v>298</v>
      </c>
      <c r="B182" s="272" t="s">
        <v>1003</v>
      </c>
      <c r="C182" s="271" t="s">
        <v>77</v>
      </c>
      <c r="D182" s="273">
        <v>2.7</v>
      </c>
    </row>
    <row r="183" spans="1:4" x14ac:dyDescent="0.2">
      <c r="A183" s="271">
        <v>311</v>
      </c>
      <c r="B183" s="272" t="s">
        <v>1004</v>
      </c>
      <c r="C183" s="271" t="s">
        <v>77</v>
      </c>
      <c r="D183" s="273">
        <v>10.039999999999999</v>
      </c>
    </row>
    <row r="184" spans="1:4" x14ac:dyDescent="0.2">
      <c r="A184" s="271">
        <v>318</v>
      </c>
      <c r="B184" s="272" t="s">
        <v>1005</v>
      </c>
      <c r="C184" s="271" t="s">
        <v>77</v>
      </c>
      <c r="D184" s="273">
        <v>20.22</v>
      </c>
    </row>
    <row r="185" spans="1:4" x14ac:dyDescent="0.2">
      <c r="A185" s="271">
        <v>319</v>
      </c>
      <c r="B185" s="272" t="s">
        <v>1006</v>
      </c>
      <c r="C185" s="271" t="s">
        <v>77</v>
      </c>
      <c r="D185" s="273">
        <v>31.71</v>
      </c>
    </row>
    <row r="186" spans="1:4" x14ac:dyDescent="0.2">
      <c r="A186" s="271">
        <v>303</v>
      </c>
      <c r="B186" s="272" t="s">
        <v>1007</v>
      </c>
      <c r="C186" s="271" t="s">
        <v>77</v>
      </c>
      <c r="D186" s="273">
        <v>3.32</v>
      </c>
    </row>
    <row r="187" spans="1:4" x14ac:dyDescent="0.2">
      <c r="A187" s="271">
        <v>305</v>
      </c>
      <c r="B187" s="272" t="s">
        <v>1008</v>
      </c>
      <c r="C187" s="271" t="s">
        <v>77</v>
      </c>
      <c r="D187" s="273">
        <v>10.45</v>
      </c>
    </row>
    <row r="188" spans="1:4" x14ac:dyDescent="0.2">
      <c r="A188" s="271">
        <v>306</v>
      </c>
      <c r="B188" s="272" t="s">
        <v>1009</v>
      </c>
      <c r="C188" s="271" t="s">
        <v>77</v>
      </c>
      <c r="D188" s="273">
        <v>15.85</v>
      </c>
    </row>
    <row r="189" spans="1:4" x14ac:dyDescent="0.2">
      <c r="A189" s="271">
        <v>307</v>
      </c>
      <c r="B189" s="272" t="s">
        <v>1010</v>
      </c>
      <c r="C189" s="271" t="s">
        <v>77</v>
      </c>
      <c r="D189" s="273">
        <v>40.06</v>
      </c>
    </row>
    <row r="190" spans="1:4" x14ac:dyDescent="0.2">
      <c r="A190" s="271">
        <v>309</v>
      </c>
      <c r="B190" s="272" t="s">
        <v>1011</v>
      </c>
      <c r="C190" s="271" t="s">
        <v>77</v>
      </c>
      <c r="D190" s="273">
        <v>65.62</v>
      </c>
    </row>
    <row r="191" spans="1:4" x14ac:dyDescent="0.2">
      <c r="A191" s="271">
        <v>310</v>
      </c>
      <c r="B191" s="272" t="s">
        <v>1012</v>
      </c>
      <c r="C191" s="271" t="s">
        <v>77</v>
      </c>
      <c r="D191" s="273">
        <v>90.95</v>
      </c>
    </row>
    <row r="192" spans="1:4" x14ac:dyDescent="0.2">
      <c r="A192" s="271">
        <v>308</v>
      </c>
      <c r="B192" s="272" t="s">
        <v>1013</v>
      </c>
      <c r="C192" s="271" t="s">
        <v>77</v>
      </c>
      <c r="D192" s="273">
        <v>89.4</v>
      </c>
    </row>
    <row r="193" spans="1:4" x14ac:dyDescent="0.2">
      <c r="A193" s="271">
        <v>328</v>
      </c>
      <c r="B193" s="272" t="s">
        <v>1014</v>
      </c>
      <c r="C193" s="271" t="s">
        <v>77</v>
      </c>
      <c r="D193" s="273">
        <v>7.95</v>
      </c>
    </row>
    <row r="194" spans="1:4" x14ac:dyDescent="0.2">
      <c r="A194" s="271">
        <v>325</v>
      </c>
      <c r="B194" s="272" t="s">
        <v>1015</v>
      </c>
      <c r="C194" s="271" t="s">
        <v>77</v>
      </c>
      <c r="D194" s="273">
        <v>2.34</v>
      </c>
    </row>
    <row r="195" spans="1:4" x14ac:dyDescent="0.2">
      <c r="A195" s="271">
        <v>20326</v>
      </c>
      <c r="B195" s="272" t="s">
        <v>1016</v>
      </c>
      <c r="C195" s="271" t="s">
        <v>77</v>
      </c>
      <c r="D195" s="273">
        <v>4.29</v>
      </c>
    </row>
    <row r="196" spans="1:4" x14ac:dyDescent="0.2">
      <c r="A196" s="271">
        <v>329</v>
      </c>
      <c r="B196" s="272" t="s">
        <v>1017</v>
      </c>
      <c r="C196" s="271" t="s">
        <v>77</v>
      </c>
      <c r="D196" s="273">
        <v>6.65</v>
      </c>
    </row>
    <row r="197" spans="1:4" x14ac:dyDescent="0.2">
      <c r="A197" s="271">
        <v>39642</v>
      </c>
      <c r="B197" s="272" t="s">
        <v>1018</v>
      </c>
      <c r="C197" s="271" t="s">
        <v>77</v>
      </c>
      <c r="D197" s="273">
        <v>2.94</v>
      </c>
    </row>
    <row r="198" spans="1:4" x14ac:dyDescent="0.2">
      <c r="A198" s="271">
        <v>39641</v>
      </c>
      <c r="B198" s="272" t="s">
        <v>1019</v>
      </c>
      <c r="C198" s="271" t="s">
        <v>77</v>
      </c>
      <c r="D198" s="273">
        <v>2.58</v>
      </c>
    </row>
    <row r="199" spans="1:4" x14ac:dyDescent="0.2">
      <c r="A199" s="271">
        <v>39643</v>
      </c>
      <c r="B199" s="272" t="s">
        <v>1020</v>
      </c>
      <c r="C199" s="271" t="s">
        <v>77</v>
      </c>
      <c r="D199" s="273">
        <v>3.46</v>
      </c>
    </row>
    <row r="200" spans="1:4" x14ac:dyDescent="0.2">
      <c r="A200" s="271">
        <v>39644</v>
      </c>
      <c r="B200" s="272" t="s">
        <v>1021</v>
      </c>
      <c r="C200" s="271" t="s">
        <v>77</v>
      </c>
      <c r="D200" s="273">
        <v>5.36</v>
      </c>
    </row>
    <row r="201" spans="1:4" x14ac:dyDescent="0.2">
      <c r="A201" s="271">
        <v>39645</v>
      </c>
      <c r="B201" s="272" t="s">
        <v>1022</v>
      </c>
      <c r="C201" s="271" t="s">
        <v>77</v>
      </c>
      <c r="D201" s="273">
        <v>5.88</v>
      </c>
    </row>
    <row r="202" spans="1:4" x14ac:dyDescent="0.2">
      <c r="A202" s="271">
        <v>41610</v>
      </c>
      <c r="B202" s="272" t="s">
        <v>1023</v>
      </c>
      <c r="C202" s="271" t="s">
        <v>77</v>
      </c>
      <c r="D202" s="273"/>
    </row>
    <row r="203" spans="1:4" x14ac:dyDescent="0.2">
      <c r="A203" s="271">
        <v>41611</v>
      </c>
      <c r="B203" s="272" t="s">
        <v>1024</v>
      </c>
      <c r="C203" s="271" t="s">
        <v>77</v>
      </c>
      <c r="D203" s="273"/>
    </row>
    <row r="204" spans="1:4" x14ac:dyDescent="0.2">
      <c r="A204" s="271">
        <v>41612</v>
      </c>
      <c r="B204" s="272" t="s">
        <v>1025</v>
      </c>
      <c r="C204" s="271" t="s">
        <v>77</v>
      </c>
      <c r="D204" s="273"/>
    </row>
    <row r="205" spans="1:4" x14ac:dyDescent="0.2">
      <c r="A205" s="271">
        <v>41637</v>
      </c>
      <c r="B205" s="272" t="s">
        <v>1026</v>
      </c>
      <c r="C205" s="271" t="s">
        <v>77</v>
      </c>
      <c r="D205" s="273"/>
    </row>
    <row r="206" spans="1:4" x14ac:dyDescent="0.2">
      <c r="A206" s="271">
        <v>41638</v>
      </c>
      <c r="B206" s="272" t="s">
        <v>1027</v>
      </c>
      <c r="C206" s="271" t="s">
        <v>77</v>
      </c>
      <c r="D206" s="273"/>
    </row>
    <row r="207" spans="1:4" x14ac:dyDescent="0.2">
      <c r="A207" s="271">
        <v>41639</v>
      </c>
      <c r="B207" s="272" t="s">
        <v>1028</v>
      </c>
      <c r="C207" s="271" t="s">
        <v>77</v>
      </c>
      <c r="D207" s="273"/>
    </row>
    <row r="208" spans="1:4" x14ac:dyDescent="0.2">
      <c r="A208" s="271">
        <v>11789</v>
      </c>
      <c r="B208" s="272" t="s">
        <v>1029</v>
      </c>
      <c r="C208" s="271" t="s">
        <v>77</v>
      </c>
      <c r="D208" s="273">
        <v>1.43</v>
      </c>
    </row>
    <row r="209" spans="1:4" x14ac:dyDescent="0.2">
      <c r="A209" s="271">
        <v>20975</v>
      </c>
      <c r="B209" s="272" t="s">
        <v>1030</v>
      </c>
      <c r="C209" s="271" t="s">
        <v>77</v>
      </c>
      <c r="D209" s="273">
        <v>10.01</v>
      </c>
    </row>
    <row r="210" spans="1:4" x14ac:dyDescent="0.2">
      <c r="A210" s="271">
        <v>20976</v>
      </c>
      <c r="B210" s="272" t="s">
        <v>1031</v>
      </c>
      <c r="C210" s="271" t="s">
        <v>77</v>
      </c>
      <c r="D210" s="273">
        <v>15.12</v>
      </c>
    </row>
    <row r="211" spans="1:4" x14ac:dyDescent="0.2">
      <c r="A211" s="271">
        <v>6138</v>
      </c>
      <c r="B211" s="272" t="s">
        <v>1032</v>
      </c>
      <c r="C211" s="271" t="s">
        <v>77</v>
      </c>
      <c r="D211" s="273">
        <v>12.48</v>
      </c>
    </row>
    <row r="212" spans="1:4" x14ac:dyDescent="0.2">
      <c r="A212" s="271">
        <v>40340</v>
      </c>
      <c r="B212" s="272" t="s">
        <v>1033</v>
      </c>
      <c r="C212" s="271" t="s">
        <v>77</v>
      </c>
      <c r="D212" s="273">
        <v>22.07</v>
      </c>
    </row>
    <row r="213" spans="1:4" x14ac:dyDescent="0.2">
      <c r="A213" s="271">
        <v>40341</v>
      </c>
      <c r="B213" s="272" t="s">
        <v>1034</v>
      </c>
      <c r="C213" s="271" t="s">
        <v>77</v>
      </c>
      <c r="D213" s="273">
        <v>26.34</v>
      </c>
    </row>
    <row r="214" spans="1:4" x14ac:dyDescent="0.2">
      <c r="A214" s="271">
        <v>40342</v>
      </c>
      <c r="B214" s="272" t="s">
        <v>1035</v>
      </c>
      <c r="C214" s="271" t="s">
        <v>77</v>
      </c>
      <c r="D214" s="273">
        <v>31.41</v>
      </c>
    </row>
    <row r="215" spans="1:4" x14ac:dyDescent="0.2">
      <c r="A215" s="271">
        <v>40343</v>
      </c>
      <c r="B215" s="272" t="s">
        <v>1036</v>
      </c>
      <c r="C215" s="271" t="s">
        <v>77</v>
      </c>
      <c r="D215" s="273">
        <v>37.26</v>
      </c>
    </row>
    <row r="216" spans="1:4" x14ac:dyDescent="0.2">
      <c r="A216" s="271">
        <v>40344</v>
      </c>
      <c r="B216" s="272" t="s">
        <v>1037</v>
      </c>
      <c r="C216" s="271" t="s">
        <v>77</v>
      </c>
      <c r="D216" s="273">
        <v>50.79</v>
      </c>
    </row>
    <row r="217" spans="1:4" x14ac:dyDescent="0.2">
      <c r="A217" s="271">
        <v>40345</v>
      </c>
      <c r="B217" s="272" t="s">
        <v>1038</v>
      </c>
      <c r="C217" s="271" t="s">
        <v>77</v>
      </c>
      <c r="D217" s="273">
        <v>62.58</v>
      </c>
    </row>
    <row r="218" spans="1:4" x14ac:dyDescent="0.2">
      <c r="A218" s="271">
        <v>40346</v>
      </c>
      <c r="B218" s="272" t="s">
        <v>1039</v>
      </c>
      <c r="C218" s="271" t="s">
        <v>77</v>
      </c>
      <c r="D218" s="273">
        <v>72.599999999999994</v>
      </c>
    </row>
    <row r="219" spans="1:4" x14ac:dyDescent="0.2">
      <c r="A219" s="271">
        <v>40347</v>
      </c>
      <c r="B219" s="272" t="s">
        <v>1040</v>
      </c>
      <c r="C219" s="271" t="s">
        <v>77</v>
      </c>
      <c r="D219" s="273">
        <v>91.21</v>
      </c>
    </row>
    <row r="220" spans="1:4" x14ac:dyDescent="0.2">
      <c r="A220" s="271">
        <v>43424</v>
      </c>
      <c r="B220" s="272" t="s">
        <v>1041</v>
      </c>
      <c r="C220" s="271" t="s">
        <v>77</v>
      </c>
      <c r="D220" s="273"/>
    </row>
    <row r="221" spans="1:4" x14ac:dyDescent="0.2">
      <c r="A221" s="271">
        <v>43426</v>
      </c>
      <c r="B221" s="272" t="s">
        <v>1042</v>
      </c>
      <c r="C221" s="271" t="s">
        <v>77</v>
      </c>
      <c r="D221" s="273"/>
    </row>
    <row r="222" spans="1:4" x14ac:dyDescent="0.2">
      <c r="A222" s="271">
        <v>12565</v>
      </c>
      <c r="B222" s="272" t="s">
        <v>1043</v>
      </c>
      <c r="C222" s="271" t="s">
        <v>77</v>
      </c>
      <c r="D222" s="273"/>
    </row>
    <row r="223" spans="1:4" x14ac:dyDescent="0.2">
      <c r="A223" s="271">
        <v>12567</v>
      </c>
      <c r="B223" s="272" t="s">
        <v>1044</v>
      </c>
      <c r="C223" s="271" t="s">
        <v>77</v>
      </c>
      <c r="D223" s="273"/>
    </row>
    <row r="224" spans="1:4" x14ac:dyDescent="0.2">
      <c r="A224" s="271">
        <v>12568</v>
      </c>
      <c r="B224" s="272" t="s">
        <v>1045</v>
      </c>
      <c r="C224" s="271" t="s">
        <v>77</v>
      </c>
      <c r="D224" s="273"/>
    </row>
    <row r="225" spans="1:4" x14ac:dyDescent="0.2">
      <c r="A225" s="271">
        <v>43441</v>
      </c>
      <c r="B225" s="272" t="s">
        <v>1046</v>
      </c>
      <c r="C225" s="271" t="s">
        <v>77</v>
      </c>
      <c r="D225" s="273"/>
    </row>
    <row r="226" spans="1:4" x14ac:dyDescent="0.2">
      <c r="A226" s="271">
        <v>43423</v>
      </c>
      <c r="B226" s="272" t="s">
        <v>1047</v>
      </c>
      <c r="C226" s="271" t="s">
        <v>77</v>
      </c>
      <c r="D226" s="273"/>
    </row>
    <row r="227" spans="1:4" x14ac:dyDescent="0.2">
      <c r="A227" s="271">
        <v>12532</v>
      </c>
      <c r="B227" s="272" t="s">
        <v>1048</v>
      </c>
      <c r="C227" s="271" t="s">
        <v>77</v>
      </c>
      <c r="D227" s="273"/>
    </row>
    <row r="228" spans="1:4" x14ac:dyDescent="0.2">
      <c r="A228" s="271">
        <v>43444</v>
      </c>
      <c r="B228" s="272" t="s">
        <v>1049</v>
      </c>
      <c r="C228" s="271" t="s">
        <v>77</v>
      </c>
      <c r="D228" s="273"/>
    </row>
    <row r="229" spans="1:4" x14ac:dyDescent="0.2">
      <c r="A229" s="271">
        <v>12551</v>
      </c>
      <c r="B229" s="272" t="s">
        <v>1050</v>
      </c>
      <c r="C229" s="271" t="s">
        <v>77</v>
      </c>
      <c r="D229" s="273"/>
    </row>
    <row r="230" spans="1:4" x14ac:dyDescent="0.2">
      <c r="A230" s="271">
        <v>43442</v>
      </c>
      <c r="B230" s="272" t="s">
        <v>1051</v>
      </c>
      <c r="C230" s="271" t="s">
        <v>77</v>
      </c>
      <c r="D230" s="273"/>
    </row>
    <row r="231" spans="1:4" x14ac:dyDescent="0.2">
      <c r="A231" s="271">
        <v>43443</v>
      </c>
      <c r="B231" s="272" t="s">
        <v>1052</v>
      </c>
      <c r="C231" s="271" t="s">
        <v>77</v>
      </c>
      <c r="D231" s="273"/>
    </row>
    <row r="232" spans="1:4" x14ac:dyDescent="0.2">
      <c r="A232" s="271">
        <v>12544</v>
      </c>
      <c r="B232" s="272" t="s">
        <v>1053</v>
      </c>
      <c r="C232" s="271" t="s">
        <v>77</v>
      </c>
      <c r="D232" s="273"/>
    </row>
    <row r="233" spans="1:4" x14ac:dyDescent="0.2">
      <c r="A233" s="271">
        <v>12547</v>
      </c>
      <c r="B233" s="272" t="s">
        <v>1054</v>
      </c>
      <c r="C233" s="271" t="s">
        <v>77</v>
      </c>
      <c r="D233" s="273"/>
    </row>
    <row r="234" spans="1:4" x14ac:dyDescent="0.2">
      <c r="A234" s="271">
        <v>43445</v>
      </c>
      <c r="B234" s="272" t="s">
        <v>1055</v>
      </c>
      <c r="C234" s="271" t="s">
        <v>77</v>
      </c>
      <c r="D234" s="273"/>
    </row>
    <row r="235" spans="1:4" x14ac:dyDescent="0.2">
      <c r="A235" s="271">
        <v>12563</v>
      </c>
      <c r="B235" s="272" t="s">
        <v>1056</v>
      </c>
      <c r="C235" s="271" t="s">
        <v>77</v>
      </c>
      <c r="D235" s="273"/>
    </row>
    <row r="236" spans="1:4" x14ac:dyDescent="0.2">
      <c r="A236" s="271">
        <v>43425</v>
      </c>
      <c r="B236" s="272" t="s">
        <v>1057</v>
      </c>
      <c r="C236" s="271" t="s">
        <v>77</v>
      </c>
      <c r="D236" s="273"/>
    </row>
    <row r="237" spans="1:4" x14ac:dyDescent="0.2">
      <c r="A237" s="271">
        <v>43446</v>
      </c>
      <c r="B237" s="272" t="s">
        <v>1058</v>
      </c>
      <c r="C237" s="271" t="s">
        <v>77</v>
      </c>
      <c r="D237" s="273"/>
    </row>
    <row r="238" spans="1:4" x14ac:dyDescent="0.2">
      <c r="A238" s="271">
        <v>43447</v>
      </c>
      <c r="B238" s="272" t="s">
        <v>1059</v>
      </c>
      <c r="C238" s="271" t="s">
        <v>77</v>
      </c>
      <c r="D238" s="273"/>
    </row>
    <row r="239" spans="1:4" x14ac:dyDescent="0.2">
      <c r="A239" s="271">
        <v>43448</v>
      </c>
      <c r="B239" s="272" t="s">
        <v>1060</v>
      </c>
      <c r="C239" s="271" t="s">
        <v>77</v>
      </c>
      <c r="D239" s="273"/>
    </row>
    <row r="240" spans="1:4" x14ac:dyDescent="0.2">
      <c r="A240" s="271">
        <v>13761</v>
      </c>
      <c r="B240" s="272" t="s">
        <v>1061</v>
      </c>
      <c r="C240" s="271" t="s">
        <v>77</v>
      </c>
      <c r="D240" s="273">
        <v>3857.48</v>
      </c>
    </row>
    <row r="241" spans="1:4" x14ac:dyDescent="0.2">
      <c r="A241" s="271">
        <v>4814</v>
      </c>
      <c r="B241" s="272" t="s">
        <v>1062</v>
      </c>
      <c r="C241" s="271" t="s">
        <v>77</v>
      </c>
      <c r="D241" s="273">
        <v>44.11</v>
      </c>
    </row>
    <row r="242" spans="1:4" x14ac:dyDescent="0.2">
      <c r="A242" s="271">
        <v>44473</v>
      </c>
      <c r="B242" s="272" t="s">
        <v>1063</v>
      </c>
      <c r="C242" s="271" t="s">
        <v>77</v>
      </c>
      <c r="D242" s="273"/>
    </row>
    <row r="243" spans="1:4" x14ac:dyDescent="0.2">
      <c r="A243" s="271">
        <v>6122</v>
      </c>
      <c r="B243" s="272" t="s">
        <v>1064</v>
      </c>
      <c r="C243" s="271" t="s">
        <v>65</v>
      </c>
      <c r="D243" s="273">
        <v>20.41</v>
      </c>
    </row>
    <row r="244" spans="1:4" x14ac:dyDescent="0.2">
      <c r="A244" s="271">
        <v>40810</v>
      </c>
      <c r="B244" s="272" t="s">
        <v>1065</v>
      </c>
      <c r="C244" s="271" t="s">
        <v>966</v>
      </c>
      <c r="D244" s="273">
        <v>3599.83</v>
      </c>
    </row>
    <row r="245" spans="1:4" x14ac:dyDescent="0.2">
      <c r="A245" s="271">
        <v>21100</v>
      </c>
      <c r="B245" s="272" t="s">
        <v>1066</v>
      </c>
      <c r="C245" s="271" t="s">
        <v>77</v>
      </c>
      <c r="D245" s="273"/>
    </row>
    <row r="246" spans="1:4" x14ac:dyDescent="0.2">
      <c r="A246" s="271">
        <v>11811</v>
      </c>
      <c r="B246" s="272" t="s">
        <v>1067</v>
      </c>
      <c r="C246" s="271" t="s">
        <v>77</v>
      </c>
      <c r="D246" s="273"/>
    </row>
    <row r="247" spans="1:4" x14ac:dyDescent="0.2">
      <c r="A247" s="271">
        <v>11816</v>
      </c>
      <c r="B247" s="272" t="s">
        <v>1068</v>
      </c>
      <c r="C247" s="271" t="s">
        <v>77</v>
      </c>
      <c r="D247" s="273"/>
    </row>
    <row r="248" spans="1:4" x14ac:dyDescent="0.2">
      <c r="A248" s="271">
        <v>11814</v>
      </c>
      <c r="B248" s="272" t="s">
        <v>1069</v>
      </c>
      <c r="C248" s="271" t="s">
        <v>77</v>
      </c>
      <c r="D248" s="273"/>
    </row>
    <row r="249" spans="1:4" x14ac:dyDescent="0.2">
      <c r="A249" s="271">
        <v>14186</v>
      </c>
      <c r="B249" s="272" t="s">
        <v>1070</v>
      </c>
      <c r="C249" s="271" t="s">
        <v>77</v>
      </c>
      <c r="D249" s="273"/>
    </row>
    <row r="250" spans="1:4" x14ac:dyDescent="0.2">
      <c r="A250" s="271">
        <v>14185</v>
      </c>
      <c r="B250" s="272" t="s">
        <v>1071</v>
      </c>
      <c r="C250" s="271" t="s">
        <v>77</v>
      </c>
      <c r="D250" s="273"/>
    </row>
    <row r="251" spans="1:4" x14ac:dyDescent="0.2">
      <c r="A251" s="271">
        <v>44498</v>
      </c>
      <c r="B251" s="272" t="s">
        <v>1072</v>
      </c>
      <c r="C251" s="271" t="s">
        <v>77</v>
      </c>
      <c r="D251" s="273"/>
    </row>
    <row r="252" spans="1:4" x14ac:dyDescent="0.2">
      <c r="A252" s="271">
        <v>34469</v>
      </c>
      <c r="B252" s="272" t="s">
        <v>1073</v>
      </c>
      <c r="C252" s="271" t="s">
        <v>77</v>
      </c>
      <c r="D252" s="273"/>
    </row>
    <row r="253" spans="1:4" x14ac:dyDescent="0.2">
      <c r="A253" s="271">
        <v>34476</v>
      </c>
      <c r="B253" s="272" t="s">
        <v>1074</v>
      </c>
      <c r="C253" s="271" t="s">
        <v>77</v>
      </c>
      <c r="D253" s="273"/>
    </row>
    <row r="254" spans="1:4" x14ac:dyDescent="0.2">
      <c r="A254" s="271">
        <v>34477</v>
      </c>
      <c r="B254" s="272" t="s">
        <v>1075</v>
      </c>
      <c r="C254" s="271" t="s">
        <v>77</v>
      </c>
      <c r="D254" s="273"/>
    </row>
    <row r="255" spans="1:4" x14ac:dyDescent="0.2">
      <c r="A255" s="271">
        <v>34482</v>
      </c>
      <c r="B255" s="272" t="s">
        <v>1076</v>
      </c>
      <c r="C255" s="271" t="s">
        <v>77</v>
      </c>
      <c r="D255" s="273"/>
    </row>
    <row r="256" spans="1:4" x14ac:dyDescent="0.2">
      <c r="A256" s="271">
        <v>34472</v>
      </c>
      <c r="B256" s="272" t="s">
        <v>1077</v>
      </c>
      <c r="C256" s="271" t="s">
        <v>77</v>
      </c>
      <c r="D256" s="273"/>
    </row>
    <row r="257" spans="1:4" x14ac:dyDescent="0.2">
      <c r="A257" s="271">
        <v>42425</v>
      </c>
      <c r="B257" s="272" t="s">
        <v>1078</v>
      </c>
      <c r="C257" s="271" t="s">
        <v>77</v>
      </c>
      <c r="D257" s="273">
        <v>3327.28</v>
      </c>
    </row>
    <row r="258" spans="1:4" x14ac:dyDescent="0.2">
      <c r="A258" s="271">
        <v>42422</v>
      </c>
      <c r="B258" s="272" t="s">
        <v>1079</v>
      </c>
      <c r="C258" s="271" t="s">
        <v>77</v>
      </c>
      <c r="D258" s="273">
        <v>4939.45</v>
      </c>
    </row>
    <row r="259" spans="1:4" x14ac:dyDescent="0.2">
      <c r="A259" s="271">
        <v>43184</v>
      </c>
      <c r="B259" s="272" t="s">
        <v>1080</v>
      </c>
      <c r="C259" s="271" t="s">
        <v>77</v>
      </c>
      <c r="D259" s="273">
        <v>6826.79</v>
      </c>
    </row>
    <row r="260" spans="1:4" x14ac:dyDescent="0.2">
      <c r="A260" s="271">
        <v>42424</v>
      </c>
      <c r="B260" s="272" t="s">
        <v>1081</v>
      </c>
      <c r="C260" s="271" t="s">
        <v>77</v>
      </c>
      <c r="D260" s="273">
        <v>2971.55</v>
      </c>
    </row>
    <row r="261" spans="1:4" x14ac:dyDescent="0.2">
      <c r="A261" s="271">
        <v>42416</v>
      </c>
      <c r="B261" s="272" t="s">
        <v>1082</v>
      </c>
      <c r="C261" s="271" t="s">
        <v>77</v>
      </c>
      <c r="D261" s="273">
        <v>12809.99</v>
      </c>
    </row>
    <row r="262" spans="1:4" x14ac:dyDescent="0.2">
      <c r="A262" s="271">
        <v>42417</v>
      </c>
      <c r="B262" s="272" t="s">
        <v>1083</v>
      </c>
      <c r="C262" s="271" t="s">
        <v>77</v>
      </c>
      <c r="D262" s="273">
        <v>14361.05</v>
      </c>
    </row>
    <row r="263" spans="1:4" x14ac:dyDescent="0.2">
      <c r="A263" s="271">
        <v>42419</v>
      </c>
      <c r="B263" s="272" t="s">
        <v>1084</v>
      </c>
      <c r="C263" s="271" t="s">
        <v>77</v>
      </c>
      <c r="D263" s="273">
        <v>16224.94</v>
      </c>
    </row>
    <row r="264" spans="1:4" x14ac:dyDescent="0.2">
      <c r="A264" s="271">
        <v>42420</v>
      </c>
      <c r="B264" s="272" t="s">
        <v>1085</v>
      </c>
      <c r="C264" s="271" t="s">
        <v>77</v>
      </c>
      <c r="D264" s="273">
        <v>22299.97</v>
      </c>
    </row>
    <row r="265" spans="1:4" x14ac:dyDescent="0.2">
      <c r="A265" s="271">
        <v>42421</v>
      </c>
      <c r="B265" s="272" t="s">
        <v>1086</v>
      </c>
      <c r="C265" s="271" t="s">
        <v>77</v>
      </c>
      <c r="D265" s="273">
        <v>27055.599999999999</v>
      </c>
    </row>
    <row r="266" spans="1:4" x14ac:dyDescent="0.2">
      <c r="A266" s="271">
        <v>39556</v>
      </c>
      <c r="B266" s="272" t="s">
        <v>1087</v>
      </c>
      <c r="C266" s="271" t="s">
        <v>77</v>
      </c>
      <c r="D266" s="273">
        <v>9395.7999999999993</v>
      </c>
    </row>
    <row r="267" spans="1:4" x14ac:dyDescent="0.2">
      <c r="A267" s="271">
        <v>39557</v>
      </c>
      <c r="B267" s="272" t="s">
        <v>1088</v>
      </c>
      <c r="C267" s="271" t="s">
        <v>77</v>
      </c>
      <c r="D267" s="273">
        <v>10117.23</v>
      </c>
    </row>
    <row r="268" spans="1:4" x14ac:dyDescent="0.2">
      <c r="A268" s="271">
        <v>39559</v>
      </c>
      <c r="B268" s="272" t="s">
        <v>1089</v>
      </c>
      <c r="C268" s="271" t="s">
        <v>77</v>
      </c>
      <c r="D268" s="273">
        <v>14951.32</v>
      </c>
    </row>
    <row r="269" spans="1:4" x14ac:dyDescent="0.2">
      <c r="A269" s="271">
        <v>39560</v>
      </c>
      <c r="B269" s="272" t="s">
        <v>1090</v>
      </c>
      <c r="C269" s="271" t="s">
        <v>77</v>
      </c>
      <c r="D269" s="273">
        <v>17297.22</v>
      </c>
    </row>
    <row r="270" spans="1:4" x14ac:dyDescent="0.2">
      <c r="A270" s="271">
        <v>39561</v>
      </c>
      <c r="B270" s="272" t="s">
        <v>1091</v>
      </c>
      <c r="C270" s="271" t="s">
        <v>77</v>
      </c>
      <c r="D270" s="273">
        <v>18095.099999999999</v>
      </c>
    </row>
    <row r="271" spans="1:4" x14ac:dyDescent="0.2">
      <c r="A271" s="271">
        <v>43195</v>
      </c>
      <c r="B271" s="272" t="s">
        <v>1092</v>
      </c>
      <c r="C271" s="271" t="s">
        <v>77</v>
      </c>
      <c r="D271" s="273">
        <v>7852.14</v>
      </c>
    </row>
    <row r="272" spans="1:4" x14ac:dyDescent="0.2">
      <c r="A272" s="271">
        <v>43196</v>
      </c>
      <c r="B272" s="272" t="s">
        <v>1093</v>
      </c>
      <c r="C272" s="271" t="s">
        <v>77</v>
      </c>
      <c r="D272" s="273">
        <v>9731.6</v>
      </c>
    </row>
    <row r="273" spans="1:4" x14ac:dyDescent="0.2">
      <c r="A273" s="271">
        <v>43198</v>
      </c>
      <c r="B273" s="272" t="s">
        <v>1094</v>
      </c>
      <c r="C273" s="271" t="s">
        <v>77</v>
      </c>
      <c r="D273" s="273">
        <v>14460.92</v>
      </c>
    </row>
    <row r="274" spans="1:4" x14ac:dyDescent="0.2">
      <c r="A274" s="271">
        <v>43199</v>
      </c>
      <c r="B274" s="272" t="s">
        <v>1095</v>
      </c>
      <c r="C274" s="271" t="s">
        <v>77</v>
      </c>
      <c r="D274" s="273">
        <v>14990.82</v>
      </c>
    </row>
    <row r="275" spans="1:4" x14ac:dyDescent="0.2">
      <c r="A275" s="271">
        <v>43200</v>
      </c>
      <c r="B275" s="272" t="s">
        <v>1096</v>
      </c>
      <c r="C275" s="271" t="s">
        <v>77</v>
      </c>
      <c r="D275" s="273">
        <v>17203.060000000001</v>
      </c>
    </row>
    <row r="276" spans="1:4" x14ac:dyDescent="0.2">
      <c r="A276" s="271">
        <v>43190</v>
      </c>
      <c r="B276" s="272" t="s">
        <v>1097</v>
      </c>
      <c r="C276" s="271" t="s">
        <v>77</v>
      </c>
      <c r="D276" s="273">
        <v>2670.36</v>
      </c>
    </row>
    <row r="277" spans="1:4" x14ac:dyDescent="0.2">
      <c r="A277" s="271">
        <v>39555</v>
      </c>
      <c r="B277" s="272" t="s">
        <v>1098</v>
      </c>
      <c r="C277" s="271" t="s">
        <v>77</v>
      </c>
      <c r="D277" s="273">
        <v>2888.64</v>
      </c>
    </row>
    <row r="278" spans="1:4" x14ac:dyDescent="0.2">
      <c r="A278" s="271">
        <v>43191</v>
      </c>
      <c r="B278" s="272" t="s">
        <v>1099</v>
      </c>
      <c r="C278" s="271" t="s">
        <v>77</v>
      </c>
      <c r="D278" s="273">
        <v>3842.29</v>
      </c>
    </row>
    <row r="279" spans="1:4" x14ac:dyDescent="0.2">
      <c r="A279" s="271">
        <v>39548</v>
      </c>
      <c r="B279" s="272" t="s">
        <v>1100</v>
      </c>
      <c r="C279" s="271" t="s">
        <v>77</v>
      </c>
      <c r="D279" s="273">
        <v>4284.74</v>
      </c>
    </row>
    <row r="280" spans="1:4" x14ac:dyDescent="0.2">
      <c r="A280" s="271">
        <v>43192</v>
      </c>
      <c r="B280" s="272" t="s">
        <v>1101</v>
      </c>
      <c r="C280" s="271" t="s">
        <v>77</v>
      </c>
      <c r="D280" s="273">
        <v>5033.05</v>
      </c>
    </row>
    <row r="281" spans="1:4" x14ac:dyDescent="0.2">
      <c r="A281" s="271">
        <v>39554</v>
      </c>
      <c r="B281" s="272" t="s">
        <v>1102</v>
      </c>
      <c r="C281" s="271" t="s">
        <v>77</v>
      </c>
      <c r="D281" s="273">
        <v>5665.93</v>
      </c>
    </row>
    <row r="282" spans="1:4" x14ac:dyDescent="0.2">
      <c r="A282" s="271">
        <v>43194</v>
      </c>
      <c r="B282" s="272" t="s">
        <v>1103</v>
      </c>
      <c r="C282" s="271" t="s">
        <v>77</v>
      </c>
      <c r="D282" s="273">
        <v>2287.61</v>
      </c>
    </row>
    <row r="283" spans="1:4" x14ac:dyDescent="0.2">
      <c r="A283" s="271">
        <v>39551</v>
      </c>
      <c r="B283" s="272" t="s">
        <v>1104</v>
      </c>
      <c r="C283" s="271" t="s">
        <v>77</v>
      </c>
      <c r="D283" s="273">
        <v>2518.91</v>
      </c>
    </row>
    <row r="284" spans="1:4" x14ac:dyDescent="0.2">
      <c r="A284" s="271">
        <v>43185</v>
      </c>
      <c r="B284" s="272" t="s">
        <v>1105</v>
      </c>
      <c r="C284" s="271" t="s">
        <v>77</v>
      </c>
      <c r="D284" s="273">
        <v>7158.29</v>
      </c>
    </row>
    <row r="285" spans="1:4" x14ac:dyDescent="0.2">
      <c r="A285" s="271">
        <v>43186</v>
      </c>
      <c r="B285" s="272" t="s">
        <v>1106</v>
      </c>
      <c r="C285" s="271" t="s">
        <v>77</v>
      </c>
      <c r="D285" s="273">
        <v>7550.55</v>
      </c>
    </row>
    <row r="286" spans="1:4" x14ac:dyDescent="0.2">
      <c r="A286" s="271">
        <v>43187</v>
      </c>
      <c r="B286" s="272" t="s">
        <v>1107</v>
      </c>
      <c r="C286" s="271" t="s">
        <v>77</v>
      </c>
      <c r="D286" s="273">
        <v>10019.65</v>
      </c>
    </row>
    <row r="287" spans="1:4" x14ac:dyDescent="0.2">
      <c r="A287" s="271">
        <v>43188</v>
      </c>
      <c r="B287" s="272" t="s">
        <v>1108</v>
      </c>
      <c r="C287" s="271" t="s">
        <v>77</v>
      </c>
      <c r="D287" s="273">
        <v>12140.14</v>
      </c>
    </row>
    <row r="288" spans="1:4" x14ac:dyDescent="0.2">
      <c r="A288" s="271">
        <v>43189</v>
      </c>
      <c r="B288" s="272" t="s">
        <v>1109</v>
      </c>
      <c r="C288" s="271" t="s">
        <v>77</v>
      </c>
      <c r="D288" s="273">
        <v>13655.63</v>
      </c>
    </row>
    <row r="289" spans="1:4" x14ac:dyDescent="0.2">
      <c r="A289" s="271">
        <v>39580</v>
      </c>
      <c r="B289" s="272" t="s">
        <v>1110</v>
      </c>
      <c r="C289" s="271" t="s">
        <v>77</v>
      </c>
      <c r="D289" s="273">
        <v>107611.94</v>
      </c>
    </row>
    <row r="290" spans="1:4" x14ac:dyDescent="0.2">
      <c r="A290" s="271">
        <v>39577</v>
      </c>
      <c r="B290" s="272" t="s">
        <v>1111</v>
      </c>
      <c r="C290" s="271" t="s">
        <v>77</v>
      </c>
      <c r="D290" s="273">
        <v>33682.31</v>
      </c>
    </row>
    <row r="291" spans="1:4" x14ac:dyDescent="0.2">
      <c r="A291" s="271">
        <v>39578</v>
      </c>
      <c r="B291" s="272" t="s">
        <v>1112</v>
      </c>
      <c r="C291" s="271" t="s">
        <v>77</v>
      </c>
      <c r="D291" s="273">
        <v>43467.68</v>
      </c>
    </row>
    <row r="292" spans="1:4" x14ac:dyDescent="0.2">
      <c r="A292" s="271">
        <v>39579</v>
      </c>
      <c r="B292" s="272" t="s">
        <v>1113</v>
      </c>
      <c r="C292" s="271" t="s">
        <v>77</v>
      </c>
      <c r="D292" s="273">
        <v>63242.080000000002</v>
      </c>
    </row>
    <row r="293" spans="1:4" x14ac:dyDescent="0.2">
      <c r="A293" s="271">
        <v>39826</v>
      </c>
      <c r="B293" s="272" t="s">
        <v>1114</v>
      </c>
      <c r="C293" s="271" t="s">
        <v>77</v>
      </c>
      <c r="D293" s="273">
        <v>7767.28</v>
      </c>
    </row>
    <row r="294" spans="1:4" x14ac:dyDescent="0.2">
      <c r="A294" s="271">
        <v>10700</v>
      </c>
      <c r="B294" s="272" t="s">
        <v>1115</v>
      </c>
      <c r="C294" s="271" t="s">
        <v>77</v>
      </c>
      <c r="D294" s="273"/>
    </row>
    <row r="295" spans="1:4" x14ac:dyDescent="0.2">
      <c r="A295" s="271">
        <v>346</v>
      </c>
      <c r="B295" s="272" t="s">
        <v>1116</v>
      </c>
      <c r="C295" s="271" t="s">
        <v>61</v>
      </c>
      <c r="D295" s="273">
        <v>26.38</v>
      </c>
    </row>
    <row r="296" spans="1:4" x14ac:dyDescent="0.2">
      <c r="A296" s="271">
        <v>3312</v>
      </c>
      <c r="B296" s="272" t="s">
        <v>1117</v>
      </c>
      <c r="C296" s="271" t="s">
        <v>61</v>
      </c>
      <c r="D296" s="273">
        <v>23.36</v>
      </c>
    </row>
    <row r="297" spans="1:4" x14ac:dyDescent="0.2">
      <c r="A297" s="271">
        <v>339</v>
      </c>
      <c r="B297" s="272" t="s">
        <v>1118</v>
      </c>
      <c r="C297" s="271" t="s">
        <v>54</v>
      </c>
      <c r="D297" s="273">
        <v>1.36</v>
      </c>
    </row>
    <row r="298" spans="1:4" x14ac:dyDescent="0.2">
      <c r="A298" s="271">
        <v>340</v>
      </c>
      <c r="B298" s="272" t="s">
        <v>1119</v>
      </c>
      <c r="C298" s="271" t="s">
        <v>54</v>
      </c>
      <c r="D298" s="273">
        <v>1.23</v>
      </c>
    </row>
    <row r="299" spans="1:4" x14ac:dyDescent="0.2">
      <c r="A299" s="271">
        <v>43130</v>
      </c>
      <c r="B299" s="272" t="s">
        <v>360</v>
      </c>
      <c r="C299" s="271" t="s">
        <v>61</v>
      </c>
      <c r="D299" s="273">
        <v>22.27</v>
      </c>
    </row>
    <row r="300" spans="1:4" x14ac:dyDescent="0.2">
      <c r="A300" s="271">
        <v>344</v>
      </c>
      <c r="B300" s="272" t="s">
        <v>1120</v>
      </c>
      <c r="C300" s="271" t="s">
        <v>61</v>
      </c>
      <c r="D300" s="273">
        <v>29.27</v>
      </c>
    </row>
    <row r="301" spans="1:4" x14ac:dyDescent="0.2">
      <c r="A301" s="271">
        <v>345</v>
      </c>
      <c r="B301" s="272" t="s">
        <v>1121</v>
      </c>
      <c r="C301" s="271" t="s">
        <v>61</v>
      </c>
      <c r="D301" s="273">
        <v>31.76</v>
      </c>
    </row>
    <row r="302" spans="1:4" x14ac:dyDescent="0.2">
      <c r="A302" s="271">
        <v>43131</v>
      </c>
      <c r="B302" s="272" t="s">
        <v>1122</v>
      </c>
      <c r="C302" s="271" t="s">
        <v>61</v>
      </c>
      <c r="D302" s="273">
        <v>25.87</v>
      </c>
    </row>
    <row r="303" spans="1:4" x14ac:dyDescent="0.2">
      <c r="A303" s="271">
        <v>3313</v>
      </c>
      <c r="B303" s="272" t="s">
        <v>1123</v>
      </c>
      <c r="C303" s="271" t="s">
        <v>61</v>
      </c>
      <c r="D303" s="273">
        <v>30.06</v>
      </c>
    </row>
    <row r="304" spans="1:4" x14ac:dyDescent="0.2">
      <c r="A304" s="271">
        <v>43132</v>
      </c>
      <c r="B304" s="272" t="s">
        <v>1124</v>
      </c>
      <c r="C304" s="271" t="s">
        <v>61</v>
      </c>
      <c r="D304" s="273">
        <v>22.27</v>
      </c>
    </row>
    <row r="305" spans="1:4" x14ac:dyDescent="0.2">
      <c r="A305" s="271">
        <v>366</v>
      </c>
      <c r="B305" s="272" t="s">
        <v>1125</v>
      </c>
      <c r="C305" s="271" t="s">
        <v>69</v>
      </c>
      <c r="D305" s="273">
        <v>130</v>
      </c>
    </row>
    <row r="306" spans="1:4" x14ac:dyDescent="0.2">
      <c r="A306" s="271">
        <v>367</v>
      </c>
      <c r="B306" s="272" t="s">
        <v>1126</v>
      </c>
      <c r="C306" s="271" t="s">
        <v>69</v>
      </c>
      <c r="D306" s="273">
        <v>131.69</v>
      </c>
    </row>
    <row r="307" spans="1:4" x14ac:dyDescent="0.2">
      <c r="A307" s="271">
        <v>370</v>
      </c>
      <c r="B307" s="272" t="s">
        <v>1127</v>
      </c>
      <c r="C307" s="271" t="s">
        <v>69</v>
      </c>
      <c r="D307" s="273">
        <v>130</v>
      </c>
    </row>
    <row r="308" spans="1:4" x14ac:dyDescent="0.2">
      <c r="A308" s="271">
        <v>368</v>
      </c>
      <c r="B308" s="272" t="s">
        <v>1128</v>
      </c>
      <c r="C308" s="271" t="s">
        <v>69</v>
      </c>
      <c r="D308" s="273">
        <v>65</v>
      </c>
    </row>
    <row r="309" spans="1:4" x14ac:dyDescent="0.2">
      <c r="A309" s="271">
        <v>11075</v>
      </c>
      <c r="B309" s="272" t="s">
        <v>1129</v>
      </c>
      <c r="C309" s="271" t="s">
        <v>69</v>
      </c>
      <c r="D309" s="273">
        <v>1491.99</v>
      </c>
    </row>
    <row r="310" spans="1:4" x14ac:dyDescent="0.2">
      <c r="A310" s="271">
        <v>1381</v>
      </c>
      <c r="B310" s="272" t="s">
        <v>1130</v>
      </c>
      <c r="C310" s="271" t="s">
        <v>61</v>
      </c>
      <c r="D310" s="273">
        <v>1.25</v>
      </c>
    </row>
    <row r="311" spans="1:4" x14ac:dyDescent="0.2">
      <c r="A311" s="271">
        <v>34353</v>
      </c>
      <c r="B311" s="272" t="s">
        <v>1131</v>
      </c>
      <c r="C311" s="271" t="s">
        <v>61</v>
      </c>
      <c r="D311" s="273">
        <v>2.3199999999999998</v>
      </c>
    </row>
    <row r="312" spans="1:4" x14ac:dyDescent="0.2">
      <c r="A312" s="271">
        <v>37595</v>
      </c>
      <c r="B312" s="272" t="s">
        <v>1132</v>
      </c>
      <c r="C312" s="271" t="s">
        <v>61</v>
      </c>
      <c r="D312" s="273">
        <v>3.84</v>
      </c>
    </row>
    <row r="313" spans="1:4" x14ac:dyDescent="0.2">
      <c r="A313" s="271">
        <v>37596</v>
      </c>
      <c r="B313" s="272" t="s">
        <v>1133</v>
      </c>
      <c r="C313" s="271" t="s">
        <v>61</v>
      </c>
      <c r="D313" s="273">
        <v>4.41</v>
      </c>
    </row>
    <row r="314" spans="1:4" x14ac:dyDescent="0.2">
      <c r="A314" s="271">
        <v>371</v>
      </c>
      <c r="B314" s="272" t="s">
        <v>1134</v>
      </c>
      <c r="C314" s="271" t="s">
        <v>61</v>
      </c>
      <c r="D314" s="273">
        <v>1.36</v>
      </c>
    </row>
    <row r="315" spans="1:4" x14ac:dyDescent="0.2">
      <c r="A315" s="271">
        <v>37553</v>
      </c>
      <c r="B315" s="272" t="s">
        <v>1135</v>
      </c>
      <c r="C315" s="271" t="s">
        <v>61</v>
      </c>
      <c r="D315" s="273">
        <v>2.5499999999999998</v>
      </c>
    </row>
    <row r="316" spans="1:4" x14ac:dyDescent="0.2">
      <c r="A316" s="271">
        <v>37552</v>
      </c>
      <c r="B316" s="272" t="s">
        <v>1136</v>
      </c>
      <c r="C316" s="271" t="s">
        <v>61</v>
      </c>
      <c r="D316" s="273">
        <v>4.0999999999999996</v>
      </c>
    </row>
    <row r="317" spans="1:4" x14ac:dyDescent="0.2">
      <c r="A317" s="271">
        <v>36880</v>
      </c>
      <c r="B317" s="272" t="s">
        <v>1137</v>
      </c>
      <c r="C317" s="271" t="s">
        <v>61</v>
      </c>
      <c r="D317" s="273">
        <v>4.17</v>
      </c>
    </row>
    <row r="318" spans="1:4" x14ac:dyDescent="0.2">
      <c r="A318" s="271">
        <v>34355</v>
      </c>
      <c r="B318" s="272" t="s">
        <v>1138</v>
      </c>
      <c r="C318" s="271" t="s">
        <v>61</v>
      </c>
      <c r="D318" s="273">
        <v>3.59</v>
      </c>
    </row>
    <row r="319" spans="1:4" x14ac:dyDescent="0.2">
      <c r="A319" s="271">
        <v>130</v>
      </c>
      <c r="B319" s="272" t="s">
        <v>1139</v>
      </c>
      <c r="C319" s="271" t="s">
        <v>61</v>
      </c>
      <c r="D319" s="273">
        <v>4.53</v>
      </c>
    </row>
    <row r="320" spans="1:4" x14ac:dyDescent="0.2">
      <c r="A320" s="271">
        <v>135</v>
      </c>
      <c r="B320" s="272" t="s">
        <v>1140</v>
      </c>
      <c r="C320" s="271" t="s">
        <v>61</v>
      </c>
      <c r="D320" s="273">
        <v>3.64</v>
      </c>
    </row>
    <row r="321" spans="1:4" x14ac:dyDescent="0.2">
      <c r="A321" s="271">
        <v>36886</v>
      </c>
      <c r="B321" s="272" t="s">
        <v>1141</v>
      </c>
      <c r="C321" s="271" t="s">
        <v>61</v>
      </c>
      <c r="D321" s="273">
        <v>1.29</v>
      </c>
    </row>
    <row r="322" spans="1:4" x14ac:dyDescent="0.2">
      <c r="A322" s="271">
        <v>38546</v>
      </c>
      <c r="B322" s="272" t="s">
        <v>1142</v>
      </c>
      <c r="C322" s="271" t="s">
        <v>69</v>
      </c>
      <c r="D322" s="273">
        <v>751.8</v>
      </c>
    </row>
    <row r="323" spans="1:4" x14ac:dyDescent="0.2">
      <c r="A323" s="271">
        <v>34549</v>
      </c>
      <c r="B323" s="272" t="s">
        <v>1143</v>
      </c>
      <c r="C323" s="271" t="s">
        <v>69</v>
      </c>
      <c r="D323" s="273"/>
    </row>
    <row r="324" spans="1:4" x14ac:dyDescent="0.2">
      <c r="A324" s="271">
        <v>6081</v>
      </c>
      <c r="B324" s="272" t="s">
        <v>1144</v>
      </c>
      <c r="C324" s="271" t="s">
        <v>69</v>
      </c>
      <c r="D324" s="273"/>
    </row>
    <row r="325" spans="1:4" x14ac:dyDescent="0.2">
      <c r="A325" s="271">
        <v>6077</v>
      </c>
      <c r="B325" s="272" t="s">
        <v>1145</v>
      </c>
      <c r="C325" s="271" t="s">
        <v>69</v>
      </c>
      <c r="D325" s="273"/>
    </row>
    <row r="326" spans="1:4" x14ac:dyDescent="0.2">
      <c r="A326" s="271">
        <v>6079</v>
      </c>
      <c r="B326" s="272" t="s">
        <v>1146</v>
      </c>
      <c r="C326" s="271" t="s">
        <v>69</v>
      </c>
      <c r="D326" s="273"/>
    </row>
    <row r="327" spans="1:4" x14ac:dyDescent="0.2">
      <c r="A327" s="271">
        <v>1091</v>
      </c>
      <c r="B327" s="272" t="s">
        <v>1147</v>
      </c>
      <c r="C327" s="271" t="s">
        <v>77</v>
      </c>
      <c r="D327" s="273">
        <v>42.84</v>
      </c>
    </row>
    <row r="328" spans="1:4" x14ac:dyDescent="0.2">
      <c r="A328" s="271">
        <v>1094</v>
      </c>
      <c r="B328" s="272" t="s">
        <v>1148</v>
      </c>
      <c r="C328" s="271" t="s">
        <v>77</v>
      </c>
      <c r="D328" s="273">
        <v>29.96</v>
      </c>
    </row>
    <row r="329" spans="1:4" x14ac:dyDescent="0.2">
      <c r="A329" s="271">
        <v>1095</v>
      </c>
      <c r="B329" s="272" t="s">
        <v>1149</v>
      </c>
      <c r="C329" s="271" t="s">
        <v>77</v>
      </c>
      <c r="D329" s="273">
        <v>63.67</v>
      </c>
    </row>
    <row r="330" spans="1:4" x14ac:dyDescent="0.2">
      <c r="A330" s="271">
        <v>1092</v>
      </c>
      <c r="B330" s="272" t="s">
        <v>1150</v>
      </c>
      <c r="C330" s="271" t="s">
        <v>77</v>
      </c>
      <c r="D330" s="273">
        <v>49.27</v>
      </c>
    </row>
    <row r="331" spans="1:4" x14ac:dyDescent="0.2">
      <c r="A331" s="271">
        <v>1093</v>
      </c>
      <c r="B331" s="272" t="s">
        <v>1151</v>
      </c>
      <c r="C331" s="271" t="s">
        <v>77</v>
      </c>
      <c r="D331" s="273">
        <v>115.06</v>
      </c>
    </row>
    <row r="332" spans="1:4" x14ac:dyDescent="0.2">
      <c r="A332" s="271">
        <v>1090</v>
      </c>
      <c r="B332" s="272" t="s">
        <v>1152</v>
      </c>
      <c r="C332" s="271" t="s">
        <v>77</v>
      </c>
      <c r="D332" s="273">
        <v>82.38</v>
      </c>
    </row>
    <row r="333" spans="1:4" x14ac:dyDescent="0.2">
      <c r="A333" s="271">
        <v>1096</v>
      </c>
      <c r="B333" s="272" t="s">
        <v>1153</v>
      </c>
      <c r="C333" s="271" t="s">
        <v>77</v>
      </c>
      <c r="D333" s="273">
        <v>148.26</v>
      </c>
    </row>
    <row r="334" spans="1:4" x14ac:dyDescent="0.2">
      <c r="A334" s="271">
        <v>1097</v>
      </c>
      <c r="B334" s="272" t="s">
        <v>1154</v>
      </c>
      <c r="C334" s="271" t="s">
        <v>77</v>
      </c>
      <c r="D334" s="273">
        <v>125.85</v>
      </c>
    </row>
    <row r="335" spans="1:4" x14ac:dyDescent="0.2">
      <c r="A335" s="271">
        <v>378</v>
      </c>
      <c r="B335" s="272" t="s">
        <v>1155</v>
      </c>
      <c r="C335" s="271" t="s">
        <v>65</v>
      </c>
      <c r="D335" s="273">
        <v>19.760000000000002</v>
      </c>
    </row>
    <row r="336" spans="1:4" x14ac:dyDescent="0.2">
      <c r="A336" s="271">
        <v>40911</v>
      </c>
      <c r="B336" s="272" t="s">
        <v>1156</v>
      </c>
      <c r="C336" s="271" t="s">
        <v>966</v>
      </c>
      <c r="D336" s="273">
        <v>3485.91</v>
      </c>
    </row>
    <row r="337" spans="1:4" x14ac:dyDescent="0.2">
      <c r="A337" s="271">
        <v>33939</v>
      </c>
      <c r="B337" s="272" t="s">
        <v>1157</v>
      </c>
      <c r="C337" s="271" t="s">
        <v>65</v>
      </c>
      <c r="D337" s="273">
        <v>118.9</v>
      </c>
    </row>
    <row r="338" spans="1:4" x14ac:dyDescent="0.2">
      <c r="A338" s="271">
        <v>40815</v>
      </c>
      <c r="B338" s="272" t="s">
        <v>1158</v>
      </c>
      <c r="C338" s="271" t="s">
        <v>966</v>
      </c>
      <c r="D338" s="273">
        <v>20968.64</v>
      </c>
    </row>
    <row r="339" spans="1:4" x14ac:dyDescent="0.2">
      <c r="A339" s="271">
        <v>33952</v>
      </c>
      <c r="B339" s="272" t="s">
        <v>1159</v>
      </c>
      <c r="C339" s="271" t="s">
        <v>65</v>
      </c>
      <c r="D339" s="273">
        <v>125.97</v>
      </c>
    </row>
    <row r="340" spans="1:4" x14ac:dyDescent="0.2">
      <c r="A340" s="271">
        <v>40816</v>
      </c>
      <c r="B340" s="272" t="s">
        <v>1160</v>
      </c>
      <c r="C340" s="271" t="s">
        <v>966</v>
      </c>
      <c r="D340" s="273">
        <v>22214.26</v>
      </c>
    </row>
    <row r="341" spans="1:4" x14ac:dyDescent="0.2">
      <c r="A341" s="271">
        <v>33953</v>
      </c>
      <c r="B341" s="272" t="s">
        <v>1161</v>
      </c>
      <c r="C341" s="271" t="s">
        <v>65</v>
      </c>
      <c r="D341" s="273">
        <v>132.02000000000001</v>
      </c>
    </row>
    <row r="342" spans="1:4" x14ac:dyDescent="0.2">
      <c r="A342" s="271">
        <v>40817</v>
      </c>
      <c r="B342" s="272" t="s">
        <v>1162</v>
      </c>
      <c r="C342" s="271" t="s">
        <v>966</v>
      </c>
      <c r="D342" s="273">
        <v>23281.26</v>
      </c>
    </row>
    <row r="343" spans="1:4" x14ac:dyDescent="0.2">
      <c r="A343" s="271">
        <v>13348</v>
      </c>
      <c r="B343" s="272" t="s">
        <v>1163</v>
      </c>
      <c r="C343" s="271" t="s">
        <v>77</v>
      </c>
      <c r="D343" s="273"/>
    </row>
    <row r="344" spans="1:4" x14ac:dyDescent="0.2">
      <c r="A344" s="271">
        <v>39212</v>
      </c>
      <c r="B344" s="272" t="s">
        <v>1164</v>
      </c>
      <c r="C344" s="271" t="s">
        <v>77</v>
      </c>
      <c r="D344" s="273">
        <v>2.0499999999999998</v>
      </c>
    </row>
    <row r="345" spans="1:4" x14ac:dyDescent="0.2">
      <c r="A345" s="271">
        <v>39211</v>
      </c>
      <c r="B345" s="272" t="s">
        <v>1165</v>
      </c>
      <c r="C345" s="271" t="s">
        <v>77</v>
      </c>
      <c r="D345" s="273">
        <v>1.84</v>
      </c>
    </row>
    <row r="346" spans="1:4" x14ac:dyDescent="0.2">
      <c r="A346" s="271">
        <v>39210</v>
      </c>
      <c r="B346" s="272" t="s">
        <v>1166</v>
      </c>
      <c r="C346" s="271" t="s">
        <v>77</v>
      </c>
      <c r="D346" s="273">
        <v>1.03</v>
      </c>
    </row>
    <row r="347" spans="1:4" x14ac:dyDescent="0.2">
      <c r="A347" s="271">
        <v>39208</v>
      </c>
      <c r="B347" s="272" t="s">
        <v>1167</v>
      </c>
      <c r="C347" s="271" t="s">
        <v>77</v>
      </c>
      <c r="D347" s="273">
        <v>0.56000000000000005</v>
      </c>
    </row>
    <row r="348" spans="1:4" x14ac:dyDescent="0.2">
      <c r="A348" s="271">
        <v>39214</v>
      </c>
      <c r="B348" s="272" t="s">
        <v>1168</v>
      </c>
      <c r="C348" s="271" t="s">
        <v>77</v>
      </c>
      <c r="D348" s="273">
        <v>3.8</v>
      </c>
    </row>
    <row r="349" spans="1:4" x14ac:dyDescent="0.2">
      <c r="A349" s="271">
        <v>39213</v>
      </c>
      <c r="B349" s="272" t="s">
        <v>1169</v>
      </c>
      <c r="C349" s="271" t="s">
        <v>77</v>
      </c>
      <c r="D349" s="273">
        <v>2.68</v>
      </c>
    </row>
    <row r="350" spans="1:4" x14ac:dyDescent="0.2">
      <c r="A350" s="271">
        <v>39215</v>
      </c>
      <c r="B350" s="272" t="s">
        <v>1170</v>
      </c>
      <c r="C350" s="271" t="s">
        <v>77</v>
      </c>
      <c r="D350" s="273">
        <v>6.92</v>
      </c>
    </row>
    <row r="351" spans="1:4" x14ac:dyDescent="0.2">
      <c r="A351" s="271">
        <v>39209</v>
      </c>
      <c r="B351" s="272" t="s">
        <v>1171</v>
      </c>
      <c r="C351" s="271" t="s">
        <v>77</v>
      </c>
      <c r="D351" s="273">
        <v>0.66</v>
      </c>
    </row>
    <row r="352" spans="1:4" x14ac:dyDescent="0.2">
      <c r="A352" s="271">
        <v>39207</v>
      </c>
      <c r="B352" s="272" t="s">
        <v>1172</v>
      </c>
      <c r="C352" s="271" t="s">
        <v>77</v>
      </c>
      <c r="D352" s="273">
        <v>1.03</v>
      </c>
    </row>
    <row r="353" spans="1:4" x14ac:dyDescent="0.2">
      <c r="A353" s="271">
        <v>39216</v>
      </c>
      <c r="B353" s="272" t="s">
        <v>1173</v>
      </c>
      <c r="C353" s="271" t="s">
        <v>77</v>
      </c>
      <c r="D353" s="273">
        <v>9.65</v>
      </c>
    </row>
    <row r="354" spans="1:4" x14ac:dyDescent="0.2">
      <c r="A354" s="271">
        <v>11267</v>
      </c>
      <c r="B354" s="272" t="s">
        <v>1174</v>
      </c>
      <c r="C354" s="271" t="s">
        <v>77</v>
      </c>
      <c r="D354" s="273"/>
    </row>
    <row r="355" spans="1:4" x14ac:dyDescent="0.2">
      <c r="A355" s="271">
        <v>379</v>
      </c>
      <c r="B355" s="272" t="s">
        <v>1175</v>
      </c>
      <c r="C355" s="271" t="s">
        <v>77</v>
      </c>
      <c r="D355" s="273"/>
    </row>
    <row r="356" spans="1:4" x14ac:dyDescent="0.2">
      <c r="A356" s="271">
        <v>510</v>
      </c>
      <c r="B356" s="272" t="s">
        <v>1176</v>
      </c>
      <c r="C356" s="271" t="s">
        <v>61</v>
      </c>
      <c r="D356" s="273">
        <v>24.48</v>
      </c>
    </row>
    <row r="357" spans="1:4" x14ac:dyDescent="0.2">
      <c r="A357" s="271">
        <v>516</v>
      </c>
      <c r="B357" s="272" t="s">
        <v>1177</v>
      </c>
      <c r="C357" s="271" t="s">
        <v>61</v>
      </c>
      <c r="D357" s="273">
        <v>29</v>
      </c>
    </row>
    <row r="358" spans="1:4" x14ac:dyDescent="0.2">
      <c r="A358" s="271">
        <v>509</v>
      </c>
      <c r="B358" s="272" t="s">
        <v>1178</v>
      </c>
      <c r="C358" s="271" t="s">
        <v>61</v>
      </c>
      <c r="D358" s="273">
        <v>32.54</v>
      </c>
    </row>
    <row r="359" spans="1:4" x14ac:dyDescent="0.2">
      <c r="A359" s="271">
        <v>40331</v>
      </c>
      <c r="B359" s="272" t="s">
        <v>1179</v>
      </c>
      <c r="C359" s="271" t="s">
        <v>65</v>
      </c>
      <c r="D359" s="273">
        <v>9.9700000000000006</v>
      </c>
    </row>
    <row r="360" spans="1:4" x14ac:dyDescent="0.2">
      <c r="A360" s="271">
        <v>40930</v>
      </c>
      <c r="B360" s="272" t="s">
        <v>1180</v>
      </c>
      <c r="C360" s="271" t="s">
        <v>966</v>
      </c>
      <c r="D360" s="273">
        <v>1762.22</v>
      </c>
    </row>
    <row r="361" spans="1:4" x14ac:dyDescent="0.2">
      <c r="A361" s="271">
        <v>377</v>
      </c>
      <c r="B361" s="272" t="s">
        <v>1181</v>
      </c>
      <c r="C361" s="271" t="s">
        <v>77</v>
      </c>
      <c r="D361" s="273">
        <v>36.47</v>
      </c>
    </row>
    <row r="362" spans="1:4" x14ac:dyDescent="0.2">
      <c r="A362" s="271">
        <v>11761</v>
      </c>
      <c r="B362" s="272" t="s">
        <v>1182</v>
      </c>
      <c r="C362" s="271" t="s">
        <v>77</v>
      </c>
      <c r="D362" s="273">
        <v>77.61</v>
      </c>
    </row>
    <row r="363" spans="1:4" x14ac:dyDescent="0.2">
      <c r="A363" s="271">
        <v>7588</v>
      </c>
      <c r="B363" s="272" t="s">
        <v>1183</v>
      </c>
      <c r="C363" s="271" t="s">
        <v>77</v>
      </c>
      <c r="D363" s="273">
        <v>50.58</v>
      </c>
    </row>
    <row r="364" spans="1:4" x14ac:dyDescent="0.2">
      <c r="A364" s="271">
        <v>34551</v>
      </c>
      <c r="B364" s="272" t="s">
        <v>1184</v>
      </c>
      <c r="C364" s="271" t="s">
        <v>65</v>
      </c>
      <c r="D364" s="273">
        <v>14.7</v>
      </c>
    </row>
    <row r="365" spans="1:4" x14ac:dyDescent="0.2">
      <c r="A365" s="271">
        <v>41078</v>
      </c>
      <c r="B365" s="272" t="s">
        <v>1185</v>
      </c>
      <c r="C365" s="271" t="s">
        <v>966</v>
      </c>
      <c r="D365" s="273">
        <v>2593.6799999999998</v>
      </c>
    </row>
    <row r="366" spans="1:4" x14ac:dyDescent="0.2">
      <c r="A366" s="271">
        <v>246</v>
      </c>
      <c r="B366" s="272" t="s">
        <v>1186</v>
      </c>
      <c r="C366" s="271" t="s">
        <v>65</v>
      </c>
      <c r="D366" s="273">
        <v>15.92</v>
      </c>
    </row>
    <row r="367" spans="1:4" x14ac:dyDescent="0.2">
      <c r="A367" s="271">
        <v>40927</v>
      </c>
      <c r="B367" s="272" t="s">
        <v>1187</v>
      </c>
      <c r="C367" s="271" t="s">
        <v>966</v>
      </c>
      <c r="D367" s="273">
        <v>2809.82</v>
      </c>
    </row>
    <row r="368" spans="1:4" x14ac:dyDescent="0.2">
      <c r="A368" s="271">
        <v>2350</v>
      </c>
      <c r="B368" s="272" t="s">
        <v>1188</v>
      </c>
      <c r="C368" s="271" t="s">
        <v>65</v>
      </c>
      <c r="D368" s="273">
        <v>15.36</v>
      </c>
    </row>
    <row r="369" spans="1:4" x14ac:dyDescent="0.2">
      <c r="A369" s="271">
        <v>40812</v>
      </c>
      <c r="B369" s="272" t="s">
        <v>1189</v>
      </c>
      <c r="C369" s="271" t="s">
        <v>966</v>
      </c>
      <c r="D369" s="273">
        <v>2712.05</v>
      </c>
    </row>
    <row r="370" spans="1:4" x14ac:dyDescent="0.2">
      <c r="A370" s="271">
        <v>245</v>
      </c>
      <c r="B370" s="272" t="s">
        <v>1190</v>
      </c>
      <c r="C370" s="271" t="s">
        <v>65</v>
      </c>
      <c r="D370" s="273">
        <v>24.7</v>
      </c>
    </row>
    <row r="371" spans="1:4" x14ac:dyDescent="0.2">
      <c r="A371" s="271">
        <v>41090</v>
      </c>
      <c r="B371" s="272" t="s">
        <v>1191</v>
      </c>
      <c r="C371" s="271" t="s">
        <v>966</v>
      </c>
      <c r="D371" s="273">
        <v>4357.38</v>
      </c>
    </row>
    <row r="372" spans="1:4" x14ac:dyDescent="0.2">
      <c r="A372" s="271">
        <v>251</v>
      </c>
      <c r="B372" s="272" t="s">
        <v>1192</v>
      </c>
      <c r="C372" s="271" t="s">
        <v>65</v>
      </c>
      <c r="D372" s="273">
        <v>15.92</v>
      </c>
    </row>
    <row r="373" spans="1:4" x14ac:dyDescent="0.2">
      <c r="A373" s="271">
        <v>40975</v>
      </c>
      <c r="B373" s="272" t="s">
        <v>1193</v>
      </c>
      <c r="C373" s="271" t="s">
        <v>966</v>
      </c>
      <c r="D373" s="273">
        <v>2809.82</v>
      </c>
    </row>
    <row r="374" spans="1:4" x14ac:dyDescent="0.2">
      <c r="A374" s="271">
        <v>6127</v>
      </c>
      <c r="B374" s="272" t="s">
        <v>1194</v>
      </c>
      <c r="C374" s="271" t="s">
        <v>65</v>
      </c>
      <c r="D374" s="273">
        <v>15.92</v>
      </c>
    </row>
    <row r="375" spans="1:4" x14ac:dyDescent="0.2">
      <c r="A375" s="271">
        <v>41072</v>
      </c>
      <c r="B375" s="272" t="s">
        <v>1195</v>
      </c>
      <c r="C375" s="271" t="s">
        <v>966</v>
      </c>
      <c r="D375" s="273">
        <v>2809.82</v>
      </c>
    </row>
    <row r="376" spans="1:4" x14ac:dyDescent="0.2">
      <c r="A376" s="271">
        <v>6121</v>
      </c>
      <c r="B376" s="272" t="s">
        <v>1196</v>
      </c>
      <c r="C376" s="271" t="s">
        <v>65</v>
      </c>
      <c r="D376" s="273">
        <v>14.72</v>
      </c>
    </row>
    <row r="377" spans="1:4" x14ac:dyDescent="0.2">
      <c r="A377" s="271">
        <v>41071</v>
      </c>
      <c r="B377" s="272" t="s">
        <v>1197</v>
      </c>
      <c r="C377" s="271" t="s">
        <v>966</v>
      </c>
      <c r="D377" s="273">
        <v>2597.13</v>
      </c>
    </row>
    <row r="378" spans="1:4" x14ac:dyDescent="0.2">
      <c r="A378" s="271">
        <v>244</v>
      </c>
      <c r="B378" s="272" t="s">
        <v>1198</v>
      </c>
      <c r="C378" s="271" t="s">
        <v>65</v>
      </c>
      <c r="D378" s="273">
        <v>8.8800000000000008</v>
      </c>
    </row>
    <row r="379" spans="1:4" x14ac:dyDescent="0.2">
      <c r="A379" s="271">
        <v>41093</v>
      </c>
      <c r="B379" s="272" t="s">
        <v>1199</v>
      </c>
      <c r="C379" s="271" t="s">
        <v>966</v>
      </c>
      <c r="D379" s="273">
        <v>1568.75</v>
      </c>
    </row>
    <row r="380" spans="1:4" x14ac:dyDescent="0.2">
      <c r="A380" s="271">
        <v>532</v>
      </c>
      <c r="B380" s="272" t="s">
        <v>1200</v>
      </c>
      <c r="C380" s="271" t="s">
        <v>65</v>
      </c>
      <c r="D380" s="273">
        <v>26.71</v>
      </c>
    </row>
    <row r="381" spans="1:4" x14ac:dyDescent="0.2">
      <c r="A381" s="271">
        <v>40931</v>
      </c>
      <c r="B381" s="272" t="s">
        <v>1201</v>
      </c>
      <c r="C381" s="271" t="s">
        <v>966</v>
      </c>
      <c r="D381" s="273">
        <v>4711.1899999999996</v>
      </c>
    </row>
    <row r="382" spans="1:4" x14ac:dyDescent="0.2">
      <c r="A382" s="271">
        <v>36150</v>
      </c>
      <c r="B382" s="272" t="s">
        <v>1202</v>
      </c>
      <c r="C382" s="271" t="s">
        <v>77</v>
      </c>
      <c r="D382" s="273">
        <v>51.97</v>
      </c>
    </row>
    <row r="383" spans="1:4" x14ac:dyDescent="0.2">
      <c r="A383" s="271">
        <v>4760</v>
      </c>
      <c r="B383" s="272" t="s">
        <v>1203</v>
      </c>
      <c r="C383" s="271" t="s">
        <v>65</v>
      </c>
      <c r="D383" s="273">
        <v>19.760000000000002</v>
      </c>
    </row>
    <row r="384" spans="1:4" x14ac:dyDescent="0.2">
      <c r="A384" s="271">
        <v>41069</v>
      </c>
      <c r="B384" s="272" t="s">
        <v>1204</v>
      </c>
      <c r="C384" s="271" t="s">
        <v>966</v>
      </c>
      <c r="D384" s="273">
        <v>3485.91</v>
      </c>
    </row>
    <row r="385" spans="1:4" x14ac:dyDescent="0.2">
      <c r="A385" s="271">
        <v>10422</v>
      </c>
      <c r="B385" s="272" t="s">
        <v>1205</v>
      </c>
      <c r="C385" s="271" t="s">
        <v>77</v>
      </c>
      <c r="D385" s="273">
        <v>407.3</v>
      </c>
    </row>
    <row r="386" spans="1:4" x14ac:dyDescent="0.2">
      <c r="A386" s="271">
        <v>44019</v>
      </c>
      <c r="B386" s="272" t="s">
        <v>1206</v>
      </c>
      <c r="C386" s="271" t="s">
        <v>77</v>
      </c>
      <c r="D386" s="273">
        <v>563.79999999999995</v>
      </c>
    </row>
    <row r="387" spans="1:4" x14ac:dyDescent="0.2">
      <c r="A387" s="271">
        <v>36520</v>
      </c>
      <c r="B387" s="272" t="s">
        <v>1207</v>
      </c>
      <c r="C387" s="271" t="s">
        <v>77</v>
      </c>
      <c r="D387" s="273">
        <v>685.52</v>
      </c>
    </row>
    <row r="388" spans="1:4" x14ac:dyDescent="0.2">
      <c r="A388" s="271">
        <v>42319</v>
      </c>
      <c r="B388" s="272" t="s">
        <v>1208</v>
      </c>
      <c r="C388" s="271" t="s">
        <v>77</v>
      </c>
      <c r="D388" s="273">
        <v>614.26</v>
      </c>
    </row>
    <row r="389" spans="1:4" x14ac:dyDescent="0.2">
      <c r="A389" s="271">
        <v>10420</v>
      </c>
      <c r="B389" s="272" t="s">
        <v>1209</v>
      </c>
      <c r="C389" s="271" t="s">
        <v>77</v>
      </c>
      <c r="D389" s="273">
        <v>217.9</v>
      </c>
    </row>
    <row r="390" spans="1:4" x14ac:dyDescent="0.2">
      <c r="A390" s="271">
        <v>10421</v>
      </c>
      <c r="B390" s="272" t="s">
        <v>1210</v>
      </c>
      <c r="C390" s="271" t="s">
        <v>77</v>
      </c>
      <c r="D390" s="273">
        <v>239.44</v>
      </c>
    </row>
    <row r="391" spans="1:4" x14ac:dyDescent="0.2">
      <c r="A391" s="271">
        <v>11786</v>
      </c>
      <c r="B391" s="272" t="s">
        <v>1211</v>
      </c>
      <c r="C391" s="271" t="s">
        <v>77</v>
      </c>
      <c r="D391" s="273">
        <v>482.81</v>
      </c>
    </row>
    <row r="392" spans="1:4" x14ac:dyDescent="0.2">
      <c r="A392" s="271">
        <v>4815</v>
      </c>
      <c r="B392" s="272" t="s">
        <v>1212</v>
      </c>
      <c r="C392" s="271" t="s">
        <v>77</v>
      </c>
      <c r="D392" s="273">
        <v>7.35</v>
      </c>
    </row>
    <row r="393" spans="1:4" x14ac:dyDescent="0.2">
      <c r="A393" s="271">
        <v>541</v>
      </c>
      <c r="B393" s="272" t="s">
        <v>1213</v>
      </c>
      <c r="C393" s="271" t="s">
        <v>77</v>
      </c>
      <c r="D393" s="273">
        <v>210</v>
      </c>
    </row>
    <row r="394" spans="1:4" x14ac:dyDescent="0.2">
      <c r="A394" s="271">
        <v>542</v>
      </c>
      <c r="B394" s="272" t="s">
        <v>1214</v>
      </c>
      <c r="C394" s="271" t="s">
        <v>77</v>
      </c>
      <c r="D394" s="273">
        <v>263.23</v>
      </c>
    </row>
    <row r="395" spans="1:4" x14ac:dyDescent="0.2">
      <c r="A395" s="271">
        <v>540</v>
      </c>
      <c r="B395" s="272" t="s">
        <v>1215</v>
      </c>
      <c r="C395" s="271" t="s">
        <v>77</v>
      </c>
      <c r="D395" s="273">
        <v>593.20000000000005</v>
      </c>
    </row>
    <row r="396" spans="1:4" x14ac:dyDescent="0.2">
      <c r="A396" s="271">
        <v>38364</v>
      </c>
      <c r="B396" s="272" t="s">
        <v>1216</v>
      </c>
      <c r="C396" s="271" t="s">
        <v>77</v>
      </c>
      <c r="D396" s="273">
        <v>987.42</v>
      </c>
    </row>
    <row r="397" spans="1:4" x14ac:dyDescent="0.2">
      <c r="A397" s="271">
        <v>11692</v>
      </c>
      <c r="B397" s="272" t="s">
        <v>1217</v>
      </c>
      <c r="C397" s="271" t="s">
        <v>59</v>
      </c>
      <c r="D397" s="273">
        <v>505.19</v>
      </c>
    </row>
    <row r="398" spans="1:4" x14ac:dyDescent="0.2">
      <c r="A398" s="271">
        <v>1746</v>
      </c>
      <c r="B398" s="272" t="s">
        <v>1218</v>
      </c>
      <c r="C398" s="271" t="s">
        <v>77</v>
      </c>
      <c r="D398" s="273">
        <v>304.89</v>
      </c>
    </row>
    <row r="399" spans="1:4" x14ac:dyDescent="0.2">
      <c r="A399" s="271">
        <v>1748</v>
      </c>
      <c r="B399" s="272" t="s">
        <v>1219</v>
      </c>
      <c r="C399" s="271" t="s">
        <v>77</v>
      </c>
      <c r="D399" s="273">
        <v>405.43</v>
      </c>
    </row>
    <row r="400" spans="1:4" x14ac:dyDescent="0.2">
      <c r="A400" s="271">
        <v>1749</v>
      </c>
      <c r="B400" s="272" t="s">
        <v>1220</v>
      </c>
      <c r="C400" s="271" t="s">
        <v>77</v>
      </c>
      <c r="D400" s="273">
        <v>587.39</v>
      </c>
    </row>
    <row r="401" spans="1:4" x14ac:dyDescent="0.2">
      <c r="A401" s="271">
        <v>37412</v>
      </c>
      <c r="B401" s="272" t="s">
        <v>1221</v>
      </c>
      <c r="C401" s="271" t="s">
        <v>77</v>
      </c>
      <c r="D401" s="273">
        <v>298.02999999999997</v>
      </c>
    </row>
    <row r="402" spans="1:4" x14ac:dyDescent="0.2">
      <c r="A402" s="271">
        <v>1745</v>
      </c>
      <c r="B402" s="272" t="s">
        <v>1222</v>
      </c>
      <c r="C402" s="271" t="s">
        <v>77</v>
      </c>
      <c r="D402" s="273">
        <v>354.39</v>
      </c>
    </row>
    <row r="403" spans="1:4" x14ac:dyDescent="0.2">
      <c r="A403" s="271">
        <v>1750</v>
      </c>
      <c r="B403" s="272" t="s">
        <v>1223</v>
      </c>
      <c r="C403" s="271" t="s">
        <v>77</v>
      </c>
      <c r="D403" s="273">
        <v>828.17</v>
      </c>
    </row>
    <row r="404" spans="1:4" x14ac:dyDescent="0.2">
      <c r="A404" s="271">
        <v>11687</v>
      </c>
      <c r="B404" s="272" t="s">
        <v>1224</v>
      </c>
      <c r="C404" s="271" t="s">
        <v>54</v>
      </c>
      <c r="D404" s="273">
        <v>1319.53</v>
      </c>
    </row>
    <row r="405" spans="1:4" x14ac:dyDescent="0.2">
      <c r="A405" s="271">
        <v>11689</v>
      </c>
      <c r="B405" s="272" t="s">
        <v>1225</v>
      </c>
      <c r="C405" s="271" t="s">
        <v>54</v>
      </c>
      <c r="D405" s="273">
        <v>1653.29</v>
      </c>
    </row>
    <row r="406" spans="1:4" x14ac:dyDescent="0.2">
      <c r="A406" s="271">
        <v>11693</v>
      </c>
      <c r="B406" s="272" t="s">
        <v>1226</v>
      </c>
      <c r="C406" s="271" t="s">
        <v>59</v>
      </c>
      <c r="D406" s="273">
        <v>232.84</v>
      </c>
    </row>
    <row r="407" spans="1:4" x14ac:dyDescent="0.2">
      <c r="A407" s="271">
        <v>36215</v>
      </c>
      <c r="B407" s="272" t="s">
        <v>1227</v>
      </c>
      <c r="C407" s="271" t="s">
        <v>77</v>
      </c>
      <c r="D407" s="273"/>
    </row>
    <row r="408" spans="1:4" x14ac:dyDescent="0.2">
      <c r="A408" s="271">
        <v>42439</v>
      </c>
      <c r="B408" s="272" t="s">
        <v>1228</v>
      </c>
      <c r="C408" s="271" t="s">
        <v>77</v>
      </c>
      <c r="D408" s="273"/>
    </row>
    <row r="409" spans="1:4" x14ac:dyDescent="0.2">
      <c r="A409" s="271">
        <v>38381</v>
      </c>
      <c r="B409" s="272" t="s">
        <v>1229</v>
      </c>
      <c r="C409" s="271" t="s">
        <v>77</v>
      </c>
      <c r="D409" s="273">
        <v>13.82</v>
      </c>
    </row>
    <row r="410" spans="1:4" x14ac:dyDescent="0.2">
      <c r="A410" s="271">
        <v>39621</v>
      </c>
      <c r="B410" s="272" t="s">
        <v>1230</v>
      </c>
      <c r="C410" s="271" t="s">
        <v>604</v>
      </c>
      <c r="D410" s="273">
        <v>1208.02</v>
      </c>
    </row>
    <row r="411" spans="1:4" x14ac:dyDescent="0.2">
      <c r="A411" s="271">
        <v>39624</v>
      </c>
      <c r="B411" s="272" t="s">
        <v>1231</v>
      </c>
      <c r="C411" s="271" t="s">
        <v>604</v>
      </c>
      <c r="D411" s="273">
        <v>1332.57</v>
      </c>
    </row>
    <row r="412" spans="1:4" x14ac:dyDescent="0.2">
      <c r="A412" s="271">
        <v>39615</v>
      </c>
      <c r="B412" s="272" t="s">
        <v>1232</v>
      </c>
      <c r="C412" s="271" t="s">
        <v>77</v>
      </c>
      <c r="D412" s="273">
        <v>538.48</v>
      </c>
    </row>
    <row r="413" spans="1:4" x14ac:dyDescent="0.2">
      <c r="A413" s="271">
        <v>39620</v>
      </c>
      <c r="B413" s="272" t="s">
        <v>1233</v>
      </c>
      <c r="C413" s="271" t="s">
        <v>77</v>
      </c>
      <c r="D413" s="273">
        <v>822.41</v>
      </c>
    </row>
    <row r="414" spans="1:4" x14ac:dyDescent="0.2">
      <c r="A414" s="271">
        <v>39623</v>
      </c>
      <c r="B414" s="272" t="s">
        <v>1234</v>
      </c>
      <c r="C414" s="271" t="s">
        <v>77</v>
      </c>
      <c r="D414" s="273">
        <v>880.87</v>
      </c>
    </row>
    <row r="415" spans="1:4" x14ac:dyDescent="0.2">
      <c r="A415" s="271">
        <v>546</v>
      </c>
      <c r="B415" s="272" t="s">
        <v>1235</v>
      </c>
      <c r="C415" s="271" t="s">
        <v>61</v>
      </c>
      <c r="D415" s="273">
        <v>10.46</v>
      </c>
    </row>
    <row r="416" spans="1:4" x14ac:dyDescent="0.2">
      <c r="A416" s="271">
        <v>566</v>
      </c>
      <c r="B416" s="272" t="s">
        <v>1236</v>
      </c>
      <c r="C416" s="271" t="s">
        <v>54</v>
      </c>
      <c r="D416" s="273">
        <v>4.96</v>
      </c>
    </row>
    <row r="417" spans="1:4" x14ac:dyDescent="0.2">
      <c r="A417" s="271">
        <v>565</v>
      </c>
      <c r="B417" s="272" t="s">
        <v>1237</v>
      </c>
      <c r="C417" s="271" t="s">
        <v>54</v>
      </c>
      <c r="D417" s="273">
        <v>18.09</v>
      </c>
    </row>
    <row r="418" spans="1:4" x14ac:dyDescent="0.2">
      <c r="A418" s="271">
        <v>555</v>
      </c>
      <c r="B418" s="272" t="s">
        <v>1238</v>
      </c>
      <c r="C418" s="271" t="s">
        <v>54</v>
      </c>
      <c r="D418" s="273">
        <v>12.82</v>
      </c>
    </row>
    <row r="419" spans="1:4" x14ac:dyDescent="0.2">
      <c r="A419" s="271">
        <v>557</v>
      </c>
      <c r="B419" s="272" t="s">
        <v>1239</v>
      </c>
      <c r="C419" s="271" t="s">
        <v>54</v>
      </c>
      <c r="D419" s="273">
        <v>40.25</v>
      </c>
    </row>
    <row r="420" spans="1:4" x14ac:dyDescent="0.2">
      <c r="A420" s="271">
        <v>552</v>
      </c>
      <c r="B420" s="272" t="s">
        <v>1240</v>
      </c>
      <c r="C420" s="271" t="s">
        <v>54</v>
      </c>
      <c r="D420" s="273">
        <v>19.97</v>
      </c>
    </row>
    <row r="421" spans="1:4" x14ac:dyDescent="0.2">
      <c r="A421" s="271">
        <v>563</v>
      </c>
      <c r="B421" s="272" t="s">
        <v>1241</v>
      </c>
      <c r="C421" s="271" t="s">
        <v>54</v>
      </c>
      <c r="D421" s="273">
        <v>30</v>
      </c>
    </row>
    <row r="422" spans="1:4" x14ac:dyDescent="0.2">
      <c r="A422" s="271">
        <v>549</v>
      </c>
      <c r="B422" s="272" t="s">
        <v>1242</v>
      </c>
      <c r="C422" s="271" t="s">
        <v>54</v>
      </c>
      <c r="D422" s="273">
        <v>54</v>
      </c>
    </row>
    <row r="423" spans="1:4" x14ac:dyDescent="0.2">
      <c r="A423" s="271">
        <v>551</v>
      </c>
      <c r="B423" s="272" t="s">
        <v>1243</v>
      </c>
      <c r="C423" s="271" t="s">
        <v>54</v>
      </c>
      <c r="D423" s="273">
        <v>106.93</v>
      </c>
    </row>
    <row r="424" spans="1:4" x14ac:dyDescent="0.2">
      <c r="A424" s="271">
        <v>559</v>
      </c>
      <c r="B424" s="272" t="s">
        <v>1244</v>
      </c>
      <c r="C424" s="271" t="s">
        <v>54</v>
      </c>
      <c r="D424" s="273">
        <v>26.73</v>
      </c>
    </row>
    <row r="425" spans="1:4" x14ac:dyDescent="0.2">
      <c r="A425" s="271">
        <v>560</v>
      </c>
      <c r="B425" s="272" t="s">
        <v>1245</v>
      </c>
      <c r="C425" s="271" t="s">
        <v>54</v>
      </c>
      <c r="D425" s="273">
        <v>33.44</v>
      </c>
    </row>
    <row r="426" spans="1:4" x14ac:dyDescent="0.2">
      <c r="A426" s="271">
        <v>547</v>
      </c>
      <c r="B426" s="272" t="s">
        <v>1246</v>
      </c>
      <c r="C426" s="271" t="s">
        <v>54</v>
      </c>
      <c r="D426" s="273">
        <v>40.04</v>
      </c>
    </row>
    <row r="427" spans="1:4" x14ac:dyDescent="0.2">
      <c r="A427" s="271">
        <v>36207</v>
      </c>
      <c r="B427" s="272" t="s">
        <v>1247</v>
      </c>
      <c r="C427" s="271" t="s">
        <v>77</v>
      </c>
      <c r="D427" s="273"/>
    </row>
    <row r="428" spans="1:4" x14ac:dyDescent="0.2">
      <c r="A428" s="271">
        <v>36209</v>
      </c>
      <c r="B428" s="272" t="s">
        <v>1248</v>
      </c>
      <c r="C428" s="271" t="s">
        <v>77</v>
      </c>
      <c r="D428" s="273"/>
    </row>
    <row r="429" spans="1:4" x14ac:dyDescent="0.2">
      <c r="A429" s="271">
        <v>36210</v>
      </c>
      <c r="B429" s="272" t="s">
        <v>1249</v>
      </c>
      <c r="C429" s="271" t="s">
        <v>77</v>
      </c>
      <c r="D429" s="273"/>
    </row>
    <row r="430" spans="1:4" x14ac:dyDescent="0.2">
      <c r="A430" s="271">
        <v>36204</v>
      </c>
      <c r="B430" s="272" t="s">
        <v>1250</v>
      </c>
      <c r="C430" s="271" t="s">
        <v>77</v>
      </c>
      <c r="D430" s="273"/>
    </row>
    <row r="431" spans="1:4" x14ac:dyDescent="0.2">
      <c r="A431" s="271">
        <v>36205</v>
      </c>
      <c r="B431" s="272" t="s">
        <v>1251</v>
      </c>
      <c r="C431" s="271" t="s">
        <v>77</v>
      </c>
      <c r="D431" s="273"/>
    </row>
    <row r="432" spans="1:4" x14ac:dyDescent="0.2">
      <c r="A432" s="271">
        <v>36081</v>
      </c>
      <c r="B432" s="272" t="s">
        <v>1252</v>
      </c>
      <c r="C432" s="271" t="s">
        <v>77</v>
      </c>
      <c r="D432" s="273"/>
    </row>
    <row r="433" spans="1:4" x14ac:dyDescent="0.2">
      <c r="A433" s="271">
        <v>36206</v>
      </c>
      <c r="B433" s="272" t="s">
        <v>1253</v>
      </c>
      <c r="C433" s="271" t="s">
        <v>77</v>
      </c>
      <c r="D433" s="273"/>
    </row>
    <row r="434" spans="1:4" x14ac:dyDescent="0.2">
      <c r="A434" s="271">
        <v>36218</v>
      </c>
      <c r="B434" s="272" t="s">
        <v>1254</v>
      </c>
      <c r="C434" s="271" t="s">
        <v>77</v>
      </c>
      <c r="D434" s="273"/>
    </row>
    <row r="435" spans="1:4" x14ac:dyDescent="0.2">
      <c r="A435" s="271">
        <v>36220</v>
      </c>
      <c r="B435" s="272" t="s">
        <v>1255</v>
      </c>
      <c r="C435" s="271" t="s">
        <v>77</v>
      </c>
      <c r="D435" s="273"/>
    </row>
    <row r="436" spans="1:4" x14ac:dyDescent="0.2">
      <c r="A436" s="271">
        <v>36080</v>
      </c>
      <c r="B436" s="272" t="s">
        <v>1256</v>
      </c>
      <c r="C436" s="271" t="s">
        <v>77</v>
      </c>
      <c r="D436" s="273"/>
    </row>
    <row r="437" spans="1:4" x14ac:dyDescent="0.2">
      <c r="A437" s="271">
        <v>36223</v>
      </c>
      <c r="B437" s="272" t="s">
        <v>1257</v>
      </c>
      <c r="C437" s="271" t="s">
        <v>77</v>
      </c>
      <c r="D437" s="273"/>
    </row>
    <row r="438" spans="1:4" x14ac:dyDescent="0.2">
      <c r="A438" s="271">
        <v>38127</v>
      </c>
      <c r="B438" s="272" t="s">
        <v>1258</v>
      </c>
      <c r="C438" s="271" t="s">
        <v>77</v>
      </c>
      <c r="D438" s="273">
        <v>519.99</v>
      </c>
    </row>
    <row r="439" spans="1:4" x14ac:dyDescent="0.2">
      <c r="A439" s="271">
        <v>38060</v>
      </c>
      <c r="B439" s="272" t="s">
        <v>1259</v>
      </c>
      <c r="C439" s="271" t="s">
        <v>77</v>
      </c>
      <c r="D439" s="273">
        <v>62.42</v>
      </c>
    </row>
    <row r="440" spans="1:4" x14ac:dyDescent="0.2">
      <c r="A440" s="271">
        <v>10956</v>
      </c>
      <c r="B440" s="272" t="s">
        <v>1260</v>
      </c>
      <c r="C440" s="271" t="s">
        <v>77</v>
      </c>
      <c r="D440" s="273">
        <v>68.459999999999994</v>
      </c>
    </row>
    <row r="441" spans="1:4" x14ac:dyDescent="0.2">
      <c r="A441" s="271">
        <v>39380</v>
      </c>
      <c r="B441" s="272" t="s">
        <v>1261</v>
      </c>
      <c r="C441" s="271" t="s">
        <v>77</v>
      </c>
      <c r="D441" s="273">
        <v>22.35</v>
      </c>
    </row>
    <row r="442" spans="1:4" x14ac:dyDescent="0.2">
      <c r="A442" s="271">
        <v>44172</v>
      </c>
      <c r="B442" s="272" t="s">
        <v>1262</v>
      </c>
      <c r="C442" s="271" t="s">
        <v>77</v>
      </c>
      <c r="D442" s="273"/>
    </row>
    <row r="443" spans="1:4" x14ac:dyDescent="0.2">
      <c r="A443" s="271">
        <v>37597</v>
      </c>
      <c r="B443" s="272" t="s">
        <v>1263</v>
      </c>
      <c r="C443" s="271" t="s">
        <v>77</v>
      </c>
      <c r="D443" s="273"/>
    </row>
    <row r="444" spans="1:4" x14ac:dyDescent="0.2">
      <c r="A444" s="271">
        <v>183</v>
      </c>
      <c r="B444" s="272" t="s">
        <v>1264</v>
      </c>
      <c r="C444" s="271" t="s">
        <v>1265</v>
      </c>
      <c r="D444" s="273">
        <v>240.53</v>
      </c>
    </row>
    <row r="445" spans="1:4" x14ac:dyDescent="0.2">
      <c r="A445" s="271">
        <v>184</v>
      </c>
      <c r="B445" s="272" t="s">
        <v>1266</v>
      </c>
      <c r="C445" s="271" t="s">
        <v>1265</v>
      </c>
      <c r="D445" s="273">
        <v>148.97</v>
      </c>
    </row>
    <row r="446" spans="1:4" x14ac:dyDescent="0.2">
      <c r="A446" s="271">
        <v>181</v>
      </c>
      <c r="B446" s="272" t="s">
        <v>1267</v>
      </c>
      <c r="C446" s="271" t="s">
        <v>1265</v>
      </c>
      <c r="D446" s="273">
        <v>321.22000000000003</v>
      </c>
    </row>
    <row r="447" spans="1:4" x14ac:dyDescent="0.2">
      <c r="A447" s="271">
        <v>20001</v>
      </c>
      <c r="B447" s="272" t="s">
        <v>1268</v>
      </c>
      <c r="C447" s="271" t="s">
        <v>1265</v>
      </c>
      <c r="D447" s="273">
        <v>186.21</v>
      </c>
    </row>
    <row r="448" spans="1:4" x14ac:dyDescent="0.2">
      <c r="A448" s="271">
        <v>39837</v>
      </c>
      <c r="B448" s="272" t="s">
        <v>1269</v>
      </c>
      <c r="C448" s="271" t="s">
        <v>1265</v>
      </c>
      <c r="D448" s="273">
        <v>536.29</v>
      </c>
    </row>
    <row r="449" spans="1:4" x14ac:dyDescent="0.2">
      <c r="A449" s="271">
        <v>43366</v>
      </c>
      <c r="B449" s="272" t="s">
        <v>1270</v>
      </c>
      <c r="C449" s="271" t="s">
        <v>61</v>
      </c>
      <c r="D449" s="273"/>
    </row>
    <row r="450" spans="1:4" x14ac:dyDescent="0.2">
      <c r="A450" s="271">
        <v>10535</v>
      </c>
      <c r="B450" s="272" t="s">
        <v>1271</v>
      </c>
      <c r="C450" s="271" t="s">
        <v>77</v>
      </c>
      <c r="D450" s="273">
        <v>5598.73</v>
      </c>
    </row>
    <row r="451" spans="1:4" x14ac:dyDescent="0.2">
      <c r="A451" s="271">
        <v>10537</v>
      </c>
      <c r="B451" s="272" t="s">
        <v>1272</v>
      </c>
      <c r="C451" s="271" t="s">
        <v>77</v>
      </c>
      <c r="D451" s="273">
        <v>7635.14</v>
      </c>
    </row>
    <row r="452" spans="1:4" x14ac:dyDescent="0.2">
      <c r="A452" s="271">
        <v>13891</v>
      </c>
      <c r="B452" s="272" t="s">
        <v>1273</v>
      </c>
      <c r="C452" s="271" t="s">
        <v>77</v>
      </c>
      <c r="D452" s="273">
        <v>7003.15</v>
      </c>
    </row>
    <row r="453" spans="1:4" x14ac:dyDescent="0.2">
      <c r="A453" s="271">
        <v>44492</v>
      </c>
      <c r="B453" s="272" t="s">
        <v>1274</v>
      </c>
      <c r="C453" s="271" t="s">
        <v>77</v>
      </c>
      <c r="D453" s="273">
        <v>30460.880000000001</v>
      </c>
    </row>
    <row r="454" spans="1:4" x14ac:dyDescent="0.2">
      <c r="A454" s="271">
        <v>36396</v>
      </c>
      <c r="B454" s="272" t="s">
        <v>1275</v>
      </c>
      <c r="C454" s="271" t="s">
        <v>77</v>
      </c>
      <c r="D454" s="273">
        <v>6405.32</v>
      </c>
    </row>
    <row r="455" spans="1:4" x14ac:dyDescent="0.2">
      <c r="A455" s="271">
        <v>36397</v>
      </c>
      <c r="B455" s="272" t="s">
        <v>1276</v>
      </c>
      <c r="C455" s="271" t="s">
        <v>77</v>
      </c>
      <c r="D455" s="273">
        <v>22774.49</v>
      </c>
    </row>
    <row r="456" spans="1:4" x14ac:dyDescent="0.2">
      <c r="A456" s="271">
        <v>36398</v>
      </c>
      <c r="B456" s="272" t="s">
        <v>1277</v>
      </c>
      <c r="C456" s="271" t="s">
        <v>77</v>
      </c>
      <c r="D456" s="273">
        <v>27680.5</v>
      </c>
    </row>
    <row r="457" spans="1:4" x14ac:dyDescent="0.2">
      <c r="A457" s="271">
        <v>647</v>
      </c>
      <c r="B457" s="272" t="s">
        <v>1278</v>
      </c>
      <c r="C457" s="271" t="s">
        <v>65</v>
      </c>
      <c r="D457" s="273">
        <v>14.04</v>
      </c>
    </row>
    <row r="458" spans="1:4" x14ac:dyDescent="0.2">
      <c r="A458" s="271">
        <v>40920</v>
      </c>
      <c r="B458" s="272" t="s">
        <v>1279</v>
      </c>
      <c r="C458" s="271" t="s">
        <v>966</v>
      </c>
      <c r="D458" s="273">
        <v>2478.1999999999998</v>
      </c>
    </row>
    <row r="459" spans="1:4" x14ac:dyDescent="0.2">
      <c r="A459" s="271">
        <v>715</v>
      </c>
      <c r="B459" s="272" t="s">
        <v>1280</v>
      </c>
      <c r="C459" s="271" t="s">
        <v>77</v>
      </c>
      <c r="D459" s="273">
        <v>28.9</v>
      </c>
    </row>
    <row r="460" spans="1:4" x14ac:dyDescent="0.2">
      <c r="A460" s="271">
        <v>716</v>
      </c>
      <c r="B460" s="272" t="s">
        <v>1281</v>
      </c>
      <c r="C460" s="271" t="s">
        <v>77</v>
      </c>
      <c r="D460" s="273">
        <v>32.68</v>
      </c>
    </row>
    <row r="461" spans="1:4" x14ac:dyDescent="0.2">
      <c r="A461" s="271">
        <v>7270</v>
      </c>
      <c r="B461" s="272" t="s">
        <v>1282</v>
      </c>
      <c r="C461" s="271" t="s">
        <v>77</v>
      </c>
      <c r="D461" s="273">
        <v>0.98</v>
      </c>
    </row>
    <row r="462" spans="1:4" x14ac:dyDescent="0.2">
      <c r="A462" s="271">
        <v>44460</v>
      </c>
      <c r="B462" s="272" t="s">
        <v>1283</v>
      </c>
      <c r="C462" s="271" t="s">
        <v>77</v>
      </c>
      <c r="D462" s="273">
        <v>1.65</v>
      </c>
    </row>
    <row r="463" spans="1:4" x14ac:dyDescent="0.2">
      <c r="A463" s="271">
        <v>44461</v>
      </c>
      <c r="B463" s="272" t="s">
        <v>1284</v>
      </c>
      <c r="C463" s="271" t="s">
        <v>77</v>
      </c>
      <c r="D463" s="273">
        <v>2.25</v>
      </c>
    </row>
    <row r="464" spans="1:4" x14ac:dyDescent="0.2">
      <c r="A464" s="271">
        <v>7267</v>
      </c>
      <c r="B464" s="272" t="s">
        <v>1285</v>
      </c>
      <c r="C464" s="271" t="s">
        <v>77</v>
      </c>
      <c r="D464" s="273">
        <v>0.83</v>
      </c>
    </row>
    <row r="465" spans="1:4" x14ac:dyDescent="0.2">
      <c r="A465" s="271">
        <v>44458</v>
      </c>
      <c r="B465" s="272" t="s">
        <v>1286</v>
      </c>
      <c r="C465" s="271" t="s">
        <v>77</v>
      </c>
      <c r="D465" s="273">
        <v>1</v>
      </c>
    </row>
    <row r="466" spans="1:4" x14ac:dyDescent="0.2">
      <c r="A466" s="271">
        <v>44457</v>
      </c>
      <c r="B466" s="272" t="s">
        <v>1287</v>
      </c>
      <c r="C466" s="271" t="s">
        <v>77</v>
      </c>
      <c r="D466" s="273">
        <v>1.94</v>
      </c>
    </row>
    <row r="467" spans="1:4" x14ac:dyDescent="0.2">
      <c r="A467" s="271">
        <v>7271</v>
      </c>
      <c r="B467" s="272" t="s">
        <v>1288</v>
      </c>
      <c r="C467" s="271" t="s">
        <v>77</v>
      </c>
      <c r="D467" s="273">
        <v>1.05</v>
      </c>
    </row>
    <row r="468" spans="1:4" x14ac:dyDescent="0.2">
      <c r="A468" s="271">
        <v>7268</v>
      </c>
      <c r="B468" s="272" t="s">
        <v>1289</v>
      </c>
      <c r="C468" s="271" t="s">
        <v>77</v>
      </c>
      <c r="D468" s="273">
        <v>1.63</v>
      </c>
    </row>
    <row r="469" spans="1:4" x14ac:dyDescent="0.2">
      <c r="A469" s="271">
        <v>44459</v>
      </c>
      <c r="B469" s="272" t="s">
        <v>1290</v>
      </c>
      <c r="C469" s="271" t="s">
        <v>77</v>
      </c>
      <c r="D469" s="273">
        <v>1.06</v>
      </c>
    </row>
    <row r="470" spans="1:4" x14ac:dyDescent="0.2">
      <c r="A470" s="271">
        <v>44462</v>
      </c>
      <c r="B470" s="272" t="s">
        <v>1291</v>
      </c>
      <c r="C470" s="271" t="s">
        <v>77</v>
      </c>
      <c r="D470" s="273">
        <v>1.87</v>
      </c>
    </row>
    <row r="471" spans="1:4" x14ac:dyDescent="0.2">
      <c r="A471" s="271">
        <v>44463</v>
      </c>
      <c r="B471" s="272" t="s">
        <v>1292</v>
      </c>
      <c r="C471" s="271" t="s">
        <v>77</v>
      </c>
      <c r="D471" s="273">
        <v>2.41</v>
      </c>
    </row>
    <row r="472" spans="1:4" x14ac:dyDescent="0.2">
      <c r="A472" s="271">
        <v>44464</v>
      </c>
      <c r="B472" s="272" t="s">
        <v>1293</v>
      </c>
      <c r="C472" s="271" t="s">
        <v>77</v>
      </c>
      <c r="D472" s="273">
        <v>2.5</v>
      </c>
    </row>
    <row r="473" spans="1:4" x14ac:dyDescent="0.2">
      <c r="A473" s="271">
        <v>44465</v>
      </c>
      <c r="B473" s="272" t="s">
        <v>1294</v>
      </c>
      <c r="C473" s="271" t="s">
        <v>77</v>
      </c>
      <c r="D473" s="273">
        <v>3.43</v>
      </c>
    </row>
    <row r="474" spans="1:4" x14ac:dyDescent="0.2">
      <c r="A474" s="271">
        <v>38783</v>
      </c>
      <c r="B474" s="272" t="s">
        <v>1295</v>
      </c>
      <c r="C474" s="271" t="s">
        <v>77</v>
      </c>
      <c r="D474" s="273">
        <v>1.2</v>
      </c>
    </row>
    <row r="475" spans="1:4" x14ac:dyDescent="0.2">
      <c r="A475" s="271">
        <v>44466</v>
      </c>
      <c r="B475" s="272" t="s">
        <v>1296</v>
      </c>
      <c r="C475" s="271" t="s">
        <v>77</v>
      </c>
      <c r="D475" s="273">
        <v>2.44</v>
      </c>
    </row>
    <row r="476" spans="1:4" x14ac:dyDescent="0.2">
      <c r="A476" s="271">
        <v>44467</v>
      </c>
      <c r="B476" s="272" t="s">
        <v>1297</v>
      </c>
      <c r="C476" s="271" t="s">
        <v>77</v>
      </c>
      <c r="D476" s="273">
        <v>2.93</v>
      </c>
    </row>
    <row r="477" spans="1:4" x14ac:dyDescent="0.2">
      <c r="A477" s="271">
        <v>44468</v>
      </c>
      <c r="B477" s="272" t="s">
        <v>1298</v>
      </c>
      <c r="C477" s="271" t="s">
        <v>77</v>
      </c>
      <c r="D477" s="273">
        <v>2.54</v>
      </c>
    </row>
    <row r="478" spans="1:4" x14ac:dyDescent="0.2">
      <c r="A478" s="271">
        <v>37593</v>
      </c>
      <c r="B478" s="272" t="s">
        <v>1299</v>
      </c>
      <c r="C478" s="271" t="s">
        <v>77</v>
      </c>
      <c r="D478" s="273">
        <v>3.27</v>
      </c>
    </row>
    <row r="479" spans="1:4" x14ac:dyDescent="0.2">
      <c r="A479" s="271">
        <v>37594</v>
      </c>
      <c r="B479" s="272" t="s">
        <v>1300</v>
      </c>
      <c r="C479" s="271" t="s">
        <v>77</v>
      </c>
      <c r="D479" s="273">
        <v>3.89</v>
      </c>
    </row>
    <row r="480" spans="1:4" x14ac:dyDescent="0.2">
      <c r="A480" s="271">
        <v>37592</v>
      </c>
      <c r="B480" s="272" t="s">
        <v>1301</v>
      </c>
      <c r="C480" s="271" t="s">
        <v>77</v>
      </c>
      <c r="D480" s="273">
        <v>2.59</v>
      </c>
    </row>
    <row r="481" spans="1:4" x14ac:dyDescent="0.2">
      <c r="A481" s="271">
        <v>41372</v>
      </c>
      <c r="B481" s="272" t="s">
        <v>1302</v>
      </c>
      <c r="C481" s="271" t="s">
        <v>59</v>
      </c>
      <c r="D481" s="273"/>
    </row>
    <row r="482" spans="1:4" x14ac:dyDescent="0.2">
      <c r="A482" s="271">
        <v>41371</v>
      </c>
      <c r="B482" s="272" t="s">
        <v>1303</v>
      </c>
      <c r="C482" s="271" t="s">
        <v>59</v>
      </c>
      <c r="D482" s="273"/>
    </row>
    <row r="483" spans="1:4" x14ac:dyDescent="0.2">
      <c r="A483" s="271">
        <v>34556</v>
      </c>
      <c r="B483" s="272" t="s">
        <v>1304</v>
      </c>
      <c r="C483" s="271" t="s">
        <v>77</v>
      </c>
      <c r="D483" s="273">
        <v>5.67</v>
      </c>
    </row>
    <row r="484" spans="1:4" x14ac:dyDescent="0.2">
      <c r="A484" s="271">
        <v>37873</v>
      </c>
      <c r="B484" s="272" t="s">
        <v>1305</v>
      </c>
      <c r="C484" s="271" t="s">
        <v>77</v>
      </c>
      <c r="D484" s="273">
        <v>5.77</v>
      </c>
    </row>
    <row r="485" spans="1:4" x14ac:dyDescent="0.2">
      <c r="A485" s="271">
        <v>34564</v>
      </c>
      <c r="B485" s="272" t="s">
        <v>1306</v>
      </c>
      <c r="C485" s="271" t="s">
        <v>77</v>
      </c>
      <c r="D485" s="273">
        <v>6.05</v>
      </c>
    </row>
    <row r="486" spans="1:4" x14ac:dyDescent="0.2">
      <c r="A486" s="271">
        <v>34565</v>
      </c>
      <c r="B486" s="272" t="s">
        <v>1307</v>
      </c>
      <c r="C486" s="271" t="s">
        <v>77</v>
      </c>
      <c r="D486" s="273">
        <v>6.39</v>
      </c>
    </row>
    <row r="487" spans="1:4" x14ac:dyDescent="0.2">
      <c r="A487" s="271">
        <v>38590</v>
      </c>
      <c r="B487" s="272" t="s">
        <v>1308</v>
      </c>
      <c r="C487" s="271" t="s">
        <v>77</v>
      </c>
      <c r="D487" s="273">
        <v>4.7300000000000004</v>
      </c>
    </row>
    <row r="488" spans="1:4" x14ac:dyDescent="0.2">
      <c r="A488" s="271">
        <v>34566</v>
      </c>
      <c r="B488" s="272" t="s">
        <v>1309</v>
      </c>
      <c r="C488" s="271" t="s">
        <v>77</v>
      </c>
      <c r="D488" s="273">
        <v>4.96</v>
      </c>
    </row>
    <row r="489" spans="1:4" x14ac:dyDescent="0.2">
      <c r="A489" s="271">
        <v>34567</v>
      </c>
      <c r="B489" s="272" t="s">
        <v>1310</v>
      </c>
      <c r="C489" s="271" t="s">
        <v>77</v>
      </c>
      <c r="D489" s="273">
        <v>5.26</v>
      </c>
    </row>
    <row r="490" spans="1:4" x14ac:dyDescent="0.2">
      <c r="A490" s="271">
        <v>38591</v>
      </c>
      <c r="B490" s="272" t="s">
        <v>1311</v>
      </c>
      <c r="C490" s="271" t="s">
        <v>77</v>
      </c>
      <c r="D490" s="273">
        <v>4.78</v>
      </c>
    </row>
    <row r="491" spans="1:4" x14ac:dyDescent="0.2">
      <c r="A491" s="271">
        <v>34568</v>
      </c>
      <c r="B491" s="272" t="s">
        <v>1312</v>
      </c>
      <c r="C491" s="271" t="s">
        <v>77</v>
      </c>
      <c r="D491" s="273">
        <v>6.22</v>
      </c>
    </row>
    <row r="492" spans="1:4" x14ac:dyDescent="0.2">
      <c r="A492" s="271">
        <v>34569</v>
      </c>
      <c r="B492" s="272" t="s">
        <v>1313</v>
      </c>
      <c r="C492" s="271" t="s">
        <v>77</v>
      </c>
      <c r="D492" s="273">
        <v>6.39</v>
      </c>
    </row>
    <row r="493" spans="1:4" x14ac:dyDescent="0.2">
      <c r="A493" s="271">
        <v>34570</v>
      </c>
      <c r="B493" s="272" t="s">
        <v>1314</v>
      </c>
      <c r="C493" s="271" t="s">
        <v>77</v>
      </c>
      <c r="D493" s="273">
        <v>6.94</v>
      </c>
    </row>
    <row r="494" spans="1:4" x14ac:dyDescent="0.2">
      <c r="A494" s="271">
        <v>25070</v>
      </c>
      <c r="B494" s="272" t="s">
        <v>1315</v>
      </c>
      <c r="C494" s="271" t="s">
        <v>77</v>
      </c>
      <c r="D494" s="273">
        <v>5.22</v>
      </c>
    </row>
    <row r="495" spans="1:4" x14ac:dyDescent="0.2">
      <c r="A495" s="271">
        <v>34571</v>
      </c>
      <c r="B495" s="272" t="s">
        <v>1316</v>
      </c>
      <c r="C495" s="271" t="s">
        <v>77</v>
      </c>
      <c r="D495" s="273">
        <v>5.27</v>
      </c>
    </row>
    <row r="496" spans="1:4" x14ac:dyDescent="0.2">
      <c r="A496" s="271">
        <v>34573</v>
      </c>
      <c r="B496" s="272" t="s">
        <v>1317</v>
      </c>
      <c r="C496" s="271" t="s">
        <v>77</v>
      </c>
      <c r="D496" s="273">
        <v>5.55</v>
      </c>
    </row>
    <row r="497" spans="1:4" x14ac:dyDescent="0.2">
      <c r="A497" s="271">
        <v>37107</v>
      </c>
      <c r="B497" s="272" t="s">
        <v>1318</v>
      </c>
      <c r="C497" s="271" t="s">
        <v>77</v>
      </c>
      <c r="D497" s="273">
        <v>7.33</v>
      </c>
    </row>
    <row r="498" spans="1:4" x14ac:dyDescent="0.2">
      <c r="A498" s="271">
        <v>34576</v>
      </c>
      <c r="B498" s="272" t="s">
        <v>1319</v>
      </c>
      <c r="C498" s="271" t="s">
        <v>77</v>
      </c>
      <c r="D498" s="273">
        <v>8.09</v>
      </c>
    </row>
    <row r="499" spans="1:4" x14ac:dyDescent="0.2">
      <c r="A499" s="271">
        <v>34577</v>
      </c>
      <c r="B499" s="272" t="s">
        <v>1320</v>
      </c>
      <c r="C499" s="271" t="s">
        <v>77</v>
      </c>
      <c r="D499" s="273">
        <v>8.44</v>
      </c>
    </row>
    <row r="500" spans="1:4" x14ac:dyDescent="0.2">
      <c r="A500" s="271">
        <v>34578</v>
      </c>
      <c r="B500" s="272" t="s">
        <v>1321</v>
      </c>
      <c r="C500" s="271" t="s">
        <v>77</v>
      </c>
      <c r="D500" s="273">
        <v>9.15</v>
      </c>
    </row>
    <row r="501" spans="1:4" x14ac:dyDescent="0.2">
      <c r="A501" s="271">
        <v>34579</v>
      </c>
      <c r="B501" s="272" t="s">
        <v>1322</v>
      </c>
      <c r="C501" s="271" t="s">
        <v>77</v>
      </c>
      <c r="D501" s="273">
        <v>9.76</v>
      </c>
    </row>
    <row r="502" spans="1:4" x14ac:dyDescent="0.2">
      <c r="A502" s="271">
        <v>25067</v>
      </c>
      <c r="B502" s="272" t="s">
        <v>1323</v>
      </c>
      <c r="C502" s="271" t="s">
        <v>77</v>
      </c>
      <c r="D502" s="273">
        <v>6.53</v>
      </c>
    </row>
    <row r="503" spans="1:4" x14ac:dyDescent="0.2">
      <c r="A503" s="271">
        <v>34580</v>
      </c>
      <c r="B503" s="272" t="s">
        <v>1324</v>
      </c>
      <c r="C503" s="271" t="s">
        <v>77</v>
      </c>
      <c r="D503" s="273">
        <v>7.29</v>
      </c>
    </row>
    <row r="504" spans="1:4" x14ac:dyDescent="0.2">
      <c r="A504" s="271">
        <v>25071</v>
      </c>
      <c r="B504" s="272" t="s">
        <v>1325</v>
      </c>
      <c r="C504" s="271" t="s">
        <v>77</v>
      </c>
      <c r="D504" s="273">
        <v>3.63</v>
      </c>
    </row>
    <row r="505" spans="1:4" x14ac:dyDescent="0.2">
      <c r="A505" s="271">
        <v>44171</v>
      </c>
      <c r="B505" s="272" t="s">
        <v>1326</v>
      </c>
      <c r="C505" s="271" t="s">
        <v>77</v>
      </c>
      <c r="D505" s="273"/>
    </row>
    <row r="506" spans="1:4" x14ac:dyDescent="0.2">
      <c r="A506" s="271">
        <v>38395</v>
      </c>
      <c r="B506" s="272" t="s">
        <v>1327</v>
      </c>
      <c r="C506" s="271" t="s">
        <v>77</v>
      </c>
      <c r="D506" s="273">
        <v>11.54</v>
      </c>
    </row>
    <row r="507" spans="1:4" x14ac:dyDescent="0.2">
      <c r="A507" s="271">
        <v>34583</v>
      </c>
      <c r="B507" s="272" t="s">
        <v>1328</v>
      </c>
      <c r="C507" s="271" t="s">
        <v>59</v>
      </c>
      <c r="D507" s="273">
        <v>75.44</v>
      </c>
    </row>
    <row r="508" spans="1:4" x14ac:dyDescent="0.2">
      <c r="A508" s="271">
        <v>34584</v>
      </c>
      <c r="B508" s="272" t="s">
        <v>1329</v>
      </c>
      <c r="C508" s="271" t="s">
        <v>59</v>
      </c>
      <c r="D508" s="273">
        <v>55.32</v>
      </c>
    </row>
    <row r="509" spans="1:4" x14ac:dyDescent="0.2">
      <c r="A509" s="271">
        <v>709</v>
      </c>
      <c r="B509" s="272" t="s">
        <v>1330</v>
      </c>
      <c r="C509" s="271" t="s">
        <v>59</v>
      </c>
      <c r="D509" s="273"/>
    </row>
    <row r="510" spans="1:4" x14ac:dyDescent="0.2">
      <c r="A510" s="271">
        <v>34592</v>
      </c>
      <c r="B510" s="272" t="s">
        <v>1331</v>
      </c>
      <c r="C510" s="271" t="s">
        <v>77</v>
      </c>
      <c r="D510" s="273">
        <v>4.1500000000000004</v>
      </c>
    </row>
    <row r="511" spans="1:4" x14ac:dyDescent="0.2">
      <c r="A511" s="271">
        <v>34599</v>
      </c>
      <c r="B511" s="272" t="s">
        <v>1332</v>
      </c>
      <c r="C511" s="271" t="s">
        <v>77</v>
      </c>
      <c r="D511" s="273">
        <v>3.73</v>
      </c>
    </row>
    <row r="512" spans="1:4" x14ac:dyDescent="0.2">
      <c r="A512" s="271">
        <v>651</v>
      </c>
      <c r="B512" s="272" t="s">
        <v>1333</v>
      </c>
      <c r="C512" s="271" t="s">
        <v>77</v>
      </c>
      <c r="D512" s="273">
        <v>4.58</v>
      </c>
    </row>
    <row r="513" spans="1:4" x14ac:dyDescent="0.2">
      <c r="A513" s="271">
        <v>654</v>
      </c>
      <c r="B513" s="272" t="s">
        <v>1334</v>
      </c>
      <c r="C513" s="271" t="s">
        <v>77</v>
      </c>
      <c r="D513" s="273">
        <v>5.67</v>
      </c>
    </row>
    <row r="514" spans="1:4" x14ac:dyDescent="0.2">
      <c r="A514" s="271">
        <v>37103</v>
      </c>
      <c r="B514" s="272" t="s">
        <v>1335</v>
      </c>
      <c r="C514" s="271" t="s">
        <v>77</v>
      </c>
      <c r="D514" s="273">
        <v>4.75</v>
      </c>
    </row>
    <row r="515" spans="1:4" x14ac:dyDescent="0.2">
      <c r="A515" s="271">
        <v>34555</v>
      </c>
      <c r="B515" s="272" t="s">
        <v>1336</v>
      </c>
      <c r="C515" s="271" t="s">
        <v>77</v>
      </c>
      <c r="D515" s="273">
        <v>6.03</v>
      </c>
    </row>
    <row r="516" spans="1:4" x14ac:dyDescent="0.2">
      <c r="A516" s="271">
        <v>674</v>
      </c>
      <c r="B516" s="272" t="s">
        <v>1337</v>
      </c>
      <c r="C516" s="271" t="s">
        <v>59</v>
      </c>
      <c r="D516" s="273"/>
    </row>
    <row r="517" spans="1:4" x14ac:dyDescent="0.2">
      <c r="A517" s="271">
        <v>34600</v>
      </c>
      <c r="B517" s="272" t="s">
        <v>1338</v>
      </c>
      <c r="C517" s="271" t="s">
        <v>59</v>
      </c>
      <c r="D517" s="273"/>
    </row>
    <row r="518" spans="1:4" x14ac:dyDescent="0.2">
      <c r="A518" s="271">
        <v>652</v>
      </c>
      <c r="B518" s="272" t="s">
        <v>1339</v>
      </c>
      <c r="C518" s="271" t="s">
        <v>59</v>
      </c>
      <c r="D518" s="273"/>
    </row>
    <row r="519" spans="1:4" x14ac:dyDescent="0.2">
      <c r="A519" s="271">
        <v>650</v>
      </c>
      <c r="B519" s="272" t="s">
        <v>1340</v>
      </c>
      <c r="C519" s="271" t="s">
        <v>77</v>
      </c>
      <c r="D519" s="273">
        <v>3.66</v>
      </c>
    </row>
    <row r="520" spans="1:4" x14ac:dyDescent="0.2">
      <c r="A520" s="271">
        <v>718</v>
      </c>
      <c r="B520" s="272" t="s">
        <v>1341</v>
      </c>
      <c r="C520" s="271" t="s">
        <v>77</v>
      </c>
      <c r="D520" s="273">
        <v>28.56</v>
      </c>
    </row>
    <row r="521" spans="1:4" x14ac:dyDescent="0.2">
      <c r="A521" s="271">
        <v>11981</v>
      </c>
      <c r="B521" s="272" t="s">
        <v>1342</v>
      </c>
      <c r="C521" s="271" t="s">
        <v>77</v>
      </c>
      <c r="D521" s="273">
        <v>27.74</v>
      </c>
    </row>
    <row r="522" spans="1:4" x14ac:dyDescent="0.2">
      <c r="A522" s="271">
        <v>34586</v>
      </c>
      <c r="B522" s="272" t="s">
        <v>1343</v>
      </c>
      <c r="C522" s="271" t="s">
        <v>77</v>
      </c>
      <c r="D522" s="273">
        <v>2.59</v>
      </c>
    </row>
    <row r="523" spans="1:4" x14ac:dyDescent="0.2">
      <c r="A523" s="271">
        <v>38603</v>
      </c>
      <c r="B523" s="272" t="s">
        <v>1344</v>
      </c>
      <c r="C523" s="271" t="s">
        <v>77</v>
      </c>
      <c r="D523" s="273">
        <v>3.07</v>
      </c>
    </row>
    <row r="524" spans="1:4" x14ac:dyDescent="0.2">
      <c r="A524" s="271">
        <v>34588</v>
      </c>
      <c r="B524" s="272" t="s">
        <v>1345</v>
      </c>
      <c r="C524" s="271" t="s">
        <v>77</v>
      </c>
      <c r="D524" s="273">
        <v>3.5</v>
      </c>
    </row>
    <row r="525" spans="1:4" x14ac:dyDescent="0.2">
      <c r="A525" s="271">
        <v>34590</v>
      </c>
      <c r="B525" s="272" t="s">
        <v>1346</v>
      </c>
      <c r="C525" s="271" t="s">
        <v>77</v>
      </c>
      <c r="D525" s="273">
        <v>3.46</v>
      </c>
    </row>
    <row r="526" spans="1:4" x14ac:dyDescent="0.2">
      <c r="A526" s="271">
        <v>34591</v>
      </c>
      <c r="B526" s="272" t="s">
        <v>1347</v>
      </c>
      <c r="C526" s="271" t="s">
        <v>77</v>
      </c>
      <c r="D526" s="273">
        <v>4.22</v>
      </c>
    </row>
    <row r="527" spans="1:4" x14ac:dyDescent="0.2">
      <c r="A527" s="271">
        <v>40517</v>
      </c>
      <c r="B527" s="272" t="s">
        <v>1348</v>
      </c>
      <c r="C527" s="271" t="s">
        <v>59</v>
      </c>
      <c r="D527" s="273">
        <v>79.42</v>
      </c>
    </row>
    <row r="528" spans="1:4" x14ac:dyDescent="0.2">
      <c r="A528" s="271">
        <v>40515</v>
      </c>
      <c r="B528" s="272" t="s">
        <v>1349</v>
      </c>
      <c r="C528" s="271" t="s">
        <v>59</v>
      </c>
      <c r="D528" s="273">
        <v>178.71</v>
      </c>
    </row>
    <row r="529" spans="1:4" x14ac:dyDescent="0.2">
      <c r="A529" s="271">
        <v>40524</v>
      </c>
      <c r="B529" s="272" t="s">
        <v>1350</v>
      </c>
      <c r="C529" s="271" t="s">
        <v>59</v>
      </c>
      <c r="D529" s="273">
        <v>111.69</v>
      </c>
    </row>
    <row r="530" spans="1:4" x14ac:dyDescent="0.2">
      <c r="A530" s="271">
        <v>40529</v>
      </c>
      <c r="B530" s="272" t="s">
        <v>1351</v>
      </c>
      <c r="C530" s="271" t="s">
        <v>59</v>
      </c>
      <c r="D530" s="273">
        <v>114.17</v>
      </c>
    </row>
    <row r="531" spans="1:4" x14ac:dyDescent="0.2">
      <c r="A531" s="271">
        <v>36156</v>
      </c>
      <c r="B531" s="272" t="s">
        <v>1352</v>
      </c>
      <c r="C531" s="271" t="s">
        <v>59</v>
      </c>
      <c r="D531" s="273">
        <v>86.87</v>
      </c>
    </row>
    <row r="532" spans="1:4" x14ac:dyDescent="0.2">
      <c r="A532" s="271">
        <v>36155</v>
      </c>
      <c r="B532" s="272" t="s">
        <v>1353</v>
      </c>
      <c r="C532" s="271" t="s">
        <v>59</v>
      </c>
      <c r="D532" s="273">
        <v>74.989999999999995</v>
      </c>
    </row>
    <row r="533" spans="1:4" x14ac:dyDescent="0.2">
      <c r="A533" s="271">
        <v>36154</v>
      </c>
      <c r="B533" s="272" t="s">
        <v>1354</v>
      </c>
      <c r="C533" s="271" t="s">
        <v>59</v>
      </c>
      <c r="D533" s="273">
        <v>104.24</v>
      </c>
    </row>
    <row r="534" spans="1:4" x14ac:dyDescent="0.2">
      <c r="A534" s="271">
        <v>36170</v>
      </c>
      <c r="B534" s="272" t="s">
        <v>1355</v>
      </c>
      <c r="C534" s="271" t="s">
        <v>59</v>
      </c>
      <c r="D534" s="273">
        <v>94.73</v>
      </c>
    </row>
    <row r="535" spans="1:4" x14ac:dyDescent="0.2">
      <c r="A535" s="271">
        <v>695</v>
      </c>
      <c r="B535" s="272" t="s">
        <v>1356</v>
      </c>
      <c r="C535" s="271" t="s">
        <v>59</v>
      </c>
      <c r="D535" s="273">
        <v>76.569999999999993</v>
      </c>
    </row>
    <row r="536" spans="1:4" x14ac:dyDescent="0.2">
      <c r="A536" s="271">
        <v>679</v>
      </c>
      <c r="B536" s="272" t="s">
        <v>1357</v>
      </c>
      <c r="C536" s="271" t="s">
        <v>59</v>
      </c>
      <c r="D536" s="273">
        <v>114.17</v>
      </c>
    </row>
    <row r="537" spans="1:4" x14ac:dyDescent="0.2">
      <c r="A537" s="271">
        <v>711</v>
      </c>
      <c r="B537" s="272" t="s">
        <v>1358</v>
      </c>
      <c r="C537" s="271" t="s">
        <v>59</v>
      </c>
      <c r="D537" s="273">
        <v>75.53</v>
      </c>
    </row>
    <row r="538" spans="1:4" x14ac:dyDescent="0.2">
      <c r="A538" s="271">
        <v>712</v>
      </c>
      <c r="B538" s="272" t="s">
        <v>1359</v>
      </c>
      <c r="C538" s="271" t="s">
        <v>59</v>
      </c>
      <c r="D538" s="273">
        <v>95.13</v>
      </c>
    </row>
    <row r="539" spans="1:4" x14ac:dyDescent="0.2">
      <c r="A539" s="271">
        <v>12614</v>
      </c>
      <c r="B539" s="272" t="s">
        <v>1360</v>
      </c>
      <c r="C539" s="271" t="s">
        <v>77</v>
      </c>
      <c r="D539" s="273">
        <v>55.46</v>
      </c>
    </row>
    <row r="540" spans="1:4" x14ac:dyDescent="0.2">
      <c r="A540" s="271">
        <v>6140</v>
      </c>
      <c r="B540" s="272" t="s">
        <v>1361</v>
      </c>
      <c r="C540" s="271" t="s">
        <v>77</v>
      </c>
      <c r="D540" s="273">
        <v>3.47</v>
      </c>
    </row>
    <row r="541" spans="1:4" x14ac:dyDescent="0.2">
      <c r="A541" s="271">
        <v>38399</v>
      </c>
      <c r="B541" s="272" t="s">
        <v>1362</v>
      </c>
      <c r="C541" s="271" t="s">
        <v>77</v>
      </c>
      <c r="D541" s="273">
        <v>313.24</v>
      </c>
    </row>
    <row r="542" spans="1:4" x14ac:dyDescent="0.2">
      <c r="A542" s="271">
        <v>729</v>
      </c>
      <c r="B542" s="272" t="s">
        <v>1363</v>
      </c>
      <c r="C542" s="271" t="s">
        <v>77</v>
      </c>
      <c r="D542" s="273">
        <v>856.18</v>
      </c>
    </row>
    <row r="543" spans="1:4" x14ac:dyDescent="0.2">
      <c r="A543" s="271">
        <v>39925</v>
      </c>
      <c r="B543" s="272" t="s">
        <v>1364</v>
      </c>
      <c r="C543" s="271" t="s">
        <v>77</v>
      </c>
      <c r="D543" s="273">
        <v>12371.72</v>
      </c>
    </row>
    <row r="544" spans="1:4" x14ac:dyDescent="0.2">
      <c r="A544" s="271">
        <v>731</v>
      </c>
      <c r="B544" s="272" t="s">
        <v>1365</v>
      </c>
      <c r="C544" s="271" t="s">
        <v>77</v>
      </c>
      <c r="D544" s="273">
        <v>833.27</v>
      </c>
    </row>
    <row r="545" spans="1:4" x14ac:dyDescent="0.2">
      <c r="A545" s="271">
        <v>10575</v>
      </c>
      <c r="B545" s="272" t="s">
        <v>1366</v>
      </c>
      <c r="C545" s="271" t="s">
        <v>77</v>
      </c>
      <c r="D545" s="273">
        <v>1300.3800000000001</v>
      </c>
    </row>
    <row r="546" spans="1:4" x14ac:dyDescent="0.2">
      <c r="A546" s="271">
        <v>733</v>
      </c>
      <c r="B546" s="272" t="s">
        <v>1367</v>
      </c>
      <c r="C546" s="271" t="s">
        <v>77</v>
      </c>
      <c r="D546" s="273">
        <v>1423.76</v>
      </c>
    </row>
    <row r="547" spans="1:4" x14ac:dyDescent="0.2">
      <c r="A547" s="271">
        <v>732</v>
      </c>
      <c r="B547" s="272" t="s">
        <v>1368</v>
      </c>
      <c r="C547" s="271" t="s">
        <v>77</v>
      </c>
      <c r="D547" s="273">
        <v>1404.62</v>
      </c>
    </row>
    <row r="548" spans="1:4" x14ac:dyDescent="0.2">
      <c r="A548" s="271">
        <v>735</v>
      </c>
      <c r="B548" s="272" t="s">
        <v>1369</v>
      </c>
      <c r="C548" s="271" t="s">
        <v>77</v>
      </c>
      <c r="D548" s="273">
        <v>2498.75</v>
      </c>
    </row>
    <row r="549" spans="1:4" x14ac:dyDescent="0.2">
      <c r="A549" s="271">
        <v>737</v>
      </c>
      <c r="B549" s="272" t="s">
        <v>1370</v>
      </c>
      <c r="C549" s="271" t="s">
        <v>77</v>
      </c>
      <c r="D549" s="273">
        <v>7876.71</v>
      </c>
    </row>
    <row r="550" spans="1:4" x14ac:dyDescent="0.2">
      <c r="A550" s="271">
        <v>736</v>
      </c>
      <c r="B550" s="272" t="s">
        <v>1371</v>
      </c>
      <c r="C550" s="271" t="s">
        <v>77</v>
      </c>
      <c r="D550" s="273">
        <v>2101</v>
      </c>
    </row>
    <row r="551" spans="1:4" x14ac:dyDescent="0.2">
      <c r="A551" s="271">
        <v>738</v>
      </c>
      <c r="B551" s="272" t="s">
        <v>1372</v>
      </c>
      <c r="C551" s="271" t="s">
        <v>77</v>
      </c>
      <c r="D551" s="273">
        <v>3652.37</v>
      </c>
    </row>
    <row r="552" spans="1:4" x14ac:dyDescent="0.2">
      <c r="A552" s="271">
        <v>740</v>
      </c>
      <c r="B552" s="272" t="s">
        <v>1373</v>
      </c>
      <c r="C552" s="271" t="s">
        <v>77</v>
      </c>
      <c r="D552" s="273">
        <v>7409.92</v>
      </c>
    </row>
    <row r="553" spans="1:4" x14ac:dyDescent="0.2">
      <c r="A553" s="271">
        <v>734</v>
      </c>
      <c r="B553" s="272" t="s">
        <v>1374</v>
      </c>
      <c r="C553" s="271" t="s">
        <v>77</v>
      </c>
      <c r="D553" s="273">
        <v>1505.75</v>
      </c>
    </row>
    <row r="554" spans="1:4" x14ac:dyDescent="0.2">
      <c r="A554" s="271">
        <v>39008</v>
      </c>
      <c r="B554" s="272" t="s">
        <v>1375</v>
      </c>
      <c r="C554" s="271" t="s">
        <v>77</v>
      </c>
      <c r="D554" s="273">
        <v>68250.22</v>
      </c>
    </row>
    <row r="555" spans="1:4" x14ac:dyDescent="0.2">
      <c r="A555" s="271">
        <v>39009</v>
      </c>
      <c r="B555" s="272" t="s">
        <v>1376</v>
      </c>
      <c r="C555" s="271" t="s">
        <v>77</v>
      </c>
      <c r="D555" s="273">
        <v>73121.66</v>
      </c>
    </row>
    <row r="556" spans="1:4" x14ac:dyDescent="0.2">
      <c r="A556" s="271">
        <v>10587</v>
      </c>
      <c r="B556" s="272" t="s">
        <v>1377</v>
      </c>
      <c r="C556" s="271" t="s">
        <v>77</v>
      </c>
      <c r="D556" s="273">
        <v>3592.73</v>
      </c>
    </row>
    <row r="557" spans="1:4" x14ac:dyDescent="0.2">
      <c r="A557" s="271">
        <v>759</v>
      </c>
      <c r="B557" s="272" t="s">
        <v>1378</v>
      </c>
      <c r="C557" s="271" t="s">
        <v>77</v>
      </c>
      <c r="D557" s="273">
        <v>5165.6400000000003</v>
      </c>
    </row>
    <row r="558" spans="1:4" x14ac:dyDescent="0.2">
      <c r="A558" s="271">
        <v>761</v>
      </c>
      <c r="B558" s="272" t="s">
        <v>1379</v>
      </c>
      <c r="C558" s="271" t="s">
        <v>77</v>
      </c>
      <c r="D558" s="273">
        <v>8756.19</v>
      </c>
    </row>
    <row r="559" spans="1:4" x14ac:dyDescent="0.2">
      <c r="A559" s="271">
        <v>750</v>
      </c>
      <c r="B559" s="272" t="s">
        <v>1380</v>
      </c>
      <c r="C559" s="271" t="s">
        <v>77</v>
      </c>
      <c r="D559" s="273">
        <v>8313.31</v>
      </c>
    </row>
    <row r="560" spans="1:4" x14ac:dyDescent="0.2">
      <c r="A560" s="271">
        <v>755</v>
      </c>
      <c r="B560" s="272" t="s">
        <v>1381</v>
      </c>
      <c r="C560" s="271" t="s">
        <v>77</v>
      </c>
      <c r="D560" s="273">
        <v>34113.800000000003</v>
      </c>
    </row>
    <row r="561" spans="1:4" x14ac:dyDescent="0.2">
      <c r="A561" s="271">
        <v>749</v>
      </c>
      <c r="B561" s="272" t="s">
        <v>1382</v>
      </c>
      <c r="C561" s="271" t="s">
        <v>77</v>
      </c>
      <c r="D561" s="273">
        <v>12546.42</v>
      </c>
    </row>
    <row r="562" spans="1:4" x14ac:dyDescent="0.2">
      <c r="A562" s="271">
        <v>756</v>
      </c>
      <c r="B562" s="272" t="s">
        <v>1383</v>
      </c>
      <c r="C562" s="271" t="s">
        <v>77</v>
      </c>
      <c r="D562" s="273">
        <v>37205.660000000003</v>
      </c>
    </row>
    <row r="563" spans="1:4" x14ac:dyDescent="0.2">
      <c r="A563" s="271">
        <v>10588</v>
      </c>
      <c r="B563" s="272" t="s">
        <v>1384</v>
      </c>
      <c r="C563" s="271" t="s">
        <v>77</v>
      </c>
      <c r="D563" s="273">
        <v>3729.71</v>
      </c>
    </row>
    <row r="564" spans="1:4" x14ac:dyDescent="0.2">
      <c r="A564" s="271">
        <v>10592</v>
      </c>
      <c r="B564" s="272" t="s">
        <v>1385</v>
      </c>
      <c r="C564" s="271" t="s">
        <v>77</v>
      </c>
      <c r="D564" s="273">
        <v>4505</v>
      </c>
    </row>
    <row r="565" spans="1:4" x14ac:dyDescent="0.2">
      <c r="A565" s="271">
        <v>10589</v>
      </c>
      <c r="B565" s="272" t="s">
        <v>1386</v>
      </c>
      <c r="C565" s="271" t="s">
        <v>77</v>
      </c>
      <c r="D565" s="273">
        <v>6052.18</v>
      </c>
    </row>
    <row r="566" spans="1:4" x14ac:dyDescent="0.2">
      <c r="A566" s="271">
        <v>760</v>
      </c>
      <c r="B566" s="272" t="s">
        <v>1387</v>
      </c>
      <c r="C566" s="271" t="s">
        <v>77</v>
      </c>
      <c r="D566" s="273">
        <v>33787.5</v>
      </c>
    </row>
    <row r="567" spans="1:4" x14ac:dyDescent="0.2">
      <c r="A567" s="271">
        <v>751</v>
      </c>
      <c r="B567" s="272" t="s">
        <v>1388</v>
      </c>
      <c r="C567" s="271" t="s">
        <v>77</v>
      </c>
      <c r="D567" s="273">
        <v>5321.53</v>
      </c>
    </row>
    <row r="568" spans="1:4" x14ac:dyDescent="0.2">
      <c r="A568" s="271">
        <v>754</v>
      </c>
      <c r="B568" s="272" t="s">
        <v>1389</v>
      </c>
      <c r="C568" s="271" t="s">
        <v>77</v>
      </c>
      <c r="D568" s="273">
        <v>8446.8700000000008</v>
      </c>
    </row>
    <row r="569" spans="1:4" x14ac:dyDescent="0.2">
      <c r="A569" s="271">
        <v>757</v>
      </c>
      <c r="B569" s="272" t="s">
        <v>1390</v>
      </c>
      <c r="C569" s="271" t="s">
        <v>77</v>
      </c>
      <c r="D569" s="273">
        <v>16893.75</v>
      </c>
    </row>
    <row r="570" spans="1:4" x14ac:dyDescent="0.2">
      <c r="A570" s="271">
        <v>44489</v>
      </c>
      <c r="B570" s="272" t="s">
        <v>1391</v>
      </c>
      <c r="C570" s="271" t="s">
        <v>77</v>
      </c>
      <c r="D570" s="273">
        <v>212845.96</v>
      </c>
    </row>
    <row r="571" spans="1:4" x14ac:dyDescent="0.2">
      <c r="A571" s="271">
        <v>39917</v>
      </c>
      <c r="B571" s="272" t="s">
        <v>1392</v>
      </c>
      <c r="C571" s="271" t="s">
        <v>77</v>
      </c>
      <c r="D571" s="273">
        <v>104837.27</v>
      </c>
    </row>
    <row r="572" spans="1:4" x14ac:dyDescent="0.2">
      <c r="A572" s="271">
        <v>38167</v>
      </c>
      <c r="B572" s="272" t="s">
        <v>1393</v>
      </c>
      <c r="C572" s="271" t="s">
        <v>604</v>
      </c>
      <c r="D572" s="273">
        <v>33.94</v>
      </c>
    </row>
    <row r="573" spans="1:4" x14ac:dyDescent="0.2">
      <c r="A573" s="271">
        <v>36145</v>
      </c>
      <c r="B573" s="272" t="s">
        <v>1394</v>
      </c>
      <c r="C573" s="271" t="s">
        <v>604</v>
      </c>
      <c r="D573" s="273">
        <v>50.4</v>
      </c>
    </row>
    <row r="574" spans="1:4" x14ac:dyDescent="0.2">
      <c r="A574" s="271">
        <v>12893</v>
      </c>
      <c r="B574" s="272" t="s">
        <v>1395</v>
      </c>
      <c r="C574" s="271" t="s">
        <v>604</v>
      </c>
      <c r="D574" s="273">
        <v>84</v>
      </c>
    </row>
    <row r="575" spans="1:4" x14ac:dyDescent="0.2">
      <c r="A575" s="271">
        <v>11685</v>
      </c>
      <c r="B575" s="272" t="s">
        <v>1396</v>
      </c>
      <c r="C575" s="271" t="s">
        <v>77</v>
      </c>
      <c r="D575" s="273">
        <v>29.1</v>
      </c>
    </row>
    <row r="576" spans="1:4" x14ac:dyDescent="0.2">
      <c r="A576" s="271">
        <v>11680</v>
      </c>
      <c r="B576" s="272" t="s">
        <v>1397</v>
      </c>
      <c r="C576" s="271" t="s">
        <v>77</v>
      </c>
      <c r="D576" s="273">
        <v>19.09</v>
      </c>
    </row>
    <row r="577" spans="1:4" x14ac:dyDescent="0.2">
      <c r="A577" s="271">
        <v>11679</v>
      </c>
      <c r="B577" s="272" t="s">
        <v>1398</v>
      </c>
      <c r="C577" s="271" t="s">
        <v>77</v>
      </c>
      <c r="D577" s="273">
        <v>25.89</v>
      </c>
    </row>
    <row r="578" spans="1:4" x14ac:dyDescent="0.2">
      <c r="A578" s="271">
        <v>2512</v>
      </c>
      <c r="B578" s="272" t="s">
        <v>1399</v>
      </c>
      <c r="C578" s="271" t="s">
        <v>77</v>
      </c>
      <c r="D578" s="273">
        <v>42.97</v>
      </c>
    </row>
    <row r="579" spans="1:4" x14ac:dyDescent="0.2">
      <c r="A579" s="271">
        <v>4374</v>
      </c>
      <c r="B579" s="272" t="s">
        <v>1400</v>
      </c>
      <c r="C579" s="271" t="s">
        <v>77</v>
      </c>
      <c r="D579" s="273">
        <v>0.25</v>
      </c>
    </row>
    <row r="580" spans="1:4" x14ac:dyDescent="0.2">
      <c r="A580" s="271">
        <v>7568</v>
      </c>
      <c r="B580" s="272" t="s">
        <v>1401</v>
      </c>
      <c r="C580" s="271" t="s">
        <v>77</v>
      </c>
      <c r="D580" s="273">
        <v>0.43</v>
      </c>
    </row>
    <row r="581" spans="1:4" x14ac:dyDescent="0.2">
      <c r="A581" s="271">
        <v>7584</v>
      </c>
      <c r="B581" s="272" t="s">
        <v>1402</v>
      </c>
      <c r="C581" s="271" t="s">
        <v>77</v>
      </c>
      <c r="D581" s="273">
        <v>0.65</v>
      </c>
    </row>
    <row r="582" spans="1:4" x14ac:dyDescent="0.2">
      <c r="A582" s="271">
        <v>11945</v>
      </c>
      <c r="B582" s="272" t="s">
        <v>1403</v>
      </c>
      <c r="C582" s="271" t="s">
        <v>77</v>
      </c>
      <c r="D582" s="273">
        <v>0.04</v>
      </c>
    </row>
    <row r="583" spans="1:4" x14ac:dyDescent="0.2">
      <c r="A583" s="271">
        <v>11946</v>
      </c>
      <c r="B583" s="272" t="s">
        <v>1404</v>
      </c>
      <c r="C583" s="271" t="s">
        <v>77</v>
      </c>
      <c r="D583" s="273">
        <v>0.04</v>
      </c>
    </row>
    <row r="584" spans="1:4" x14ac:dyDescent="0.2">
      <c r="A584" s="271">
        <v>4375</v>
      </c>
      <c r="B584" s="272" t="s">
        <v>1405</v>
      </c>
      <c r="C584" s="271" t="s">
        <v>77</v>
      </c>
      <c r="D584" s="273">
        <v>7.0000000000000007E-2</v>
      </c>
    </row>
    <row r="585" spans="1:4" x14ac:dyDescent="0.2">
      <c r="A585" s="271">
        <v>11950</v>
      </c>
      <c r="B585" s="272" t="s">
        <v>1406</v>
      </c>
      <c r="C585" s="271" t="s">
        <v>77</v>
      </c>
      <c r="D585" s="273">
        <v>0.14000000000000001</v>
      </c>
    </row>
    <row r="586" spans="1:4" x14ac:dyDescent="0.2">
      <c r="A586" s="271">
        <v>4376</v>
      </c>
      <c r="B586" s="272" t="s">
        <v>1407</v>
      </c>
      <c r="C586" s="271" t="s">
        <v>77</v>
      </c>
      <c r="D586" s="273">
        <v>0.13</v>
      </c>
    </row>
    <row r="587" spans="1:4" x14ac:dyDescent="0.2">
      <c r="A587" s="271">
        <v>7583</v>
      </c>
      <c r="B587" s="272" t="s">
        <v>1408</v>
      </c>
      <c r="C587" s="271" t="s">
        <v>77</v>
      </c>
      <c r="D587" s="273">
        <v>0.28999999999999998</v>
      </c>
    </row>
    <row r="588" spans="1:4" x14ac:dyDescent="0.2">
      <c r="A588" s="271">
        <v>4350</v>
      </c>
      <c r="B588" s="272" t="s">
        <v>1409</v>
      </c>
      <c r="C588" s="271" t="s">
        <v>77</v>
      </c>
      <c r="D588" s="273">
        <v>0.68</v>
      </c>
    </row>
    <row r="589" spans="1:4" x14ac:dyDescent="0.2">
      <c r="A589" s="271">
        <v>44400</v>
      </c>
      <c r="B589" s="272" t="s">
        <v>1410</v>
      </c>
      <c r="C589" s="271" t="s">
        <v>77</v>
      </c>
      <c r="D589" s="273">
        <v>31.86</v>
      </c>
    </row>
    <row r="590" spans="1:4" x14ac:dyDescent="0.2">
      <c r="A590" s="271">
        <v>39886</v>
      </c>
      <c r="B590" s="272" t="s">
        <v>1411</v>
      </c>
      <c r="C590" s="271" t="s">
        <v>77</v>
      </c>
      <c r="D590" s="273"/>
    </row>
    <row r="591" spans="1:4" x14ac:dyDescent="0.2">
      <c r="A591" s="271">
        <v>39887</v>
      </c>
      <c r="B591" s="272" t="s">
        <v>1412</v>
      </c>
      <c r="C591" s="271" t="s">
        <v>77</v>
      </c>
      <c r="D591" s="273"/>
    </row>
    <row r="592" spans="1:4" x14ac:dyDescent="0.2">
      <c r="A592" s="271">
        <v>39888</v>
      </c>
      <c r="B592" s="272" t="s">
        <v>1413</v>
      </c>
      <c r="C592" s="271" t="s">
        <v>77</v>
      </c>
      <c r="D592" s="273"/>
    </row>
    <row r="593" spans="1:4" x14ac:dyDescent="0.2">
      <c r="A593" s="271">
        <v>39890</v>
      </c>
      <c r="B593" s="272" t="s">
        <v>1414</v>
      </c>
      <c r="C593" s="271" t="s">
        <v>77</v>
      </c>
      <c r="D593" s="273"/>
    </row>
    <row r="594" spans="1:4" x14ac:dyDescent="0.2">
      <c r="A594" s="271">
        <v>39891</v>
      </c>
      <c r="B594" s="272" t="s">
        <v>1415</v>
      </c>
      <c r="C594" s="271" t="s">
        <v>77</v>
      </c>
      <c r="D594" s="273"/>
    </row>
    <row r="595" spans="1:4" x14ac:dyDescent="0.2">
      <c r="A595" s="271">
        <v>39892</v>
      </c>
      <c r="B595" s="272" t="s">
        <v>1416</v>
      </c>
      <c r="C595" s="271" t="s">
        <v>77</v>
      </c>
      <c r="D595" s="273"/>
    </row>
    <row r="596" spans="1:4" x14ac:dyDescent="0.2">
      <c r="A596" s="271">
        <v>790</v>
      </c>
      <c r="B596" s="272" t="s">
        <v>1417</v>
      </c>
      <c r="C596" s="271" t="s">
        <v>77</v>
      </c>
      <c r="D596" s="273">
        <v>16.8</v>
      </c>
    </row>
    <row r="597" spans="1:4" x14ac:dyDescent="0.2">
      <c r="A597" s="271">
        <v>791</v>
      </c>
      <c r="B597" s="272" t="s">
        <v>1418</v>
      </c>
      <c r="C597" s="271" t="s">
        <v>77</v>
      </c>
      <c r="D597" s="273">
        <v>16.8</v>
      </c>
    </row>
    <row r="598" spans="1:4" x14ac:dyDescent="0.2">
      <c r="A598" s="271">
        <v>766</v>
      </c>
      <c r="B598" s="272" t="s">
        <v>1419</v>
      </c>
      <c r="C598" s="271" t="s">
        <v>77</v>
      </c>
      <c r="D598" s="273">
        <v>16.8</v>
      </c>
    </row>
    <row r="599" spans="1:4" x14ac:dyDescent="0.2">
      <c r="A599" s="271">
        <v>767</v>
      </c>
      <c r="B599" s="272" t="s">
        <v>1420</v>
      </c>
      <c r="C599" s="271" t="s">
        <v>77</v>
      </c>
      <c r="D599" s="273">
        <v>16.8</v>
      </c>
    </row>
    <row r="600" spans="1:4" x14ac:dyDescent="0.2">
      <c r="A600" s="271">
        <v>789</v>
      </c>
      <c r="B600" s="272" t="s">
        <v>1421</v>
      </c>
      <c r="C600" s="271" t="s">
        <v>77</v>
      </c>
      <c r="D600" s="273">
        <v>12.91</v>
      </c>
    </row>
    <row r="601" spans="1:4" x14ac:dyDescent="0.2">
      <c r="A601" s="271">
        <v>768</v>
      </c>
      <c r="B601" s="272" t="s">
        <v>1422</v>
      </c>
      <c r="C601" s="271" t="s">
        <v>77</v>
      </c>
      <c r="D601" s="273">
        <v>13.19</v>
      </c>
    </row>
    <row r="602" spans="1:4" x14ac:dyDescent="0.2">
      <c r="A602" s="271">
        <v>769</v>
      </c>
      <c r="B602" s="272" t="s">
        <v>1423</v>
      </c>
      <c r="C602" s="271" t="s">
        <v>77</v>
      </c>
      <c r="D602" s="273">
        <v>13.19</v>
      </c>
    </row>
    <row r="603" spans="1:4" x14ac:dyDescent="0.2">
      <c r="A603" s="271">
        <v>764</v>
      </c>
      <c r="B603" s="272" t="s">
        <v>1424</v>
      </c>
      <c r="C603" s="271" t="s">
        <v>77</v>
      </c>
      <c r="D603" s="273">
        <v>8.1199999999999992</v>
      </c>
    </row>
    <row r="604" spans="1:4" x14ac:dyDescent="0.2">
      <c r="A604" s="271">
        <v>765</v>
      </c>
      <c r="B604" s="272" t="s">
        <v>1425</v>
      </c>
      <c r="C604" s="271" t="s">
        <v>77</v>
      </c>
      <c r="D604" s="273">
        <v>8.1199999999999992</v>
      </c>
    </row>
    <row r="605" spans="1:4" x14ac:dyDescent="0.2">
      <c r="A605" s="271">
        <v>770</v>
      </c>
      <c r="B605" s="272" t="s">
        <v>1426</v>
      </c>
      <c r="C605" s="271" t="s">
        <v>77</v>
      </c>
      <c r="D605" s="273">
        <v>4.6500000000000004</v>
      </c>
    </row>
    <row r="606" spans="1:4" x14ac:dyDescent="0.2">
      <c r="A606" s="271">
        <v>12394</v>
      </c>
      <c r="B606" s="272" t="s">
        <v>1427</v>
      </c>
      <c r="C606" s="271" t="s">
        <v>77</v>
      </c>
      <c r="D606" s="273">
        <v>4.6500000000000004</v>
      </c>
    </row>
    <row r="607" spans="1:4" x14ac:dyDescent="0.2">
      <c r="A607" s="271">
        <v>787</v>
      </c>
      <c r="B607" s="272" t="s">
        <v>1428</v>
      </c>
      <c r="C607" s="271" t="s">
        <v>77</v>
      </c>
      <c r="D607" s="273">
        <v>36.270000000000003</v>
      </c>
    </row>
    <row r="608" spans="1:4" x14ac:dyDescent="0.2">
      <c r="A608" s="271">
        <v>774</v>
      </c>
      <c r="B608" s="272" t="s">
        <v>1429</v>
      </c>
      <c r="C608" s="271" t="s">
        <v>77</v>
      </c>
      <c r="D608" s="273">
        <v>36.270000000000003</v>
      </c>
    </row>
    <row r="609" spans="1:4" x14ac:dyDescent="0.2">
      <c r="A609" s="271">
        <v>773</v>
      </c>
      <c r="B609" s="272" t="s">
        <v>1430</v>
      </c>
      <c r="C609" s="271" t="s">
        <v>77</v>
      </c>
      <c r="D609" s="273">
        <v>36.270000000000003</v>
      </c>
    </row>
    <row r="610" spans="1:4" x14ac:dyDescent="0.2">
      <c r="A610" s="271">
        <v>775</v>
      </c>
      <c r="B610" s="272" t="s">
        <v>1431</v>
      </c>
      <c r="C610" s="271" t="s">
        <v>77</v>
      </c>
      <c r="D610" s="273">
        <v>36.270000000000003</v>
      </c>
    </row>
    <row r="611" spans="1:4" x14ac:dyDescent="0.2">
      <c r="A611" s="271">
        <v>788</v>
      </c>
      <c r="B611" s="272" t="s">
        <v>1432</v>
      </c>
      <c r="C611" s="271" t="s">
        <v>77</v>
      </c>
      <c r="D611" s="273">
        <v>22.54</v>
      </c>
    </row>
    <row r="612" spans="1:4" x14ac:dyDescent="0.2">
      <c r="A612" s="271">
        <v>772</v>
      </c>
      <c r="B612" s="272" t="s">
        <v>1433</v>
      </c>
      <c r="C612" s="271" t="s">
        <v>77</v>
      </c>
      <c r="D612" s="273">
        <v>22.54</v>
      </c>
    </row>
    <row r="613" spans="1:4" x14ac:dyDescent="0.2">
      <c r="A613" s="271">
        <v>771</v>
      </c>
      <c r="B613" s="272" t="s">
        <v>1434</v>
      </c>
      <c r="C613" s="271" t="s">
        <v>77</v>
      </c>
      <c r="D613" s="273">
        <v>22.54</v>
      </c>
    </row>
    <row r="614" spans="1:4" x14ac:dyDescent="0.2">
      <c r="A614" s="271">
        <v>776</v>
      </c>
      <c r="B614" s="272" t="s">
        <v>1435</v>
      </c>
      <c r="C614" s="271" t="s">
        <v>77</v>
      </c>
      <c r="D614" s="273">
        <v>53.47</v>
      </c>
    </row>
    <row r="615" spans="1:4" x14ac:dyDescent="0.2">
      <c r="A615" s="271">
        <v>777</v>
      </c>
      <c r="B615" s="272" t="s">
        <v>1436</v>
      </c>
      <c r="C615" s="271" t="s">
        <v>77</v>
      </c>
      <c r="D615" s="273">
        <v>51.98</v>
      </c>
    </row>
    <row r="616" spans="1:4" x14ac:dyDescent="0.2">
      <c r="A616" s="271">
        <v>780</v>
      </c>
      <c r="B616" s="272" t="s">
        <v>1437</v>
      </c>
      <c r="C616" s="271" t="s">
        <v>77</v>
      </c>
      <c r="D616" s="273">
        <v>52.24</v>
      </c>
    </row>
    <row r="617" spans="1:4" x14ac:dyDescent="0.2">
      <c r="A617" s="271">
        <v>778</v>
      </c>
      <c r="B617" s="272" t="s">
        <v>1438</v>
      </c>
      <c r="C617" s="271" t="s">
        <v>77</v>
      </c>
      <c r="D617" s="273">
        <v>53.47</v>
      </c>
    </row>
    <row r="618" spans="1:4" x14ac:dyDescent="0.2">
      <c r="A618" s="271">
        <v>779</v>
      </c>
      <c r="B618" s="272" t="s">
        <v>1439</v>
      </c>
      <c r="C618" s="271" t="s">
        <v>77</v>
      </c>
      <c r="D618" s="273">
        <v>5.6</v>
      </c>
    </row>
    <row r="619" spans="1:4" x14ac:dyDescent="0.2">
      <c r="A619" s="271">
        <v>781</v>
      </c>
      <c r="B619" s="272" t="s">
        <v>1440</v>
      </c>
      <c r="C619" s="271" t="s">
        <v>77</v>
      </c>
      <c r="D619" s="273">
        <v>98.79</v>
      </c>
    </row>
    <row r="620" spans="1:4" x14ac:dyDescent="0.2">
      <c r="A620" s="271">
        <v>786</v>
      </c>
      <c r="B620" s="272" t="s">
        <v>1441</v>
      </c>
      <c r="C620" s="271" t="s">
        <v>77</v>
      </c>
      <c r="D620" s="273">
        <v>98.79</v>
      </c>
    </row>
    <row r="621" spans="1:4" x14ac:dyDescent="0.2">
      <c r="A621" s="271">
        <v>782</v>
      </c>
      <c r="B621" s="272" t="s">
        <v>1442</v>
      </c>
      <c r="C621" s="271" t="s">
        <v>77</v>
      </c>
      <c r="D621" s="273">
        <v>98.79</v>
      </c>
    </row>
    <row r="622" spans="1:4" x14ac:dyDescent="0.2">
      <c r="A622" s="271">
        <v>783</v>
      </c>
      <c r="B622" s="272" t="s">
        <v>1443</v>
      </c>
      <c r="C622" s="271" t="s">
        <v>77</v>
      </c>
      <c r="D622" s="273">
        <v>270.38</v>
      </c>
    </row>
    <row r="623" spans="1:4" x14ac:dyDescent="0.2">
      <c r="A623" s="271">
        <v>785</v>
      </c>
      <c r="B623" s="272" t="s">
        <v>1444</v>
      </c>
      <c r="C623" s="271" t="s">
        <v>77</v>
      </c>
      <c r="D623" s="273">
        <v>285.69</v>
      </c>
    </row>
    <row r="624" spans="1:4" x14ac:dyDescent="0.2">
      <c r="A624" s="271">
        <v>784</v>
      </c>
      <c r="B624" s="272" t="s">
        <v>1445</v>
      </c>
      <c r="C624" s="271" t="s">
        <v>77</v>
      </c>
      <c r="D624" s="273">
        <v>306.47000000000003</v>
      </c>
    </row>
    <row r="625" spans="1:4" x14ac:dyDescent="0.2">
      <c r="A625" s="271">
        <v>828</v>
      </c>
      <c r="B625" s="272" t="s">
        <v>1446</v>
      </c>
      <c r="C625" s="271" t="s">
        <v>77</v>
      </c>
      <c r="D625" s="273">
        <v>0.56999999999999995</v>
      </c>
    </row>
    <row r="626" spans="1:4" x14ac:dyDescent="0.2">
      <c r="A626" s="271">
        <v>829</v>
      </c>
      <c r="B626" s="272" t="s">
        <v>1447</v>
      </c>
      <c r="C626" s="271" t="s">
        <v>77</v>
      </c>
      <c r="D626" s="273">
        <v>0.91</v>
      </c>
    </row>
    <row r="627" spans="1:4" x14ac:dyDescent="0.2">
      <c r="A627" s="271">
        <v>812</v>
      </c>
      <c r="B627" s="272" t="s">
        <v>1448</v>
      </c>
      <c r="C627" s="271" t="s">
        <v>77</v>
      </c>
      <c r="D627" s="273">
        <v>2.02</v>
      </c>
    </row>
    <row r="628" spans="1:4" x14ac:dyDescent="0.2">
      <c r="A628" s="271">
        <v>819</v>
      </c>
      <c r="B628" s="272" t="s">
        <v>1449</v>
      </c>
      <c r="C628" s="271" t="s">
        <v>77</v>
      </c>
      <c r="D628" s="273">
        <v>3.5</v>
      </c>
    </row>
    <row r="629" spans="1:4" x14ac:dyDescent="0.2">
      <c r="A629" s="271">
        <v>818</v>
      </c>
      <c r="B629" s="272" t="s">
        <v>1450</v>
      </c>
      <c r="C629" s="271" t="s">
        <v>77</v>
      </c>
      <c r="D629" s="273">
        <v>6.53</v>
      </c>
    </row>
    <row r="630" spans="1:4" x14ac:dyDescent="0.2">
      <c r="A630" s="271">
        <v>20086</v>
      </c>
      <c r="B630" s="272" t="s">
        <v>1451</v>
      </c>
      <c r="C630" s="271" t="s">
        <v>77</v>
      </c>
      <c r="D630" s="273">
        <v>3.17</v>
      </c>
    </row>
    <row r="631" spans="1:4" x14ac:dyDescent="0.2">
      <c r="A631" s="271">
        <v>832</v>
      </c>
      <c r="B631" s="272" t="s">
        <v>1452</v>
      </c>
      <c r="C631" s="271" t="s">
        <v>77</v>
      </c>
      <c r="D631" s="273">
        <v>2.7</v>
      </c>
    </row>
    <row r="632" spans="1:4" x14ac:dyDescent="0.2">
      <c r="A632" s="271">
        <v>834</v>
      </c>
      <c r="B632" s="272" t="s">
        <v>1453</v>
      </c>
      <c r="C632" s="271" t="s">
        <v>77</v>
      </c>
      <c r="D632" s="273">
        <v>3.49</v>
      </c>
    </row>
    <row r="633" spans="1:4" x14ac:dyDescent="0.2">
      <c r="A633" s="271">
        <v>813</v>
      </c>
      <c r="B633" s="272" t="s">
        <v>1454</v>
      </c>
      <c r="C633" s="271" t="s">
        <v>77</v>
      </c>
      <c r="D633" s="273">
        <v>4.0599999999999996</v>
      </c>
    </row>
    <row r="634" spans="1:4" x14ac:dyDescent="0.2">
      <c r="A634" s="271">
        <v>820</v>
      </c>
      <c r="B634" s="272" t="s">
        <v>1455</v>
      </c>
      <c r="C634" s="271" t="s">
        <v>77</v>
      </c>
      <c r="D634" s="273">
        <v>5.47</v>
      </c>
    </row>
    <row r="635" spans="1:4" x14ac:dyDescent="0.2">
      <c r="A635" s="271">
        <v>816</v>
      </c>
      <c r="B635" s="272" t="s">
        <v>1456</v>
      </c>
      <c r="C635" s="271" t="s">
        <v>77</v>
      </c>
      <c r="D635" s="273">
        <v>9.75</v>
      </c>
    </row>
    <row r="636" spans="1:4" x14ac:dyDescent="0.2">
      <c r="A636" s="271">
        <v>814</v>
      </c>
      <c r="B636" s="272" t="s">
        <v>1457</v>
      </c>
      <c r="C636" s="271" t="s">
        <v>77</v>
      </c>
      <c r="D636" s="273">
        <v>12.11</v>
      </c>
    </row>
    <row r="637" spans="1:4" x14ac:dyDescent="0.2">
      <c r="A637" s="271">
        <v>822</v>
      </c>
      <c r="B637" s="272" t="s">
        <v>1458</v>
      </c>
      <c r="C637" s="271" t="s">
        <v>77</v>
      </c>
      <c r="D637" s="273">
        <v>15.81</v>
      </c>
    </row>
    <row r="638" spans="1:4" x14ac:dyDescent="0.2">
      <c r="A638" s="271">
        <v>821</v>
      </c>
      <c r="B638" s="272" t="s">
        <v>1459</v>
      </c>
      <c r="C638" s="271" t="s">
        <v>77</v>
      </c>
      <c r="D638" s="273">
        <v>18.09</v>
      </c>
    </row>
    <row r="639" spans="1:4" x14ac:dyDescent="0.2">
      <c r="A639" s="271">
        <v>39191</v>
      </c>
      <c r="B639" s="272" t="s">
        <v>1460</v>
      </c>
      <c r="C639" s="271" t="s">
        <v>77</v>
      </c>
      <c r="D639" s="273">
        <v>21.55</v>
      </c>
    </row>
    <row r="640" spans="1:4" x14ac:dyDescent="0.2">
      <c r="A640" s="271">
        <v>39190</v>
      </c>
      <c r="B640" s="272" t="s">
        <v>1461</v>
      </c>
      <c r="C640" s="271" t="s">
        <v>77</v>
      </c>
      <c r="D640" s="273">
        <v>22.52</v>
      </c>
    </row>
    <row r="641" spans="1:4" x14ac:dyDescent="0.2">
      <c r="A641" s="271">
        <v>39189</v>
      </c>
      <c r="B641" s="272" t="s">
        <v>1462</v>
      </c>
      <c r="C641" s="271" t="s">
        <v>77</v>
      </c>
      <c r="D641" s="273">
        <v>23.83</v>
      </c>
    </row>
    <row r="642" spans="1:4" x14ac:dyDescent="0.2">
      <c r="A642" s="271">
        <v>39188</v>
      </c>
      <c r="B642" s="272" t="s">
        <v>1463</v>
      </c>
      <c r="C642" s="271" t="s">
        <v>77</v>
      </c>
      <c r="D642" s="273">
        <v>17.54</v>
      </c>
    </row>
    <row r="643" spans="1:4" x14ac:dyDescent="0.2">
      <c r="A643" s="271">
        <v>39186</v>
      </c>
      <c r="B643" s="272" t="s">
        <v>1464</v>
      </c>
      <c r="C643" s="271" t="s">
        <v>77</v>
      </c>
      <c r="D643" s="273">
        <v>21.32</v>
      </c>
    </row>
    <row r="644" spans="1:4" x14ac:dyDescent="0.2">
      <c r="A644" s="271">
        <v>39187</v>
      </c>
      <c r="B644" s="272" t="s">
        <v>1465</v>
      </c>
      <c r="C644" s="271" t="s">
        <v>77</v>
      </c>
      <c r="D644" s="273">
        <v>18.39</v>
      </c>
    </row>
    <row r="645" spans="1:4" x14ac:dyDescent="0.2">
      <c r="A645" s="271">
        <v>39184</v>
      </c>
      <c r="B645" s="272" t="s">
        <v>1466</v>
      </c>
      <c r="C645" s="271" t="s">
        <v>77</v>
      </c>
      <c r="D645" s="273">
        <v>6.92</v>
      </c>
    </row>
    <row r="646" spans="1:4" x14ac:dyDescent="0.2">
      <c r="A646" s="271">
        <v>39185</v>
      </c>
      <c r="B646" s="272" t="s">
        <v>1467</v>
      </c>
      <c r="C646" s="271" t="s">
        <v>77</v>
      </c>
      <c r="D646" s="273">
        <v>6.31</v>
      </c>
    </row>
    <row r="647" spans="1:4" x14ac:dyDescent="0.2">
      <c r="A647" s="271">
        <v>39198</v>
      </c>
      <c r="B647" s="272" t="s">
        <v>1468</v>
      </c>
      <c r="C647" s="271" t="s">
        <v>77</v>
      </c>
      <c r="D647" s="273">
        <v>70.709999999999994</v>
      </c>
    </row>
    <row r="648" spans="1:4" x14ac:dyDescent="0.2">
      <c r="A648" s="271">
        <v>39197</v>
      </c>
      <c r="B648" s="272" t="s">
        <v>1469</v>
      </c>
      <c r="C648" s="271" t="s">
        <v>77</v>
      </c>
      <c r="D648" s="273">
        <v>73.87</v>
      </c>
    </row>
    <row r="649" spans="1:4" x14ac:dyDescent="0.2">
      <c r="A649" s="271">
        <v>39196</v>
      </c>
      <c r="B649" s="272" t="s">
        <v>1470</v>
      </c>
      <c r="C649" s="271" t="s">
        <v>77</v>
      </c>
      <c r="D649" s="273">
        <v>76.180000000000007</v>
      </c>
    </row>
    <row r="650" spans="1:4" x14ac:dyDescent="0.2">
      <c r="A650" s="271">
        <v>39199</v>
      </c>
      <c r="B650" s="272" t="s">
        <v>1471</v>
      </c>
      <c r="C650" s="271" t="s">
        <v>77</v>
      </c>
      <c r="D650" s="273">
        <v>68.05</v>
      </c>
    </row>
    <row r="651" spans="1:4" x14ac:dyDescent="0.2">
      <c r="A651" s="271">
        <v>39195</v>
      </c>
      <c r="B651" s="272" t="s">
        <v>1472</v>
      </c>
      <c r="C651" s="271" t="s">
        <v>77</v>
      </c>
      <c r="D651" s="273">
        <v>39.28</v>
      </c>
    </row>
    <row r="652" spans="1:4" x14ac:dyDescent="0.2">
      <c r="A652" s="271">
        <v>39194</v>
      </c>
      <c r="B652" s="272" t="s">
        <v>1473</v>
      </c>
      <c r="C652" s="271" t="s">
        <v>77</v>
      </c>
      <c r="D652" s="273">
        <v>42.03</v>
      </c>
    </row>
    <row r="653" spans="1:4" x14ac:dyDescent="0.2">
      <c r="A653" s="271">
        <v>39193</v>
      </c>
      <c r="B653" s="272" t="s">
        <v>1474</v>
      </c>
      <c r="C653" s="271" t="s">
        <v>77</v>
      </c>
      <c r="D653" s="273">
        <v>46.07</v>
      </c>
    </row>
    <row r="654" spans="1:4" x14ac:dyDescent="0.2">
      <c r="A654" s="271">
        <v>39192</v>
      </c>
      <c r="B654" s="272" t="s">
        <v>1475</v>
      </c>
      <c r="C654" s="271" t="s">
        <v>77</v>
      </c>
      <c r="D654" s="273">
        <v>47.92</v>
      </c>
    </row>
    <row r="655" spans="1:4" x14ac:dyDescent="0.2">
      <c r="A655" s="271">
        <v>39201</v>
      </c>
      <c r="B655" s="272" t="s">
        <v>1476</v>
      </c>
      <c r="C655" s="271" t="s">
        <v>77</v>
      </c>
      <c r="D655" s="273">
        <v>84.54</v>
      </c>
    </row>
    <row r="656" spans="1:4" x14ac:dyDescent="0.2">
      <c r="A656" s="271">
        <v>39200</v>
      </c>
      <c r="B656" s="272" t="s">
        <v>1477</v>
      </c>
      <c r="C656" s="271" t="s">
        <v>77</v>
      </c>
      <c r="D656" s="273">
        <v>85.22</v>
      </c>
    </row>
    <row r="657" spans="1:4" x14ac:dyDescent="0.2">
      <c r="A657" s="271">
        <v>39203</v>
      </c>
      <c r="B657" s="272" t="s">
        <v>1478</v>
      </c>
      <c r="C657" s="271" t="s">
        <v>77</v>
      </c>
      <c r="D657" s="273">
        <v>68.81</v>
      </c>
    </row>
    <row r="658" spans="1:4" x14ac:dyDescent="0.2">
      <c r="A658" s="271">
        <v>39202</v>
      </c>
      <c r="B658" s="272" t="s">
        <v>1479</v>
      </c>
      <c r="C658" s="271" t="s">
        <v>77</v>
      </c>
      <c r="D658" s="273">
        <v>80.84</v>
      </c>
    </row>
    <row r="659" spans="1:4" x14ac:dyDescent="0.2">
      <c r="A659" s="271">
        <v>39920</v>
      </c>
      <c r="B659" s="272" t="s">
        <v>1480</v>
      </c>
      <c r="C659" s="271" t="s">
        <v>77</v>
      </c>
      <c r="D659" s="273">
        <v>5.8</v>
      </c>
    </row>
    <row r="660" spans="1:4" x14ac:dyDescent="0.2">
      <c r="A660" s="271">
        <v>39205</v>
      </c>
      <c r="B660" s="272" t="s">
        <v>1481</v>
      </c>
      <c r="C660" s="271" t="s">
        <v>77</v>
      </c>
      <c r="D660" s="273">
        <v>134.86000000000001</v>
      </c>
    </row>
    <row r="661" spans="1:4" x14ac:dyDescent="0.2">
      <c r="A661" s="271">
        <v>39204</v>
      </c>
      <c r="B661" s="272" t="s">
        <v>1482</v>
      </c>
      <c r="C661" s="271" t="s">
        <v>77</v>
      </c>
      <c r="D661" s="273">
        <v>138.13</v>
      </c>
    </row>
    <row r="662" spans="1:4" x14ac:dyDescent="0.2">
      <c r="A662" s="271">
        <v>39206</v>
      </c>
      <c r="B662" s="272" t="s">
        <v>1483</v>
      </c>
      <c r="C662" s="271" t="s">
        <v>77</v>
      </c>
      <c r="D662" s="273">
        <v>131.04</v>
      </c>
    </row>
    <row r="663" spans="1:4" x14ac:dyDescent="0.2">
      <c r="A663" s="271">
        <v>798</v>
      </c>
      <c r="B663" s="272" t="s">
        <v>1484</v>
      </c>
      <c r="C663" s="271" t="s">
        <v>77</v>
      </c>
      <c r="D663" s="273">
        <v>1.1200000000000001</v>
      </c>
    </row>
    <row r="664" spans="1:4" x14ac:dyDescent="0.2">
      <c r="A664" s="271">
        <v>797</v>
      </c>
      <c r="B664" s="272" t="s">
        <v>1485</v>
      </c>
      <c r="C664" s="271" t="s">
        <v>77</v>
      </c>
      <c r="D664" s="273">
        <v>8.19</v>
      </c>
    </row>
    <row r="665" spans="1:4" x14ac:dyDescent="0.2">
      <c r="A665" s="271">
        <v>796</v>
      </c>
      <c r="B665" s="272" t="s">
        <v>1486</v>
      </c>
      <c r="C665" s="271" t="s">
        <v>77</v>
      </c>
      <c r="D665" s="273">
        <v>6.95</v>
      </c>
    </row>
    <row r="666" spans="1:4" x14ac:dyDescent="0.2">
      <c r="A666" s="271">
        <v>799</v>
      </c>
      <c r="B666" s="272" t="s">
        <v>1487</v>
      </c>
      <c r="C666" s="271" t="s">
        <v>77</v>
      </c>
      <c r="D666" s="273">
        <v>3.36</v>
      </c>
    </row>
    <row r="667" spans="1:4" x14ac:dyDescent="0.2">
      <c r="A667" s="271">
        <v>792</v>
      </c>
      <c r="B667" s="272" t="s">
        <v>1488</v>
      </c>
      <c r="C667" s="271" t="s">
        <v>77</v>
      </c>
      <c r="D667" s="273">
        <v>3.26</v>
      </c>
    </row>
    <row r="668" spans="1:4" x14ac:dyDescent="0.2">
      <c r="A668" s="271">
        <v>38001</v>
      </c>
      <c r="B668" s="272" t="s">
        <v>1489</v>
      </c>
      <c r="C668" s="271" t="s">
        <v>77</v>
      </c>
      <c r="D668" s="273">
        <v>1.18</v>
      </c>
    </row>
    <row r="669" spans="1:4" x14ac:dyDescent="0.2">
      <c r="A669" s="271">
        <v>38002</v>
      </c>
      <c r="B669" s="272" t="s">
        <v>1490</v>
      </c>
      <c r="C669" s="271" t="s">
        <v>77</v>
      </c>
      <c r="D669" s="273">
        <v>4.1100000000000003</v>
      </c>
    </row>
    <row r="670" spans="1:4" x14ac:dyDescent="0.2">
      <c r="A670" s="271">
        <v>38003</v>
      </c>
      <c r="B670" s="272" t="s">
        <v>1491</v>
      </c>
      <c r="C670" s="271" t="s">
        <v>77</v>
      </c>
      <c r="D670" s="273">
        <v>28.09</v>
      </c>
    </row>
    <row r="671" spans="1:4" x14ac:dyDescent="0.2">
      <c r="A671" s="271">
        <v>38004</v>
      </c>
      <c r="B671" s="272" t="s">
        <v>1492</v>
      </c>
      <c r="C671" s="271" t="s">
        <v>77</v>
      </c>
      <c r="D671" s="273">
        <v>32.31</v>
      </c>
    </row>
    <row r="672" spans="1:4" x14ac:dyDescent="0.2">
      <c r="A672" s="271">
        <v>44263</v>
      </c>
      <c r="B672" s="272" t="s">
        <v>1493</v>
      </c>
      <c r="C672" s="271" t="s">
        <v>77</v>
      </c>
      <c r="D672" s="273">
        <v>58.01</v>
      </c>
    </row>
    <row r="673" spans="1:4" x14ac:dyDescent="0.2">
      <c r="A673" s="271">
        <v>36327</v>
      </c>
      <c r="B673" s="272" t="s">
        <v>1494</v>
      </c>
      <c r="C673" s="271" t="s">
        <v>77</v>
      </c>
      <c r="D673" s="273"/>
    </row>
    <row r="674" spans="1:4" x14ac:dyDescent="0.2">
      <c r="A674" s="271">
        <v>38992</v>
      </c>
      <c r="B674" s="272" t="s">
        <v>1495</v>
      </c>
      <c r="C674" s="271" t="s">
        <v>77</v>
      </c>
      <c r="D674" s="273"/>
    </row>
    <row r="675" spans="1:4" x14ac:dyDescent="0.2">
      <c r="A675" s="271">
        <v>38993</v>
      </c>
      <c r="B675" s="272" t="s">
        <v>1496</v>
      </c>
      <c r="C675" s="271" t="s">
        <v>77</v>
      </c>
      <c r="D675" s="273"/>
    </row>
    <row r="676" spans="1:4" x14ac:dyDescent="0.2">
      <c r="A676" s="271">
        <v>44175</v>
      </c>
      <c r="B676" s="272" t="s">
        <v>1497</v>
      </c>
      <c r="C676" s="271" t="s">
        <v>77</v>
      </c>
      <c r="D676" s="273"/>
    </row>
    <row r="677" spans="1:4" x14ac:dyDescent="0.2">
      <c r="A677" s="271">
        <v>44177</v>
      </c>
      <c r="B677" s="272" t="s">
        <v>1498</v>
      </c>
      <c r="C677" s="271" t="s">
        <v>77</v>
      </c>
      <c r="D677" s="273"/>
    </row>
    <row r="678" spans="1:4" x14ac:dyDescent="0.2">
      <c r="A678" s="271">
        <v>38418</v>
      </c>
      <c r="B678" s="272" t="s">
        <v>1499</v>
      </c>
      <c r="C678" s="271" t="s">
        <v>77</v>
      </c>
      <c r="D678" s="273">
        <v>5.45</v>
      </c>
    </row>
    <row r="679" spans="1:4" x14ac:dyDescent="0.2">
      <c r="A679" s="271">
        <v>39178</v>
      </c>
      <c r="B679" s="272" t="s">
        <v>1500</v>
      </c>
      <c r="C679" s="271" t="s">
        <v>77</v>
      </c>
      <c r="D679" s="273">
        <v>2.33</v>
      </c>
    </row>
    <row r="680" spans="1:4" x14ac:dyDescent="0.2">
      <c r="A680" s="271">
        <v>39177</v>
      </c>
      <c r="B680" s="272" t="s">
        <v>1501</v>
      </c>
      <c r="C680" s="271" t="s">
        <v>77</v>
      </c>
      <c r="D680" s="273">
        <v>2.11</v>
      </c>
    </row>
    <row r="681" spans="1:4" x14ac:dyDescent="0.2">
      <c r="A681" s="271">
        <v>39176</v>
      </c>
      <c r="B681" s="272" t="s">
        <v>1502</v>
      </c>
      <c r="C681" s="271" t="s">
        <v>77</v>
      </c>
      <c r="D681" s="273">
        <v>1.38</v>
      </c>
    </row>
    <row r="682" spans="1:4" x14ac:dyDescent="0.2">
      <c r="A682" s="271">
        <v>39174</v>
      </c>
      <c r="B682" s="272" t="s">
        <v>1503</v>
      </c>
      <c r="C682" s="271" t="s">
        <v>77</v>
      </c>
      <c r="D682" s="273">
        <v>1.05</v>
      </c>
    </row>
    <row r="683" spans="1:4" x14ac:dyDescent="0.2">
      <c r="A683" s="271">
        <v>39180</v>
      </c>
      <c r="B683" s="272" t="s">
        <v>1504</v>
      </c>
      <c r="C683" s="271" t="s">
        <v>77</v>
      </c>
      <c r="D683" s="273">
        <v>6.33</v>
      </c>
    </row>
    <row r="684" spans="1:4" x14ac:dyDescent="0.2">
      <c r="A684" s="271">
        <v>39179</v>
      </c>
      <c r="B684" s="272" t="s">
        <v>1505</v>
      </c>
      <c r="C684" s="271" t="s">
        <v>77</v>
      </c>
      <c r="D684" s="273">
        <v>5.6</v>
      </c>
    </row>
    <row r="685" spans="1:4" x14ac:dyDescent="0.2">
      <c r="A685" s="271">
        <v>39181</v>
      </c>
      <c r="B685" s="272" t="s">
        <v>1506</v>
      </c>
      <c r="C685" s="271" t="s">
        <v>77</v>
      </c>
      <c r="D685" s="273">
        <v>8.49</v>
      </c>
    </row>
    <row r="686" spans="1:4" x14ac:dyDescent="0.2">
      <c r="A686" s="271">
        <v>39175</v>
      </c>
      <c r="B686" s="272" t="s">
        <v>1507</v>
      </c>
      <c r="C686" s="271" t="s">
        <v>77</v>
      </c>
      <c r="D686" s="273">
        <v>1.29</v>
      </c>
    </row>
    <row r="687" spans="1:4" x14ac:dyDescent="0.2">
      <c r="A687" s="271">
        <v>39217</v>
      </c>
      <c r="B687" s="272" t="s">
        <v>1508</v>
      </c>
      <c r="C687" s="271" t="s">
        <v>77</v>
      </c>
      <c r="D687" s="273">
        <v>0.99</v>
      </c>
    </row>
    <row r="688" spans="1:4" x14ac:dyDescent="0.2">
      <c r="A688" s="271">
        <v>39182</v>
      </c>
      <c r="B688" s="272" t="s">
        <v>1509</v>
      </c>
      <c r="C688" s="271" t="s">
        <v>77</v>
      </c>
      <c r="D688" s="273">
        <v>11.94</v>
      </c>
    </row>
    <row r="689" spans="1:4" x14ac:dyDescent="0.2">
      <c r="A689" s="271">
        <v>12616</v>
      </c>
      <c r="B689" s="272" t="s">
        <v>1510</v>
      </c>
      <c r="C689" s="271" t="s">
        <v>77</v>
      </c>
      <c r="D689" s="273">
        <v>16.82</v>
      </c>
    </row>
    <row r="690" spans="1:4" x14ac:dyDescent="0.2">
      <c r="A690" s="271">
        <v>1049</v>
      </c>
      <c r="B690" s="272" t="s">
        <v>1511</v>
      </c>
      <c r="C690" s="271" t="s">
        <v>77</v>
      </c>
      <c r="D690" s="273">
        <v>9.99</v>
      </c>
    </row>
    <row r="691" spans="1:4" x14ac:dyDescent="0.2">
      <c r="A691" s="271">
        <v>1099</v>
      </c>
      <c r="B691" s="272" t="s">
        <v>1512</v>
      </c>
      <c r="C691" s="271" t="s">
        <v>77</v>
      </c>
      <c r="D691" s="273">
        <v>7.64</v>
      </c>
    </row>
    <row r="692" spans="1:4" x14ac:dyDescent="0.2">
      <c r="A692" s="271">
        <v>1050</v>
      </c>
      <c r="B692" s="272" t="s">
        <v>1513</v>
      </c>
      <c r="C692" s="271" t="s">
        <v>77</v>
      </c>
      <c r="D692" s="273">
        <v>5.23</v>
      </c>
    </row>
    <row r="693" spans="1:4" x14ac:dyDescent="0.2">
      <c r="A693" s="271">
        <v>39678</v>
      </c>
      <c r="B693" s="272" t="s">
        <v>1514</v>
      </c>
      <c r="C693" s="271" t="s">
        <v>77</v>
      </c>
      <c r="D693" s="273">
        <v>3.08</v>
      </c>
    </row>
    <row r="694" spans="1:4" x14ac:dyDescent="0.2">
      <c r="A694" s="271">
        <v>1101</v>
      </c>
      <c r="B694" s="272" t="s">
        <v>1515</v>
      </c>
      <c r="C694" s="271" t="s">
        <v>77</v>
      </c>
      <c r="D694" s="273">
        <v>32.96</v>
      </c>
    </row>
    <row r="695" spans="1:4" x14ac:dyDescent="0.2">
      <c r="A695" s="271">
        <v>1100</v>
      </c>
      <c r="B695" s="272" t="s">
        <v>1516</v>
      </c>
      <c r="C695" s="271" t="s">
        <v>77</v>
      </c>
      <c r="D695" s="273">
        <v>17</v>
      </c>
    </row>
    <row r="696" spans="1:4" x14ac:dyDescent="0.2">
      <c r="A696" s="271">
        <v>39679</v>
      </c>
      <c r="B696" s="272" t="s">
        <v>1517</v>
      </c>
      <c r="C696" s="271" t="s">
        <v>77</v>
      </c>
      <c r="D696" s="273">
        <v>65.680000000000007</v>
      </c>
    </row>
    <row r="697" spans="1:4" x14ac:dyDescent="0.2">
      <c r="A697" s="271">
        <v>1102</v>
      </c>
      <c r="B697" s="272" t="s">
        <v>1518</v>
      </c>
      <c r="C697" s="271" t="s">
        <v>77</v>
      </c>
      <c r="D697" s="273">
        <v>49.14</v>
      </c>
    </row>
    <row r="698" spans="1:4" x14ac:dyDescent="0.2">
      <c r="A698" s="271">
        <v>1098</v>
      </c>
      <c r="B698" s="272" t="s">
        <v>1519</v>
      </c>
      <c r="C698" s="271" t="s">
        <v>77</v>
      </c>
      <c r="D698" s="273">
        <v>4.08</v>
      </c>
    </row>
    <row r="699" spans="1:4" x14ac:dyDescent="0.2">
      <c r="A699" s="271">
        <v>1051</v>
      </c>
      <c r="B699" s="272" t="s">
        <v>1520</v>
      </c>
      <c r="C699" s="271" t="s">
        <v>77</v>
      </c>
      <c r="D699" s="273">
        <v>71.430000000000007</v>
      </c>
    </row>
    <row r="700" spans="1:4" x14ac:dyDescent="0.2">
      <c r="A700" s="271">
        <v>37399</v>
      </c>
      <c r="B700" s="272" t="s">
        <v>1521</v>
      </c>
      <c r="C700" s="271" t="s">
        <v>77</v>
      </c>
      <c r="D700" s="273">
        <v>22.07</v>
      </c>
    </row>
    <row r="701" spans="1:4" x14ac:dyDescent="0.2">
      <c r="A701" s="271">
        <v>43834</v>
      </c>
      <c r="B701" s="272" t="s">
        <v>1522</v>
      </c>
      <c r="C701" s="271" t="s">
        <v>54</v>
      </c>
      <c r="D701" s="273">
        <v>27.3</v>
      </c>
    </row>
    <row r="702" spans="1:4" x14ac:dyDescent="0.2">
      <c r="A702" s="271">
        <v>43835</v>
      </c>
      <c r="B702" s="272" t="s">
        <v>1523</v>
      </c>
      <c r="C702" s="271" t="s">
        <v>54</v>
      </c>
      <c r="D702" s="273">
        <v>2.44</v>
      </c>
    </row>
    <row r="703" spans="1:4" x14ac:dyDescent="0.2">
      <c r="A703" s="271">
        <v>43833</v>
      </c>
      <c r="B703" s="272" t="s">
        <v>1524</v>
      </c>
      <c r="C703" s="271" t="s">
        <v>54</v>
      </c>
      <c r="D703" s="273">
        <v>2.54</v>
      </c>
    </row>
    <row r="704" spans="1:4" x14ac:dyDescent="0.2">
      <c r="A704" s="271">
        <v>41955</v>
      </c>
      <c r="B704" s="272" t="s">
        <v>1525</v>
      </c>
      <c r="C704" s="271" t="s">
        <v>61</v>
      </c>
      <c r="D704" s="273">
        <v>74.53</v>
      </c>
    </row>
    <row r="705" spans="1:4" x14ac:dyDescent="0.2">
      <c r="A705" s="271">
        <v>41953</v>
      </c>
      <c r="B705" s="272" t="s">
        <v>1526</v>
      </c>
      <c r="C705" s="271" t="s">
        <v>61</v>
      </c>
      <c r="D705" s="273">
        <v>71.13</v>
      </c>
    </row>
    <row r="706" spans="1:4" x14ac:dyDescent="0.2">
      <c r="A706" s="271">
        <v>41954</v>
      </c>
      <c r="B706" s="272" t="s">
        <v>1527</v>
      </c>
      <c r="C706" s="271" t="s">
        <v>61</v>
      </c>
      <c r="D706" s="273">
        <v>70.45</v>
      </c>
    </row>
    <row r="707" spans="1:4" x14ac:dyDescent="0.2">
      <c r="A707" s="271">
        <v>25004</v>
      </c>
      <c r="B707" s="272" t="s">
        <v>1528</v>
      </c>
      <c r="C707" s="271" t="s">
        <v>61</v>
      </c>
      <c r="D707" s="273">
        <v>56.98</v>
      </c>
    </row>
    <row r="708" spans="1:4" x14ac:dyDescent="0.2">
      <c r="A708" s="271">
        <v>25002</v>
      </c>
      <c r="B708" s="272" t="s">
        <v>1529</v>
      </c>
      <c r="C708" s="271" t="s">
        <v>61</v>
      </c>
      <c r="D708" s="273">
        <v>56.98</v>
      </c>
    </row>
    <row r="709" spans="1:4" x14ac:dyDescent="0.2">
      <c r="A709" s="271">
        <v>37409</v>
      </c>
      <c r="B709" s="272" t="s">
        <v>1530</v>
      </c>
      <c r="C709" s="271" t="s">
        <v>61</v>
      </c>
      <c r="D709" s="273">
        <v>56.98</v>
      </c>
    </row>
    <row r="710" spans="1:4" x14ac:dyDescent="0.2">
      <c r="A710" s="271">
        <v>841</v>
      </c>
      <c r="B710" s="272" t="s">
        <v>1531</v>
      </c>
      <c r="C710" s="271" t="s">
        <v>61</v>
      </c>
      <c r="D710" s="273">
        <v>57.68</v>
      </c>
    </row>
    <row r="711" spans="1:4" x14ac:dyDescent="0.2">
      <c r="A711" s="271">
        <v>25005</v>
      </c>
      <c r="B711" s="272" t="s">
        <v>1532</v>
      </c>
      <c r="C711" s="271" t="s">
        <v>61</v>
      </c>
      <c r="D711" s="273">
        <v>62.53</v>
      </c>
    </row>
    <row r="712" spans="1:4" x14ac:dyDescent="0.2">
      <c r="A712" s="271">
        <v>25003</v>
      </c>
      <c r="B712" s="272" t="s">
        <v>1533</v>
      </c>
      <c r="C712" s="271" t="s">
        <v>61</v>
      </c>
      <c r="D712" s="273">
        <v>63.47</v>
      </c>
    </row>
    <row r="713" spans="1:4" x14ac:dyDescent="0.2">
      <c r="A713" s="271">
        <v>37410</v>
      </c>
      <c r="B713" s="272" t="s">
        <v>1534</v>
      </c>
      <c r="C713" s="271" t="s">
        <v>61</v>
      </c>
      <c r="D713" s="273">
        <v>62.53</v>
      </c>
    </row>
    <row r="714" spans="1:4" x14ac:dyDescent="0.2">
      <c r="A714" s="271">
        <v>842</v>
      </c>
      <c r="B714" s="272" t="s">
        <v>1535</v>
      </c>
      <c r="C714" s="271" t="s">
        <v>61</v>
      </c>
      <c r="D714" s="273">
        <v>63.42</v>
      </c>
    </row>
    <row r="715" spans="1:4" x14ac:dyDescent="0.2">
      <c r="A715" s="271">
        <v>44391</v>
      </c>
      <c r="B715" s="272" t="s">
        <v>1536</v>
      </c>
      <c r="C715" s="271" t="s">
        <v>54</v>
      </c>
      <c r="D715" s="273">
        <v>135.13</v>
      </c>
    </row>
    <row r="716" spans="1:4" x14ac:dyDescent="0.2">
      <c r="A716" s="271">
        <v>44388</v>
      </c>
      <c r="B716" s="272" t="s">
        <v>1537</v>
      </c>
      <c r="C716" s="271" t="s">
        <v>54</v>
      </c>
      <c r="D716" s="273">
        <v>2.92</v>
      </c>
    </row>
    <row r="717" spans="1:4" x14ac:dyDescent="0.2">
      <c r="A717" s="271">
        <v>44392</v>
      </c>
      <c r="B717" s="272" t="s">
        <v>1538</v>
      </c>
      <c r="C717" s="271" t="s">
        <v>54</v>
      </c>
      <c r="D717" s="273">
        <v>269.07</v>
      </c>
    </row>
    <row r="718" spans="1:4" x14ac:dyDescent="0.2">
      <c r="A718" s="271">
        <v>44390</v>
      </c>
      <c r="B718" s="272" t="s">
        <v>1539</v>
      </c>
      <c r="C718" s="271" t="s">
        <v>54</v>
      </c>
      <c r="D718" s="273">
        <v>57.01</v>
      </c>
    </row>
    <row r="719" spans="1:4" x14ac:dyDescent="0.2">
      <c r="A719" s="271">
        <v>44389</v>
      </c>
      <c r="B719" s="272" t="s">
        <v>1540</v>
      </c>
      <c r="C719" s="271" t="s">
        <v>54</v>
      </c>
      <c r="D719" s="273">
        <v>6.73</v>
      </c>
    </row>
    <row r="720" spans="1:4" x14ac:dyDescent="0.2">
      <c r="A720" s="271">
        <v>862</v>
      </c>
      <c r="B720" s="272" t="s">
        <v>1541</v>
      </c>
      <c r="C720" s="271" t="s">
        <v>54</v>
      </c>
      <c r="D720" s="273">
        <v>12.33</v>
      </c>
    </row>
    <row r="721" spans="1:4" x14ac:dyDescent="0.2">
      <c r="A721" s="271">
        <v>866</v>
      </c>
      <c r="B721" s="272" t="s">
        <v>1542</v>
      </c>
      <c r="C721" s="271" t="s">
        <v>54</v>
      </c>
      <c r="D721" s="273">
        <v>156.68</v>
      </c>
    </row>
    <row r="722" spans="1:4" x14ac:dyDescent="0.2">
      <c r="A722" s="271">
        <v>892</v>
      </c>
      <c r="B722" s="272" t="s">
        <v>1543</v>
      </c>
      <c r="C722" s="271" t="s">
        <v>54</v>
      </c>
      <c r="D722" s="273">
        <v>189.66</v>
      </c>
    </row>
    <row r="723" spans="1:4" x14ac:dyDescent="0.2">
      <c r="A723" s="271">
        <v>857</v>
      </c>
      <c r="B723" s="272" t="s">
        <v>1544</v>
      </c>
      <c r="C723" s="271" t="s">
        <v>54</v>
      </c>
      <c r="D723" s="273">
        <v>20.62</v>
      </c>
    </row>
    <row r="724" spans="1:4" x14ac:dyDescent="0.2">
      <c r="A724" s="271">
        <v>37404</v>
      </c>
      <c r="B724" s="272" t="s">
        <v>1545</v>
      </c>
      <c r="C724" s="271" t="s">
        <v>54</v>
      </c>
      <c r="D724" s="273">
        <v>219.43</v>
      </c>
    </row>
    <row r="725" spans="1:4" x14ac:dyDescent="0.2">
      <c r="A725" s="271">
        <v>868</v>
      </c>
      <c r="B725" s="272" t="s">
        <v>1546</v>
      </c>
      <c r="C725" s="271" t="s">
        <v>54</v>
      </c>
      <c r="D725" s="273">
        <v>29.4</v>
      </c>
    </row>
    <row r="726" spans="1:4" x14ac:dyDescent="0.2">
      <c r="A726" s="271">
        <v>863</v>
      </c>
      <c r="B726" s="272" t="s">
        <v>1547</v>
      </c>
      <c r="C726" s="271" t="s">
        <v>54</v>
      </c>
      <c r="D726" s="273">
        <v>43.29</v>
      </c>
    </row>
    <row r="727" spans="1:4" x14ac:dyDescent="0.2">
      <c r="A727" s="271">
        <v>867</v>
      </c>
      <c r="B727" s="272" t="s">
        <v>1548</v>
      </c>
      <c r="C727" s="271" t="s">
        <v>54</v>
      </c>
      <c r="D727" s="273">
        <v>61.67</v>
      </c>
    </row>
    <row r="728" spans="1:4" x14ac:dyDescent="0.2">
      <c r="A728" s="271">
        <v>864</v>
      </c>
      <c r="B728" s="272" t="s">
        <v>1549</v>
      </c>
      <c r="C728" s="271" t="s">
        <v>54</v>
      </c>
      <c r="D728" s="273">
        <v>81.47</v>
      </c>
    </row>
    <row r="729" spans="1:4" x14ac:dyDescent="0.2">
      <c r="A729" s="271">
        <v>865</v>
      </c>
      <c r="B729" s="272" t="s">
        <v>1550</v>
      </c>
      <c r="C729" s="271" t="s">
        <v>54</v>
      </c>
      <c r="D729" s="273">
        <v>117.18</v>
      </c>
    </row>
    <row r="730" spans="1:4" x14ac:dyDescent="0.2">
      <c r="A730" s="271">
        <v>39251</v>
      </c>
      <c r="B730" s="272" t="s">
        <v>1551</v>
      </c>
      <c r="C730" s="271" t="s">
        <v>54</v>
      </c>
      <c r="D730" s="273">
        <v>0.77</v>
      </c>
    </row>
    <row r="731" spans="1:4" x14ac:dyDescent="0.2">
      <c r="A731" s="271">
        <v>1011</v>
      </c>
      <c r="B731" s="272" t="s">
        <v>1552</v>
      </c>
      <c r="C731" s="271" t="s">
        <v>54</v>
      </c>
      <c r="D731" s="273">
        <v>1.05</v>
      </c>
    </row>
    <row r="732" spans="1:4" x14ac:dyDescent="0.2">
      <c r="A732" s="271">
        <v>39252</v>
      </c>
      <c r="B732" s="272" t="s">
        <v>1553</v>
      </c>
      <c r="C732" s="271" t="s">
        <v>54</v>
      </c>
      <c r="D732" s="273">
        <v>1.38</v>
      </c>
    </row>
    <row r="733" spans="1:4" x14ac:dyDescent="0.2">
      <c r="A733" s="271">
        <v>1013</v>
      </c>
      <c r="B733" s="272" t="s">
        <v>1554</v>
      </c>
      <c r="C733" s="271" t="s">
        <v>54</v>
      </c>
      <c r="D733" s="273">
        <v>1.65</v>
      </c>
    </row>
    <row r="734" spans="1:4" x14ac:dyDescent="0.2">
      <c r="A734" s="271">
        <v>980</v>
      </c>
      <c r="B734" s="272" t="s">
        <v>1555</v>
      </c>
      <c r="C734" s="271" t="s">
        <v>54</v>
      </c>
      <c r="D734" s="273">
        <v>11.92</v>
      </c>
    </row>
    <row r="735" spans="1:4" x14ac:dyDescent="0.2">
      <c r="A735" s="271">
        <v>39237</v>
      </c>
      <c r="B735" s="272" t="s">
        <v>1556</v>
      </c>
      <c r="C735" s="271" t="s">
        <v>54</v>
      </c>
      <c r="D735" s="273">
        <v>126.84</v>
      </c>
    </row>
    <row r="736" spans="1:4" x14ac:dyDescent="0.2">
      <c r="A736" s="271">
        <v>39238</v>
      </c>
      <c r="B736" s="272" t="s">
        <v>1557</v>
      </c>
      <c r="C736" s="271" t="s">
        <v>54</v>
      </c>
      <c r="D736" s="273">
        <v>159.97999999999999</v>
      </c>
    </row>
    <row r="737" spans="1:4" x14ac:dyDescent="0.2">
      <c r="A737" s="271">
        <v>979</v>
      </c>
      <c r="B737" s="272" t="s">
        <v>1558</v>
      </c>
      <c r="C737" s="271" t="s">
        <v>54</v>
      </c>
      <c r="D737" s="273">
        <v>17.04</v>
      </c>
    </row>
    <row r="738" spans="1:4" x14ac:dyDescent="0.2">
      <c r="A738" s="271">
        <v>39239</v>
      </c>
      <c r="B738" s="272" t="s">
        <v>1559</v>
      </c>
      <c r="C738" s="271" t="s">
        <v>54</v>
      </c>
      <c r="D738" s="273">
        <v>193.27</v>
      </c>
    </row>
    <row r="739" spans="1:4" x14ac:dyDescent="0.2">
      <c r="A739" s="271">
        <v>1014</v>
      </c>
      <c r="B739" s="272" t="s">
        <v>1560</v>
      </c>
      <c r="C739" s="271" t="s">
        <v>54</v>
      </c>
      <c r="D739" s="273">
        <v>2.62</v>
      </c>
    </row>
    <row r="740" spans="1:4" x14ac:dyDescent="0.2">
      <c r="A740" s="271">
        <v>39240</v>
      </c>
      <c r="B740" s="272" t="s">
        <v>1561</v>
      </c>
      <c r="C740" s="271" t="s">
        <v>54</v>
      </c>
      <c r="D740" s="273">
        <v>254.2</v>
      </c>
    </row>
    <row r="741" spans="1:4" x14ac:dyDescent="0.2">
      <c r="A741" s="271">
        <v>39232</v>
      </c>
      <c r="B741" s="272" t="s">
        <v>1562</v>
      </c>
      <c r="C741" s="271" t="s">
        <v>54</v>
      </c>
      <c r="D741" s="273">
        <v>26.68</v>
      </c>
    </row>
    <row r="742" spans="1:4" x14ac:dyDescent="0.2">
      <c r="A742" s="271">
        <v>39233</v>
      </c>
      <c r="B742" s="272" t="s">
        <v>1563</v>
      </c>
      <c r="C742" s="271" t="s">
        <v>54</v>
      </c>
      <c r="D742" s="273">
        <v>38.880000000000003</v>
      </c>
    </row>
    <row r="743" spans="1:4" x14ac:dyDescent="0.2">
      <c r="A743" s="271">
        <v>981</v>
      </c>
      <c r="B743" s="272" t="s">
        <v>1564</v>
      </c>
      <c r="C743" s="271" t="s">
        <v>54</v>
      </c>
      <c r="D743" s="273">
        <v>4.34</v>
      </c>
    </row>
    <row r="744" spans="1:4" x14ac:dyDescent="0.2">
      <c r="A744" s="271">
        <v>39234</v>
      </c>
      <c r="B744" s="272" t="s">
        <v>1565</v>
      </c>
      <c r="C744" s="271" t="s">
        <v>54</v>
      </c>
      <c r="D744" s="273">
        <v>54.12</v>
      </c>
    </row>
    <row r="745" spans="1:4" x14ac:dyDescent="0.2">
      <c r="A745" s="271">
        <v>982</v>
      </c>
      <c r="B745" s="272" t="s">
        <v>1566</v>
      </c>
      <c r="C745" s="271" t="s">
        <v>54</v>
      </c>
      <c r="D745" s="273">
        <v>6.24</v>
      </c>
    </row>
    <row r="746" spans="1:4" x14ac:dyDescent="0.2">
      <c r="A746" s="271">
        <v>39235</v>
      </c>
      <c r="B746" s="272" t="s">
        <v>1567</v>
      </c>
      <c r="C746" s="271" t="s">
        <v>54</v>
      </c>
      <c r="D746" s="273">
        <v>79.83</v>
      </c>
    </row>
    <row r="747" spans="1:4" x14ac:dyDescent="0.2">
      <c r="A747" s="271">
        <v>39236</v>
      </c>
      <c r="B747" s="272" t="s">
        <v>1568</v>
      </c>
      <c r="C747" s="271" t="s">
        <v>54</v>
      </c>
      <c r="D747" s="273">
        <v>105.79</v>
      </c>
    </row>
    <row r="748" spans="1:4" x14ac:dyDescent="0.2">
      <c r="A748" s="271">
        <v>993</v>
      </c>
      <c r="B748" s="272" t="s">
        <v>1569</v>
      </c>
      <c r="C748" s="271" t="s">
        <v>54</v>
      </c>
      <c r="D748" s="273">
        <v>2.23</v>
      </c>
    </row>
    <row r="749" spans="1:4" x14ac:dyDescent="0.2">
      <c r="A749" s="271">
        <v>1020</v>
      </c>
      <c r="B749" s="272" t="s">
        <v>1570</v>
      </c>
      <c r="C749" s="271" t="s">
        <v>54</v>
      </c>
      <c r="D749" s="273">
        <v>11.37</v>
      </c>
    </row>
    <row r="750" spans="1:4" x14ac:dyDescent="0.2">
      <c r="A750" s="271">
        <v>1017</v>
      </c>
      <c r="B750" s="272" t="s">
        <v>1571</v>
      </c>
      <c r="C750" s="271" t="s">
        <v>54</v>
      </c>
      <c r="D750" s="273">
        <v>139.33000000000001</v>
      </c>
    </row>
    <row r="751" spans="1:4" x14ac:dyDescent="0.2">
      <c r="A751" s="271">
        <v>999</v>
      </c>
      <c r="B751" s="272" t="s">
        <v>1572</v>
      </c>
      <c r="C751" s="271" t="s">
        <v>54</v>
      </c>
      <c r="D751" s="273">
        <v>168.8</v>
      </c>
    </row>
    <row r="752" spans="1:4" x14ac:dyDescent="0.2">
      <c r="A752" s="271">
        <v>995</v>
      </c>
      <c r="B752" s="272" t="s">
        <v>1573</v>
      </c>
      <c r="C752" s="271" t="s">
        <v>54</v>
      </c>
      <c r="D752" s="273">
        <v>18.100000000000001</v>
      </c>
    </row>
    <row r="753" spans="1:4" x14ac:dyDescent="0.2">
      <c r="A753" s="271">
        <v>1000</v>
      </c>
      <c r="B753" s="272" t="s">
        <v>1574</v>
      </c>
      <c r="C753" s="271" t="s">
        <v>54</v>
      </c>
      <c r="D753" s="273">
        <v>207.34</v>
      </c>
    </row>
    <row r="754" spans="1:4" x14ac:dyDescent="0.2">
      <c r="A754" s="271">
        <v>1022</v>
      </c>
      <c r="B754" s="272" t="s">
        <v>1575</v>
      </c>
      <c r="C754" s="271" t="s">
        <v>54</v>
      </c>
      <c r="D754" s="273">
        <v>3.11</v>
      </c>
    </row>
    <row r="755" spans="1:4" x14ac:dyDescent="0.2">
      <c r="A755" s="271">
        <v>1015</v>
      </c>
      <c r="B755" s="272" t="s">
        <v>1576</v>
      </c>
      <c r="C755" s="271" t="s">
        <v>54</v>
      </c>
      <c r="D755" s="273">
        <v>275.52</v>
      </c>
    </row>
    <row r="756" spans="1:4" x14ac:dyDescent="0.2">
      <c r="A756" s="271">
        <v>996</v>
      </c>
      <c r="B756" s="272" t="s">
        <v>1577</v>
      </c>
      <c r="C756" s="271" t="s">
        <v>54</v>
      </c>
      <c r="D756" s="273">
        <v>28.07</v>
      </c>
    </row>
    <row r="757" spans="1:4" x14ac:dyDescent="0.2">
      <c r="A757" s="271">
        <v>1001</v>
      </c>
      <c r="B757" s="272" t="s">
        <v>1578</v>
      </c>
      <c r="C757" s="271" t="s">
        <v>54</v>
      </c>
      <c r="D757" s="273">
        <v>357.48</v>
      </c>
    </row>
    <row r="758" spans="1:4" x14ac:dyDescent="0.2">
      <c r="A758" s="271">
        <v>1019</v>
      </c>
      <c r="B758" s="272" t="s">
        <v>1579</v>
      </c>
      <c r="C758" s="271" t="s">
        <v>54</v>
      </c>
      <c r="D758" s="273">
        <v>39.67</v>
      </c>
    </row>
    <row r="759" spans="1:4" x14ac:dyDescent="0.2">
      <c r="A759" s="271">
        <v>1021</v>
      </c>
      <c r="B759" s="272" t="s">
        <v>1580</v>
      </c>
      <c r="C759" s="271" t="s">
        <v>54</v>
      </c>
      <c r="D759" s="273">
        <v>4.7699999999999996</v>
      </c>
    </row>
    <row r="760" spans="1:4" x14ac:dyDescent="0.2">
      <c r="A760" s="271">
        <v>39249</v>
      </c>
      <c r="B760" s="272" t="s">
        <v>1581</v>
      </c>
      <c r="C760" s="271" t="s">
        <v>54</v>
      </c>
      <c r="D760" s="273">
        <v>480.66</v>
      </c>
    </row>
    <row r="761" spans="1:4" x14ac:dyDescent="0.2">
      <c r="A761" s="271">
        <v>1018</v>
      </c>
      <c r="B761" s="272" t="s">
        <v>1582</v>
      </c>
      <c r="C761" s="271" t="s">
        <v>54</v>
      </c>
      <c r="D761" s="273">
        <v>58.66</v>
      </c>
    </row>
    <row r="762" spans="1:4" x14ac:dyDescent="0.2">
      <c r="A762" s="271">
        <v>39250</v>
      </c>
      <c r="B762" s="272" t="s">
        <v>1583</v>
      </c>
      <c r="C762" s="271" t="s">
        <v>54</v>
      </c>
      <c r="D762" s="273">
        <v>574.98</v>
      </c>
    </row>
    <row r="763" spans="1:4" x14ac:dyDescent="0.2">
      <c r="A763" s="271">
        <v>994</v>
      </c>
      <c r="B763" s="272" t="s">
        <v>1584</v>
      </c>
      <c r="C763" s="271" t="s">
        <v>54</v>
      </c>
      <c r="D763" s="273">
        <v>6.94</v>
      </c>
    </row>
    <row r="764" spans="1:4" x14ac:dyDescent="0.2">
      <c r="A764" s="271">
        <v>977</v>
      </c>
      <c r="B764" s="272" t="s">
        <v>1585</v>
      </c>
      <c r="C764" s="271" t="s">
        <v>54</v>
      </c>
      <c r="D764" s="273">
        <v>82.06</v>
      </c>
    </row>
    <row r="765" spans="1:4" x14ac:dyDescent="0.2">
      <c r="A765" s="271">
        <v>998</v>
      </c>
      <c r="B765" s="272" t="s">
        <v>1586</v>
      </c>
      <c r="C765" s="271" t="s">
        <v>54</v>
      </c>
      <c r="D765" s="273">
        <v>106.54</v>
      </c>
    </row>
    <row r="766" spans="1:4" x14ac:dyDescent="0.2">
      <c r="A766" s="271">
        <v>1006</v>
      </c>
      <c r="B766" s="272" t="s">
        <v>1587</v>
      </c>
      <c r="C766" s="271" t="s">
        <v>54</v>
      </c>
      <c r="D766" s="273">
        <v>141.18</v>
      </c>
    </row>
    <row r="767" spans="1:4" x14ac:dyDescent="0.2">
      <c r="A767" s="271">
        <v>990</v>
      </c>
      <c r="B767" s="272" t="s">
        <v>1588</v>
      </c>
      <c r="C767" s="271" t="s">
        <v>54</v>
      </c>
      <c r="D767" s="273">
        <v>187.72</v>
      </c>
    </row>
    <row r="768" spans="1:4" x14ac:dyDescent="0.2">
      <c r="A768" s="271">
        <v>39241</v>
      </c>
      <c r="B768" s="272" t="s">
        <v>1589</v>
      </c>
      <c r="C768" s="271" t="s">
        <v>54</v>
      </c>
      <c r="D768" s="273">
        <v>18.48</v>
      </c>
    </row>
    <row r="769" spans="1:4" x14ac:dyDescent="0.2">
      <c r="A769" s="271">
        <v>1005</v>
      </c>
      <c r="B769" s="272" t="s">
        <v>1590</v>
      </c>
      <c r="C769" s="271" t="s">
        <v>54</v>
      </c>
      <c r="D769" s="273">
        <v>233.72</v>
      </c>
    </row>
    <row r="770" spans="1:4" x14ac:dyDescent="0.2">
      <c r="A770" s="271">
        <v>991</v>
      </c>
      <c r="B770" s="272" t="s">
        <v>1591</v>
      </c>
      <c r="C770" s="271" t="s">
        <v>54</v>
      </c>
      <c r="D770" s="273">
        <v>306.13</v>
      </c>
    </row>
    <row r="771" spans="1:4" x14ac:dyDescent="0.2">
      <c r="A771" s="271">
        <v>986</v>
      </c>
      <c r="B771" s="272" t="s">
        <v>1592</v>
      </c>
      <c r="C771" s="271" t="s">
        <v>54</v>
      </c>
      <c r="D771" s="273">
        <v>29.2</v>
      </c>
    </row>
    <row r="772" spans="1:4" x14ac:dyDescent="0.2">
      <c r="A772" s="271">
        <v>987</v>
      </c>
      <c r="B772" s="272" t="s">
        <v>1593</v>
      </c>
      <c r="C772" s="271" t="s">
        <v>54</v>
      </c>
      <c r="D772" s="273">
        <v>39.97</v>
      </c>
    </row>
    <row r="773" spans="1:4" x14ac:dyDescent="0.2">
      <c r="A773" s="271">
        <v>1007</v>
      </c>
      <c r="B773" s="272" t="s">
        <v>1594</v>
      </c>
      <c r="C773" s="271" t="s">
        <v>54</v>
      </c>
      <c r="D773" s="273">
        <v>55.33</v>
      </c>
    </row>
    <row r="774" spans="1:4" x14ac:dyDescent="0.2">
      <c r="A774" s="271">
        <v>1008</v>
      </c>
      <c r="B774" s="272" t="s">
        <v>1595</v>
      </c>
      <c r="C774" s="271" t="s">
        <v>54</v>
      </c>
      <c r="D774" s="273">
        <v>7.02</v>
      </c>
    </row>
    <row r="775" spans="1:4" x14ac:dyDescent="0.2">
      <c r="A775" s="271">
        <v>988</v>
      </c>
      <c r="B775" s="272" t="s">
        <v>1596</v>
      </c>
      <c r="C775" s="271" t="s">
        <v>54</v>
      </c>
      <c r="D775" s="273">
        <v>76.290000000000006</v>
      </c>
    </row>
    <row r="776" spans="1:4" x14ac:dyDescent="0.2">
      <c r="A776" s="271">
        <v>989</v>
      </c>
      <c r="B776" s="272" t="s">
        <v>1597</v>
      </c>
      <c r="C776" s="271" t="s">
        <v>54</v>
      </c>
      <c r="D776" s="273">
        <v>105.31</v>
      </c>
    </row>
    <row r="777" spans="1:4" x14ac:dyDescent="0.2">
      <c r="A777" s="271">
        <v>43972</v>
      </c>
      <c r="B777" s="272" t="s">
        <v>1598</v>
      </c>
      <c r="C777" s="271" t="s">
        <v>54</v>
      </c>
      <c r="D777" s="273">
        <v>5.21</v>
      </c>
    </row>
    <row r="778" spans="1:4" x14ac:dyDescent="0.2">
      <c r="A778" s="271">
        <v>43971</v>
      </c>
      <c r="B778" s="272" t="s">
        <v>1599</v>
      </c>
      <c r="C778" s="271" t="s">
        <v>54</v>
      </c>
      <c r="D778" s="273">
        <v>3.98</v>
      </c>
    </row>
    <row r="779" spans="1:4" x14ac:dyDescent="0.2">
      <c r="A779" s="271">
        <v>39598</v>
      </c>
      <c r="B779" s="272" t="s">
        <v>1600</v>
      </c>
      <c r="C779" s="271" t="s">
        <v>54</v>
      </c>
      <c r="D779" s="273">
        <v>7.38</v>
      </c>
    </row>
    <row r="780" spans="1:4" x14ac:dyDescent="0.2">
      <c r="A780" s="271">
        <v>43973</v>
      </c>
      <c r="B780" s="272" t="s">
        <v>1601</v>
      </c>
      <c r="C780" s="271" t="s">
        <v>54</v>
      </c>
      <c r="D780" s="273">
        <v>5.45</v>
      </c>
    </row>
    <row r="781" spans="1:4" x14ac:dyDescent="0.2">
      <c r="A781" s="271">
        <v>39599</v>
      </c>
      <c r="B781" s="272" t="s">
        <v>1602</v>
      </c>
      <c r="C781" s="271" t="s">
        <v>54</v>
      </c>
      <c r="D781" s="273">
        <v>10.62</v>
      </c>
    </row>
    <row r="782" spans="1:4" x14ac:dyDescent="0.2">
      <c r="A782" s="271">
        <v>43832</v>
      </c>
      <c r="B782" s="272" t="s">
        <v>1603</v>
      </c>
      <c r="C782" s="271" t="s">
        <v>54</v>
      </c>
      <c r="D782" s="273">
        <v>27.96</v>
      </c>
    </row>
    <row r="783" spans="1:4" x14ac:dyDescent="0.2">
      <c r="A783" s="271">
        <v>34602</v>
      </c>
      <c r="B783" s="272" t="s">
        <v>1604</v>
      </c>
      <c r="C783" s="271" t="s">
        <v>54</v>
      </c>
      <c r="D783" s="273">
        <v>4.83</v>
      </c>
    </row>
    <row r="784" spans="1:4" x14ac:dyDescent="0.2">
      <c r="A784" s="271">
        <v>34607</v>
      </c>
      <c r="B784" s="272" t="s">
        <v>1605</v>
      </c>
      <c r="C784" s="271" t="s">
        <v>54</v>
      </c>
      <c r="D784" s="273">
        <v>11.84</v>
      </c>
    </row>
    <row r="785" spans="1:4" x14ac:dyDescent="0.2">
      <c r="A785" s="271">
        <v>34609</v>
      </c>
      <c r="B785" s="272" t="s">
        <v>1606</v>
      </c>
      <c r="C785" s="271" t="s">
        <v>54</v>
      </c>
      <c r="D785" s="273">
        <v>17.22</v>
      </c>
    </row>
    <row r="786" spans="1:4" x14ac:dyDescent="0.2">
      <c r="A786" s="271">
        <v>34618</v>
      </c>
      <c r="B786" s="272" t="s">
        <v>1607</v>
      </c>
      <c r="C786" s="271" t="s">
        <v>54</v>
      </c>
      <c r="D786" s="273">
        <v>6.58</v>
      </c>
    </row>
    <row r="787" spans="1:4" x14ac:dyDescent="0.2">
      <c r="A787" s="271">
        <v>34621</v>
      </c>
      <c r="B787" s="272" t="s">
        <v>1608</v>
      </c>
      <c r="C787" s="271" t="s">
        <v>54</v>
      </c>
      <c r="D787" s="273">
        <v>16.32</v>
      </c>
    </row>
    <row r="788" spans="1:4" x14ac:dyDescent="0.2">
      <c r="A788" s="271">
        <v>34622</v>
      </c>
      <c r="B788" s="272" t="s">
        <v>1609</v>
      </c>
      <c r="C788" s="271" t="s">
        <v>54</v>
      </c>
      <c r="D788" s="273">
        <v>24.24</v>
      </c>
    </row>
    <row r="789" spans="1:4" x14ac:dyDescent="0.2">
      <c r="A789" s="271">
        <v>34624</v>
      </c>
      <c r="B789" s="272" t="s">
        <v>1610</v>
      </c>
      <c r="C789" s="271" t="s">
        <v>54</v>
      </c>
      <c r="D789" s="273">
        <v>8.7899999999999991</v>
      </c>
    </row>
    <row r="790" spans="1:4" x14ac:dyDescent="0.2">
      <c r="A790" s="271">
        <v>34627</v>
      </c>
      <c r="B790" s="272" t="s">
        <v>1611</v>
      </c>
      <c r="C790" s="271" t="s">
        <v>54</v>
      </c>
      <c r="D790" s="273">
        <v>21.2</v>
      </c>
    </row>
    <row r="791" spans="1:4" x14ac:dyDescent="0.2">
      <c r="A791" s="271">
        <v>34629</v>
      </c>
      <c r="B791" s="272" t="s">
        <v>1612</v>
      </c>
      <c r="C791" s="271" t="s">
        <v>54</v>
      </c>
      <c r="D791" s="273">
        <v>32.39</v>
      </c>
    </row>
    <row r="792" spans="1:4" x14ac:dyDescent="0.2">
      <c r="A792" s="271">
        <v>39257</v>
      </c>
      <c r="B792" s="272" t="s">
        <v>1613</v>
      </c>
      <c r="C792" s="271" t="s">
        <v>54</v>
      </c>
      <c r="D792" s="273">
        <v>6.59</v>
      </c>
    </row>
    <row r="793" spans="1:4" x14ac:dyDescent="0.2">
      <c r="A793" s="271">
        <v>39261</v>
      </c>
      <c r="B793" s="272" t="s">
        <v>1614</v>
      </c>
      <c r="C793" s="271" t="s">
        <v>54</v>
      </c>
      <c r="D793" s="273">
        <v>37.74</v>
      </c>
    </row>
    <row r="794" spans="1:4" x14ac:dyDescent="0.2">
      <c r="A794" s="271">
        <v>39268</v>
      </c>
      <c r="B794" s="272" t="s">
        <v>1615</v>
      </c>
      <c r="C794" s="271" t="s">
        <v>54</v>
      </c>
      <c r="D794" s="273">
        <v>589.89</v>
      </c>
    </row>
    <row r="795" spans="1:4" x14ac:dyDescent="0.2">
      <c r="A795" s="271">
        <v>39262</v>
      </c>
      <c r="B795" s="272" t="s">
        <v>1616</v>
      </c>
      <c r="C795" s="271" t="s">
        <v>54</v>
      </c>
      <c r="D795" s="273">
        <v>60.1</v>
      </c>
    </row>
    <row r="796" spans="1:4" x14ac:dyDescent="0.2">
      <c r="A796" s="271">
        <v>39258</v>
      </c>
      <c r="B796" s="272" t="s">
        <v>1617</v>
      </c>
      <c r="C796" s="271" t="s">
        <v>54</v>
      </c>
      <c r="D796" s="273">
        <v>9.93</v>
      </c>
    </row>
    <row r="797" spans="1:4" x14ac:dyDescent="0.2">
      <c r="A797" s="271">
        <v>39263</v>
      </c>
      <c r="B797" s="272" t="s">
        <v>1618</v>
      </c>
      <c r="C797" s="271" t="s">
        <v>54</v>
      </c>
      <c r="D797" s="273">
        <v>103.92</v>
      </c>
    </row>
    <row r="798" spans="1:4" x14ac:dyDescent="0.2">
      <c r="A798" s="271">
        <v>39264</v>
      </c>
      <c r="B798" s="272" t="s">
        <v>1619</v>
      </c>
      <c r="C798" s="271" t="s">
        <v>54</v>
      </c>
      <c r="D798" s="273">
        <v>143.96</v>
      </c>
    </row>
    <row r="799" spans="1:4" x14ac:dyDescent="0.2">
      <c r="A799" s="271">
        <v>39259</v>
      </c>
      <c r="B799" s="272" t="s">
        <v>1620</v>
      </c>
      <c r="C799" s="271" t="s">
        <v>54</v>
      </c>
      <c r="D799" s="273">
        <v>15.3</v>
      </c>
    </row>
    <row r="800" spans="1:4" x14ac:dyDescent="0.2">
      <c r="A800" s="271">
        <v>39265</v>
      </c>
      <c r="B800" s="272" t="s">
        <v>1621</v>
      </c>
      <c r="C800" s="271" t="s">
        <v>54</v>
      </c>
      <c r="D800" s="273">
        <v>195.45</v>
      </c>
    </row>
    <row r="801" spans="1:4" x14ac:dyDescent="0.2">
      <c r="A801" s="271">
        <v>39260</v>
      </c>
      <c r="B801" s="272" t="s">
        <v>1622</v>
      </c>
      <c r="C801" s="271" t="s">
        <v>54</v>
      </c>
      <c r="D801" s="273">
        <v>23.43</v>
      </c>
    </row>
    <row r="802" spans="1:4" x14ac:dyDescent="0.2">
      <c r="A802" s="271">
        <v>39266</v>
      </c>
      <c r="B802" s="272" t="s">
        <v>1623</v>
      </c>
      <c r="C802" s="271" t="s">
        <v>54</v>
      </c>
      <c r="D802" s="273">
        <v>294.92</v>
      </c>
    </row>
    <row r="803" spans="1:4" x14ac:dyDescent="0.2">
      <c r="A803" s="271">
        <v>39267</v>
      </c>
      <c r="B803" s="272" t="s">
        <v>1624</v>
      </c>
      <c r="C803" s="271" t="s">
        <v>54</v>
      </c>
      <c r="D803" s="273">
        <v>368.73</v>
      </c>
    </row>
    <row r="804" spans="1:4" x14ac:dyDescent="0.2">
      <c r="A804" s="271">
        <v>11901</v>
      </c>
      <c r="B804" s="272" t="s">
        <v>1625</v>
      </c>
      <c r="C804" s="271" t="s">
        <v>54</v>
      </c>
      <c r="D804" s="273">
        <v>0.96</v>
      </c>
    </row>
    <row r="805" spans="1:4" x14ac:dyDescent="0.2">
      <c r="A805" s="271">
        <v>11902</v>
      </c>
      <c r="B805" s="272" t="s">
        <v>1626</v>
      </c>
      <c r="C805" s="271" t="s">
        <v>54</v>
      </c>
      <c r="D805" s="273">
        <v>1.83</v>
      </c>
    </row>
    <row r="806" spans="1:4" x14ac:dyDescent="0.2">
      <c r="A806" s="271">
        <v>11903</v>
      </c>
      <c r="B806" s="272" t="s">
        <v>1627</v>
      </c>
      <c r="C806" s="271" t="s">
        <v>54</v>
      </c>
      <c r="D806" s="273">
        <v>1.94</v>
      </c>
    </row>
    <row r="807" spans="1:4" x14ac:dyDescent="0.2">
      <c r="A807" s="271">
        <v>11904</v>
      </c>
      <c r="B807" s="272" t="s">
        <v>1628</v>
      </c>
      <c r="C807" s="271" t="s">
        <v>54</v>
      </c>
      <c r="D807" s="273">
        <v>2.94</v>
      </c>
    </row>
    <row r="808" spans="1:4" x14ac:dyDescent="0.2">
      <c r="A808" s="271">
        <v>11905</v>
      </c>
      <c r="B808" s="272" t="s">
        <v>1629</v>
      </c>
      <c r="C808" s="271" t="s">
        <v>54</v>
      </c>
      <c r="D808" s="273">
        <v>3.58</v>
      </c>
    </row>
    <row r="809" spans="1:4" x14ac:dyDescent="0.2">
      <c r="A809" s="271">
        <v>11906</v>
      </c>
      <c r="B809" s="272" t="s">
        <v>1630</v>
      </c>
      <c r="C809" s="271" t="s">
        <v>54</v>
      </c>
      <c r="D809" s="273">
        <v>4.5599999999999996</v>
      </c>
    </row>
    <row r="810" spans="1:4" x14ac:dyDescent="0.2">
      <c r="A810" s="271">
        <v>11919</v>
      </c>
      <c r="B810" s="272" t="s">
        <v>1631</v>
      </c>
      <c r="C810" s="271" t="s">
        <v>54</v>
      </c>
      <c r="D810" s="273">
        <v>8.35</v>
      </c>
    </row>
    <row r="811" spans="1:4" x14ac:dyDescent="0.2">
      <c r="A811" s="271">
        <v>11920</v>
      </c>
      <c r="B811" s="272" t="s">
        <v>1632</v>
      </c>
      <c r="C811" s="271" t="s">
        <v>54</v>
      </c>
      <c r="D811" s="273">
        <v>15.86</v>
      </c>
    </row>
    <row r="812" spans="1:4" x14ac:dyDescent="0.2">
      <c r="A812" s="271">
        <v>11924</v>
      </c>
      <c r="B812" s="272" t="s">
        <v>1633</v>
      </c>
      <c r="C812" s="271" t="s">
        <v>54</v>
      </c>
      <c r="D812" s="273">
        <v>133.15</v>
      </c>
    </row>
    <row r="813" spans="1:4" x14ac:dyDescent="0.2">
      <c r="A813" s="271">
        <v>11921</v>
      </c>
      <c r="B813" s="272" t="s">
        <v>1634</v>
      </c>
      <c r="C813" s="271" t="s">
        <v>54</v>
      </c>
      <c r="D813" s="273">
        <v>23.21</v>
      </c>
    </row>
    <row r="814" spans="1:4" x14ac:dyDescent="0.2">
      <c r="A814" s="271">
        <v>11922</v>
      </c>
      <c r="B814" s="272" t="s">
        <v>1635</v>
      </c>
      <c r="C814" s="271" t="s">
        <v>54</v>
      </c>
      <c r="D814" s="273">
        <v>37.53</v>
      </c>
    </row>
    <row r="815" spans="1:4" x14ac:dyDescent="0.2">
      <c r="A815" s="271">
        <v>11923</v>
      </c>
      <c r="B815" s="272" t="s">
        <v>1636</v>
      </c>
      <c r="C815" s="271" t="s">
        <v>54</v>
      </c>
      <c r="D815" s="273">
        <v>54.94</v>
      </c>
    </row>
    <row r="816" spans="1:4" x14ac:dyDescent="0.2">
      <c r="A816" s="271">
        <v>11916</v>
      </c>
      <c r="B816" s="272" t="s">
        <v>1637</v>
      </c>
      <c r="C816" s="271" t="s">
        <v>54</v>
      </c>
      <c r="D816" s="273">
        <v>11.42</v>
      </c>
    </row>
    <row r="817" spans="1:4" x14ac:dyDescent="0.2">
      <c r="A817" s="271">
        <v>11914</v>
      </c>
      <c r="B817" s="272" t="s">
        <v>1638</v>
      </c>
      <c r="C817" s="271" t="s">
        <v>54</v>
      </c>
      <c r="D817" s="273">
        <v>82.31</v>
      </c>
    </row>
    <row r="818" spans="1:4" x14ac:dyDescent="0.2">
      <c r="A818" s="271">
        <v>11917</v>
      </c>
      <c r="B818" s="272" t="s">
        <v>1639</v>
      </c>
      <c r="C818" s="271" t="s">
        <v>54</v>
      </c>
      <c r="D818" s="273">
        <v>20.12</v>
      </c>
    </row>
    <row r="819" spans="1:4" x14ac:dyDescent="0.2">
      <c r="A819" s="271">
        <v>11918</v>
      </c>
      <c r="B819" s="272" t="s">
        <v>1640</v>
      </c>
      <c r="C819" s="271" t="s">
        <v>54</v>
      </c>
      <c r="D819" s="273">
        <v>23.87</v>
      </c>
    </row>
    <row r="820" spans="1:4" x14ac:dyDescent="0.2">
      <c r="A820" s="271">
        <v>37734</v>
      </c>
      <c r="B820" s="272" t="s">
        <v>1641</v>
      </c>
      <c r="C820" s="271" t="s">
        <v>77</v>
      </c>
      <c r="D820" s="273">
        <v>84946.15</v>
      </c>
    </row>
    <row r="821" spans="1:4" x14ac:dyDescent="0.2">
      <c r="A821" s="271">
        <v>42251</v>
      </c>
      <c r="B821" s="272" t="s">
        <v>1642</v>
      </c>
      <c r="C821" s="271" t="s">
        <v>77</v>
      </c>
      <c r="D821" s="273">
        <v>96461.53</v>
      </c>
    </row>
    <row r="822" spans="1:4" x14ac:dyDescent="0.2">
      <c r="A822" s="271">
        <v>37733</v>
      </c>
      <c r="B822" s="272" t="s">
        <v>1643</v>
      </c>
      <c r="C822" s="271" t="s">
        <v>77</v>
      </c>
      <c r="D822" s="273">
        <v>63692.3</v>
      </c>
    </row>
    <row r="823" spans="1:4" x14ac:dyDescent="0.2">
      <c r="A823" s="271">
        <v>37735</v>
      </c>
      <c r="B823" s="272" t="s">
        <v>1644</v>
      </c>
      <c r="C823" s="271" t="s">
        <v>77</v>
      </c>
      <c r="D823" s="273">
        <v>76749.23</v>
      </c>
    </row>
    <row r="824" spans="1:4" x14ac:dyDescent="0.2">
      <c r="A824" s="271">
        <v>5090</v>
      </c>
      <c r="B824" s="272" t="s">
        <v>1645</v>
      </c>
      <c r="C824" s="271" t="s">
        <v>77</v>
      </c>
      <c r="D824" s="273">
        <v>24.91</v>
      </c>
    </row>
    <row r="825" spans="1:4" x14ac:dyDescent="0.2">
      <c r="A825" s="271">
        <v>5085</v>
      </c>
      <c r="B825" s="272" t="s">
        <v>1646</v>
      </c>
      <c r="C825" s="271" t="s">
        <v>77</v>
      </c>
      <c r="D825" s="273">
        <v>37.08</v>
      </c>
    </row>
    <row r="826" spans="1:4" x14ac:dyDescent="0.2">
      <c r="A826" s="271">
        <v>43603</v>
      </c>
      <c r="B826" s="272" t="s">
        <v>1647</v>
      </c>
      <c r="C826" s="271" t="s">
        <v>77</v>
      </c>
      <c r="D826" s="273">
        <v>52.98</v>
      </c>
    </row>
    <row r="827" spans="1:4" x14ac:dyDescent="0.2">
      <c r="A827" s="271">
        <v>38374</v>
      </c>
      <c r="B827" s="272" t="s">
        <v>1648</v>
      </c>
      <c r="C827" s="271" t="s">
        <v>77</v>
      </c>
      <c r="D827" s="273">
        <v>1263.4100000000001</v>
      </c>
    </row>
    <row r="828" spans="1:4" x14ac:dyDescent="0.2">
      <c r="A828" s="271">
        <v>4513</v>
      </c>
      <c r="B828" s="272" t="s">
        <v>1649</v>
      </c>
      <c r="C828" s="271" t="s">
        <v>54</v>
      </c>
      <c r="D828" s="273">
        <v>8.15</v>
      </c>
    </row>
    <row r="829" spans="1:4" x14ac:dyDescent="0.2">
      <c r="A829" s="271">
        <v>20212</v>
      </c>
      <c r="B829" s="272" t="s">
        <v>1650</v>
      </c>
      <c r="C829" s="271" t="s">
        <v>54</v>
      </c>
      <c r="D829" s="273">
        <v>18.16</v>
      </c>
    </row>
    <row r="830" spans="1:4" x14ac:dyDescent="0.2">
      <c r="A830" s="271">
        <v>20209</v>
      </c>
      <c r="B830" s="272" t="s">
        <v>1651</v>
      </c>
      <c r="C830" s="271" t="s">
        <v>54</v>
      </c>
      <c r="D830" s="273">
        <v>21.69</v>
      </c>
    </row>
    <row r="831" spans="1:4" x14ac:dyDescent="0.2">
      <c r="A831" s="271">
        <v>4430</v>
      </c>
      <c r="B831" s="272" t="s">
        <v>1652</v>
      </c>
      <c r="C831" s="271" t="s">
        <v>54</v>
      </c>
      <c r="D831" s="273">
        <v>10.63</v>
      </c>
    </row>
    <row r="832" spans="1:4" x14ac:dyDescent="0.2">
      <c r="A832" s="271">
        <v>4433</v>
      </c>
      <c r="B832" s="272" t="s">
        <v>1653</v>
      </c>
      <c r="C832" s="271" t="s">
        <v>54</v>
      </c>
      <c r="D832" s="273">
        <v>20.78</v>
      </c>
    </row>
    <row r="833" spans="1:4" x14ac:dyDescent="0.2">
      <c r="A833" s="271">
        <v>4400</v>
      </c>
      <c r="B833" s="272" t="s">
        <v>1654</v>
      </c>
      <c r="C833" s="271" t="s">
        <v>54</v>
      </c>
      <c r="D833" s="273">
        <v>16.91</v>
      </c>
    </row>
    <row r="834" spans="1:4" x14ac:dyDescent="0.2">
      <c r="A834" s="271">
        <v>2729</v>
      </c>
      <c r="B834" s="272" t="s">
        <v>1655</v>
      </c>
      <c r="C834" s="271" t="s">
        <v>77</v>
      </c>
      <c r="D834" s="273">
        <v>35.520000000000003</v>
      </c>
    </row>
    <row r="835" spans="1:4" x14ac:dyDescent="0.2">
      <c r="A835" s="271">
        <v>37106</v>
      </c>
      <c r="B835" s="272" t="s">
        <v>1656</v>
      </c>
      <c r="C835" s="271" t="s">
        <v>77</v>
      </c>
      <c r="D835" s="273">
        <v>5125.03</v>
      </c>
    </row>
    <row r="836" spans="1:4" x14ac:dyDescent="0.2">
      <c r="A836" s="271">
        <v>11869</v>
      </c>
      <c r="B836" s="272" t="s">
        <v>1657</v>
      </c>
      <c r="C836" s="271" t="s">
        <v>77</v>
      </c>
      <c r="D836" s="273">
        <v>1025</v>
      </c>
    </row>
    <row r="837" spans="1:4" x14ac:dyDescent="0.2">
      <c r="A837" s="271">
        <v>43981</v>
      </c>
      <c r="B837" s="272" t="s">
        <v>1658</v>
      </c>
      <c r="C837" s="271" t="s">
        <v>77</v>
      </c>
      <c r="D837" s="273">
        <v>7723.37</v>
      </c>
    </row>
    <row r="838" spans="1:4" x14ac:dyDescent="0.2">
      <c r="A838" s="271">
        <v>37104</v>
      </c>
      <c r="B838" s="272" t="s">
        <v>1659</v>
      </c>
      <c r="C838" s="271" t="s">
        <v>77</v>
      </c>
      <c r="D838" s="273">
        <v>1286.4000000000001</v>
      </c>
    </row>
    <row r="839" spans="1:4" x14ac:dyDescent="0.2">
      <c r="A839" s="271">
        <v>43982</v>
      </c>
      <c r="B839" s="272" t="s">
        <v>1660</v>
      </c>
      <c r="C839" s="271" t="s">
        <v>77</v>
      </c>
      <c r="D839" s="273">
        <v>12200.98</v>
      </c>
    </row>
    <row r="840" spans="1:4" x14ac:dyDescent="0.2">
      <c r="A840" s="271">
        <v>43978</v>
      </c>
      <c r="B840" s="272" t="s">
        <v>1661</v>
      </c>
      <c r="C840" s="271" t="s">
        <v>77</v>
      </c>
      <c r="D840" s="273">
        <v>1906.42</v>
      </c>
    </row>
    <row r="841" spans="1:4" x14ac:dyDescent="0.2">
      <c r="A841" s="271">
        <v>11871</v>
      </c>
      <c r="B841" s="272" t="s">
        <v>1662</v>
      </c>
      <c r="C841" s="271" t="s">
        <v>77</v>
      </c>
      <c r="D841" s="273">
        <v>477.8</v>
      </c>
    </row>
    <row r="842" spans="1:4" x14ac:dyDescent="0.2">
      <c r="A842" s="271">
        <v>37105</v>
      </c>
      <c r="B842" s="272" t="s">
        <v>1663</v>
      </c>
      <c r="C842" s="271" t="s">
        <v>77</v>
      </c>
      <c r="D842" s="273">
        <v>2939.92</v>
      </c>
    </row>
    <row r="843" spans="1:4" x14ac:dyDescent="0.2">
      <c r="A843" s="271">
        <v>43980</v>
      </c>
      <c r="B843" s="272" t="s">
        <v>1664</v>
      </c>
      <c r="C843" s="271" t="s">
        <v>77</v>
      </c>
      <c r="D843" s="273">
        <v>3661.36</v>
      </c>
    </row>
    <row r="844" spans="1:4" x14ac:dyDescent="0.2">
      <c r="A844" s="271">
        <v>43979</v>
      </c>
      <c r="B844" s="272" t="s">
        <v>1665</v>
      </c>
      <c r="C844" s="271" t="s">
        <v>77</v>
      </c>
      <c r="D844" s="273">
        <v>687.93</v>
      </c>
    </row>
    <row r="845" spans="1:4" x14ac:dyDescent="0.2">
      <c r="A845" s="271">
        <v>11868</v>
      </c>
      <c r="B845" s="272" t="s">
        <v>1666</v>
      </c>
      <c r="C845" s="271" t="s">
        <v>77</v>
      </c>
      <c r="D845" s="273">
        <v>665.3</v>
      </c>
    </row>
    <row r="846" spans="1:4" x14ac:dyDescent="0.2">
      <c r="A846" s="271">
        <v>34636</v>
      </c>
      <c r="B846" s="272" t="s">
        <v>1667</v>
      </c>
      <c r="C846" s="271" t="s">
        <v>77</v>
      </c>
      <c r="D846" s="273">
        <v>472.45</v>
      </c>
    </row>
    <row r="847" spans="1:4" x14ac:dyDescent="0.2">
      <c r="A847" s="271">
        <v>34639</v>
      </c>
      <c r="B847" s="272" t="s">
        <v>1668</v>
      </c>
      <c r="C847" s="271" t="s">
        <v>77</v>
      </c>
      <c r="D847" s="273">
        <v>1090.5</v>
      </c>
    </row>
    <row r="848" spans="1:4" x14ac:dyDescent="0.2">
      <c r="A848" s="271">
        <v>34640</v>
      </c>
      <c r="B848" s="272" t="s">
        <v>1669</v>
      </c>
      <c r="C848" s="271" t="s">
        <v>77</v>
      </c>
      <c r="D848" s="273">
        <v>1237</v>
      </c>
    </row>
    <row r="849" spans="1:4" x14ac:dyDescent="0.2">
      <c r="A849" s="271">
        <v>43977</v>
      </c>
      <c r="B849" s="272" t="s">
        <v>1670</v>
      </c>
      <c r="C849" s="271" t="s">
        <v>77</v>
      </c>
      <c r="D849" s="273">
        <v>2132.5100000000002</v>
      </c>
    </row>
    <row r="850" spans="1:4" x14ac:dyDescent="0.2">
      <c r="A850" s="271">
        <v>34637</v>
      </c>
      <c r="B850" s="272" t="s">
        <v>1671</v>
      </c>
      <c r="C850" s="271" t="s">
        <v>77</v>
      </c>
      <c r="D850" s="273">
        <v>285.70999999999998</v>
      </c>
    </row>
    <row r="851" spans="1:4" x14ac:dyDescent="0.2">
      <c r="A851" s="271">
        <v>34638</v>
      </c>
      <c r="B851" s="272" t="s">
        <v>1672</v>
      </c>
      <c r="C851" s="271" t="s">
        <v>77</v>
      </c>
      <c r="D851" s="273">
        <v>441.94</v>
      </c>
    </row>
    <row r="852" spans="1:4" x14ac:dyDescent="0.2">
      <c r="A852" s="271">
        <v>34641</v>
      </c>
      <c r="B852" s="272" t="s">
        <v>1673</v>
      </c>
      <c r="C852" s="271" t="s">
        <v>77</v>
      </c>
      <c r="D852" s="273"/>
    </row>
    <row r="853" spans="1:4" x14ac:dyDescent="0.2">
      <c r="A853" s="271">
        <v>43434</v>
      </c>
      <c r="B853" s="272" t="s">
        <v>1674</v>
      </c>
      <c r="C853" s="271" t="s">
        <v>77</v>
      </c>
      <c r="D853" s="273"/>
    </row>
    <row r="854" spans="1:4" x14ac:dyDescent="0.2">
      <c r="A854" s="271">
        <v>43435</v>
      </c>
      <c r="B854" s="272" t="s">
        <v>1675</v>
      </c>
      <c r="C854" s="271" t="s">
        <v>77</v>
      </c>
      <c r="D854" s="273"/>
    </row>
    <row r="855" spans="1:4" x14ac:dyDescent="0.2">
      <c r="A855" s="271">
        <v>43436</v>
      </c>
      <c r="B855" s="272" t="s">
        <v>1676</v>
      </c>
      <c r="C855" s="271" t="s">
        <v>77</v>
      </c>
      <c r="D855" s="273"/>
    </row>
    <row r="856" spans="1:4" x14ac:dyDescent="0.2">
      <c r="A856" s="271">
        <v>43437</v>
      </c>
      <c r="B856" s="272" t="s">
        <v>1677</v>
      </c>
      <c r="C856" s="271" t="s">
        <v>77</v>
      </c>
      <c r="D856" s="273"/>
    </row>
    <row r="857" spans="1:4" x14ac:dyDescent="0.2">
      <c r="A857" s="271">
        <v>43438</v>
      </c>
      <c r="B857" s="272" t="s">
        <v>1678</v>
      </c>
      <c r="C857" s="271" t="s">
        <v>77</v>
      </c>
      <c r="D857" s="273"/>
    </row>
    <row r="858" spans="1:4" x14ac:dyDescent="0.2">
      <c r="A858" s="271">
        <v>41627</v>
      </c>
      <c r="B858" s="272" t="s">
        <v>1679</v>
      </c>
      <c r="C858" s="271" t="s">
        <v>77</v>
      </c>
      <c r="D858" s="273"/>
    </row>
    <row r="859" spans="1:4" x14ac:dyDescent="0.2">
      <c r="A859" s="271">
        <v>41628</v>
      </c>
      <c r="B859" s="272" t="s">
        <v>1680</v>
      </c>
      <c r="C859" s="271" t="s">
        <v>77</v>
      </c>
      <c r="D859" s="273"/>
    </row>
    <row r="860" spans="1:4" x14ac:dyDescent="0.2">
      <c r="A860" s="271">
        <v>41629</v>
      </c>
      <c r="B860" s="272" t="s">
        <v>1681</v>
      </c>
      <c r="C860" s="271" t="s">
        <v>77</v>
      </c>
      <c r="D860" s="273"/>
    </row>
    <row r="861" spans="1:4" x14ac:dyDescent="0.2">
      <c r="A861" s="271">
        <v>43429</v>
      </c>
      <c r="B861" s="272" t="s">
        <v>1682</v>
      </c>
      <c r="C861" s="271" t="s">
        <v>77</v>
      </c>
      <c r="D861" s="273"/>
    </row>
    <row r="862" spans="1:4" x14ac:dyDescent="0.2">
      <c r="A862" s="271">
        <v>43430</v>
      </c>
      <c r="B862" s="272" t="s">
        <v>1683</v>
      </c>
      <c r="C862" s="271" t="s">
        <v>77</v>
      </c>
      <c r="D862" s="273"/>
    </row>
    <row r="863" spans="1:4" x14ac:dyDescent="0.2">
      <c r="A863" s="271">
        <v>43431</v>
      </c>
      <c r="B863" s="272" t="s">
        <v>1684</v>
      </c>
      <c r="C863" s="271" t="s">
        <v>77</v>
      </c>
      <c r="D863" s="273"/>
    </row>
    <row r="864" spans="1:4" x14ac:dyDescent="0.2">
      <c r="A864" s="271">
        <v>43432</v>
      </c>
      <c r="B864" s="272" t="s">
        <v>1685</v>
      </c>
      <c r="C864" s="271" t="s">
        <v>77</v>
      </c>
      <c r="D864" s="273"/>
    </row>
    <row r="865" spans="1:4" x14ac:dyDescent="0.2">
      <c r="A865" s="271">
        <v>43433</v>
      </c>
      <c r="B865" s="272" t="s">
        <v>1686</v>
      </c>
      <c r="C865" s="271" t="s">
        <v>77</v>
      </c>
      <c r="D865" s="273"/>
    </row>
    <row r="866" spans="1:4" x14ac:dyDescent="0.2">
      <c r="A866" s="271">
        <v>43094</v>
      </c>
      <c r="B866" s="272" t="s">
        <v>1687</v>
      </c>
      <c r="C866" s="271" t="s">
        <v>77</v>
      </c>
      <c r="D866" s="273">
        <v>290.14999999999998</v>
      </c>
    </row>
    <row r="867" spans="1:4" x14ac:dyDescent="0.2">
      <c r="A867" s="271">
        <v>43093</v>
      </c>
      <c r="B867" s="272" t="s">
        <v>1688</v>
      </c>
      <c r="C867" s="271" t="s">
        <v>77</v>
      </c>
      <c r="D867" s="273">
        <v>308.33999999999997</v>
      </c>
    </row>
    <row r="868" spans="1:4" x14ac:dyDescent="0.2">
      <c r="A868" s="271">
        <v>11694</v>
      </c>
      <c r="B868" s="272" t="s">
        <v>1689</v>
      </c>
      <c r="C868" s="271" t="s">
        <v>77</v>
      </c>
      <c r="D868" s="273">
        <v>883.1</v>
      </c>
    </row>
    <row r="869" spans="1:4" x14ac:dyDescent="0.2">
      <c r="A869" s="271">
        <v>1030</v>
      </c>
      <c r="B869" s="272" t="s">
        <v>1690</v>
      </c>
      <c r="C869" s="271" t="s">
        <v>77</v>
      </c>
      <c r="D869" s="273">
        <v>39.950000000000003</v>
      </c>
    </row>
    <row r="870" spans="1:4" x14ac:dyDescent="0.2">
      <c r="A870" s="271">
        <v>11881</v>
      </c>
      <c r="B870" s="272" t="s">
        <v>1691</v>
      </c>
      <c r="C870" s="271" t="s">
        <v>77</v>
      </c>
      <c r="D870" s="273"/>
    </row>
    <row r="871" spans="1:4" x14ac:dyDescent="0.2">
      <c r="A871" s="271">
        <v>35277</v>
      </c>
      <c r="B871" s="272" t="s">
        <v>1692</v>
      </c>
      <c r="C871" s="271" t="s">
        <v>77</v>
      </c>
      <c r="D871" s="273">
        <v>409.45</v>
      </c>
    </row>
    <row r="872" spans="1:4" x14ac:dyDescent="0.2">
      <c r="A872" s="271">
        <v>10521</v>
      </c>
      <c r="B872" s="272" t="s">
        <v>1693</v>
      </c>
      <c r="C872" s="271" t="s">
        <v>77</v>
      </c>
      <c r="D872" s="273">
        <v>283.08</v>
      </c>
    </row>
    <row r="873" spans="1:4" x14ac:dyDescent="0.2">
      <c r="A873" s="271">
        <v>10885</v>
      </c>
      <c r="B873" s="272" t="s">
        <v>1694</v>
      </c>
      <c r="C873" s="271" t="s">
        <v>77</v>
      </c>
      <c r="D873" s="273">
        <v>358.07</v>
      </c>
    </row>
    <row r="874" spans="1:4" x14ac:dyDescent="0.2">
      <c r="A874" s="271">
        <v>20962</v>
      </c>
      <c r="B874" s="272" t="s">
        <v>1695</v>
      </c>
      <c r="C874" s="271" t="s">
        <v>77</v>
      </c>
      <c r="D874" s="273">
        <v>296.57</v>
      </c>
    </row>
    <row r="875" spans="1:4" x14ac:dyDescent="0.2">
      <c r="A875" s="271">
        <v>20963</v>
      </c>
      <c r="B875" s="272" t="s">
        <v>1696</v>
      </c>
      <c r="C875" s="271" t="s">
        <v>77</v>
      </c>
      <c r="D875" s="273">
        <v>362.28</v>
      </c>
    </row>
    <row r="876" spans="1:4" x14ac:dyDescent="0.2">
      <c r="A876" s="271">
        <v>34643</v>
      </c>
      <c r="B876" s="272" t="s">
        <v>1697</v>
      </c>
      <c r="C876" s="271" t="s">
        <v>77</v>
      </c>
      <c r="D876" s="273">
        <v>47.15</v>
      </c>
    </row>
    <row r="877" spans="1:4" x14ac:dyDescent="0.2">
      <c r="A877" s="271">
        <v>41480</v>
      </c>
      <c r="B877" s="272" t="s">
        <v>1698</v>
      </c>
      <c r="C877" s="271" t="s">
        <v>77</v>
      </c>
      <c r="D877" s="273">
        <v>54.67</v>
      </c>
    </row>
    <row r="878" spans="1:4" x14ac:dyDescent="0.2">
      <c r="A878" s="271">
        <v>41474</v>
      </c>
      <c r="B878" s="272" t="s">
        <v>1699</v>
      </c>
      <c r="C878" s="271" t="s">
        <v>77</v>
      </c>
      <c r="D878" s="273">
        <v>87.34</v>
      </c>
    </row>
    <row r="879" spans="1:4" x14ac:dyDescent="0.2">
      <c r="A879" s="271">
        <v>41475</v>
      </c>
      <c r="B879" s="272" t="s">
        <v>1700</v>
      </c>
      <c r="C879" s="271" t="s">
        <v>77</v>
      </c>
      <c r="D879" s="273">
        <v>74.52</v>
      </c>
    </row>
    <row r="880" spans="1:4" x14ac:dyDescent="0.2">
      <c r="A880" s="271">
        <v>41476</v>
      </c>
      <c r="B880" s="272" t="s">
        <v>1701</v>
      </c>
      <c r="C880" s="271" t="s">
        <v>77</v>
      </c>
      <c r="D880" s="273">
        <v>163.16999999999999</v>
      </c>
    </row>
    <row r="881" spans="1:4" x14ac:dyDescent="0.2">
      <c r="A881" s="271">
        <v>2555</v>
      </c>
      <c r="B881" s="272" t="s">
        <v>1702</v>
      </c>
      <c r="C881" s="271" t="s">
        <v>77</v>
      </c>
      <c r="D881" s="273">
        <v>1.79</v>
      </c>
    </row>
    <row r="882" spans="1:4" x14ac:dyDescent="0.2">
      <c r="A882" s="271">
        <v>2556</v>
      </c>
      <c r="B882" s="272" t="s">
        <v>1703</v>
      </c>
      <c r="C882" s="271" t="s">
        <v>77</v>
      </c>
      <c r="D882" s="273">
        <v>1.86</v>
      </c>
    </row>
    <row r="883" spans="1:4" x14ac:dyDescent="0.2">
      <c r="A883" s="271">
        <v>2557</v>
      </c>
      <c r="B883" s="272" t="s">
        <v>1704</v>
      </c>
      <c r="C883" s="271" t="s">
        <v>77</v>
      </c>
      <c r="D883" s="273">
        <v>3.93</v>
      </c>
    </row>
    <row r="884" spans="1:4" x14ac:dyDescent="0.2">
      <c r="A884" s="271">
        <v>10569</v>
      </c>
      <c r="B884" s="272" t="s">
        <v>1705</v>
      </c>
      <c r="C884" s="271" t="s">
        <v>77</v>
      </c>
      <c r="D884" s="273">
        <v>3.93</v>
      </c>
    </row>
    <row r="885" spans="1:4" x14ac:dyDescent="0.2">
      <c r="A885" s="271">
        <v>39810</v>
      </c>
      <c r="B885" s="272" t="s">
        <v>1706</v>
      </c>
      <c r="C885" s="271" t="s">
        <v>77</v>
      </c>
      <c r="D885" s="273">
        <v>39.15</v>
      </c>
    </row>
    <row r="886" spans="1:4" x14ac:dyDescent="0.2">
      <c r="A886" s="271">
        <v>39811</v>
      </c>
      <c r="B886" s="272" t="s">
        <v>1707</v>
      </c>
      <c r="C886" s="271" t="s">
        <v>77</v>
      </c>
      <c r="D886" s="273">
        <v>47.89</v>
      </c>
    </row>
    <row r="887" spans="1:4" x14ac:dyDescent="0.2">
      <c r="A887" s="271">
        <v>39812</v>
      </c>
      <c r="B887" s="272" t="s">
        <v>1708</v>
      </c>
      <c r="C887" s="271" t="s">
        <v>77</v>
      </c>
      <c r="D887" s="273">
        <v>78.75</v>
      </c>
    </row>
    <row r="888" spans="1:4" x14ac:dyDescent="0.2">
      <c r="A888" s="271">
        <v>43096</v>
      </c>
      <c r="B888" s="272" t="s">
        <v>1709</v>
      </c>
      <c r="C888" s="271" t="s">
        <v>77</v>
      </c>
      <c r="D888" s="273">
        <v>261.04000000000002</v>
      </c>
    </row>
    <row r="889" spans="1:4" x14ac:dyDescent="0.2">
      <c r="A889" s="271">
        <v>43102</v>
      </c>
      <c r="B889" s="272" t="s">
        <v>1710</v>
      </c>
      <c r="C889" s="271" t="s">
        <v>77</v>
      </c>
      <c r="D889" s="273">
        <v>158.72999999999999</v>
      </c>
    </row>
    <row r="890" spans="1:4" x14ac:dyDescent="0.2">
      <c r="A890" s="271">
        <v>43103</v>
      </c>
      <c r="B890" s="272" t="s">
        <v>1711</v>
      </c>
      <c r="C890" s="271" t="s">
        <v>77</v>
      </c>
      <c r="D890" s="273">
        <v>233.73</v>
      </c>
    </row>
    <row r="891" spans="1:4" x14ac:dyDescent="0.2">
      <c r="A891" s="271">
        <v>43098</v>
      </c>
      <c r="B891" s="272" t="s">
        <v>1712</v>
      </c>
      <c r="C891" s="271" t="s">
        <v>77</v>
      </c>
      <c r="D891" s="273">
        <v>88.42</v>
      </c>
    </row>
    <row r="892" spans="1:4" x14ac:dyDescent="0.2">
      <c r="A892" s="271">
        <v>43097</v>
      </c>
      <c r="B892" s="272" t="s">
        <v>1713</v>
      </c>
      <c r="C892" s="271" t="s">
        <v>77</v>
      </c>
      <c r="D892" s="273">
        <v>52.38</v>
      </c>
    </row>
    <row r="893" spans="1:4" x14ac:dyDescent="0.2">
      <c r="A893" s="271">
        <v>43104</v>
      </c>
      <c r="B893" s="272" t="s">
        <v>1714</v>
      </c>
      <c r="C893" s="271" t="s">
        <v>77</v>
      </c>
      <c r="D893" s="273">
        <v>619.67999999999995</v>
      </c>
    </row>
    <row r="894" spans="1:4" x14ac:dyDescent="0.2">
      <c r="A894" s="271">
        <v>39771</v>
      </c>
      <c r="B894" s="272" t="s">
        <v>1715</v>
      </c>
      <c r="C894" s="271" t="s">
        <v>77</v>
      </c>
      <c r="D894" s="273">
        <v>37.729999999999997</v>
      </c>
    </row>
    <row r="895" spans="1:4" x14ac:dyDescent="0.2">
      <c r="A895" s="271">
        <v>39772</v>
      </c>
      <c r="B895" s="272" t="s">
        <v>1716</v>
      </c>
      <c r="C895" s="271" t="s">
        <v>77</v>
      </c>
      <c r="D895" s="273">
        <v>74.150000000000006</v>
      </c>
    </row>
    <row r="896" spans="1:4" x14ac:dyDescent="0.2">
      <c r="A896" s="271">
        <v>39773</v>
      </c>
      <c r="B896" s="272" t="s">
        <v>1717</v>
      </c>
      <c r="C896" s="271" t="s">
        <v>77</v>
      </c>
      <c r="D896" s="273">
        <v>119.19</v>
      </c>
    </row>
    <row r="897" spans="1:4" x14ac:dyDescent="0.2">
      <c r="A897" s="271">
        <v>39774</v>
      </c>
      <c r="B897" s="272" t="s">
        <v>1718</v>
      </c>
      <c r="C897" s="271" t="s">
        <v>77</v>
      </c>
      <c r="D897" s="273">
        <v>178.27</v>
      </c>
    </row>
    <row r="898" spans="1:4" x14ac:dyDescent="0.2">
      <c r="A898" s="271">
        <v>39775</v>
      </c>
      <c r="B898" s="272" t="s">
        <v>1719</v>
      </c>
      <c r="C898" s="271" t="s">
        <v>77</v>
      </c>
      <c r="D898" s="273">
        <v>237.93</v>
      </c>
    </row>
    <row r="899" spans="1:4" x14ac:dyDescent="0.2">
      <c r="A899" s="271">
        <v>39776</v>
      </c>
      <c r="B899" s="272" t="s">
        <v>1720</v>
      </c>
      <c r="C899" s="271" t="s">
        <v>77</v>
      </c>
      <c r="D899" s="273">
        <v>287.55</v>
      </c>
    </row>
    <row r="900" spans="1:4" x14ac:dyDescent="0.2">
      <c r="A900" s="271">
        <v>39777</v>
      </c>
      <c r="B900" s="272" t="s">
        <v>1721</v>
      </c>
      <c r="C900" s="271" t="s">
        <v>77</v>
      </c>
      <c r="D900" s="273">
        <v>364.46</v>
      </c>
    </row>
    <row r="901" spans="1:4" x14ac:dyDescent="0.2">
      <c r="A901" s="271">
        <v>20254</v>
      </c>
      <c r="B901" s="272" t="s">
        <v>1722</v>
      </c>
      <c r="C901" s="271" t="s">
        <v>77</v>
      </c>
      <c r="D901" s="273">
        <v>26.45</v>
      </c>
    </row>
    <row r="902" spans="1:4" x14ac:dyDescent="0.2">
      <c r="A902" s="271">
        <v>20253</v>
      </c>
      <c r="B902" s="272" t="s">
        <v>1723</v>
      </c>
      <c r="C902" s="271" t="s">
        <v>77</v>
      </c>
      <c r="D902" s="273">
        <v>86.86</v>
      </c>
    </row>
    <row r="903" spans="1:4" x14ac:dyDescent="0.2">
      <c r="A903" s="271">
        <v>1872</v>
      </c>
      <c r="B903" s="272" t="s">
        <v>1724</v>
      </c>
      <c r="C903" s="271" t="s">
        <v>77</v>
      </c>
      <c r="D903" s="273">
        <v>2.83</v>
      </c>
    </row>
    <row r="904" spans="1:4" x14ac:dyDescent="0.2">
      <c r="A904" s="271">
        <v>1873</v>
      </c>
      <c r="B904" s="272" t="s">
        <v>1725</v>
      </c>
      <c r="C904" s="271" t="s">
        <v>77</v>
      </c>
      <c r="D904" s="273">
        <v>5.63</v>
      </c>
    </row>
    <row r="905" spans="1:4" x14ac:dyDescent="0.2">
      <c r="A905" s="271">
        <v>14055</v>
      </c>
      <c r="B905" s="272" t="s">
        <v>1726</v>
      </c>
      <c r="C905" s="271" t="s">
        <v>77</v>
      </c>
      <c r="D905" s="273">
        <v>793.79</v>
      </c>
    </row>
    <row r="906" spans="1:4" x14ac:dyDescent="0.2">
      <c r="A906" s="271">
        <v>11247</v>
      </c>
      <c r="B906" s="272" t="s">
        <v>1727</v>
      </c>
      <c r="C906" s="271" t="s">
        <v>77</v>
      </c>
      <c r="D906" s="273">
        <v>1670.3</v>
      </c>
    </row>
    <row r="907" spans="1:4" x14ac:dyDescent="0.2">
      <c r="A907" s="271">
        <v>11250</v>
      </c>
      <c r="B907" s="272" t="s">
        <v>1728</v>
      </c>
      <c r="C907" s="271" t="s">
        <v>77</v>
      </c>
      <c r="D907" s="273">
        <v>71.91</v>
      </c>
    </row>
    <row r="908" spans="1:4" x14ac:dyDescent="0.2">
      <c r="A908" s="271">
        <v>11249</v>
      </c>
      <c r="B908" s="272" t="s">
        <v>1729</v>
      </c>
      <c r="C908" s="271" t="s">
        <v>77</v>
      </c>
      <c r="D908" s="273">
        <v>3262.69</v>
      </c>
    </row>
    <row r="909" spans="1:4" x14ac:dyDescent="0.2">
      <c r="A909" s="271">
        <v>11251</v>
      </c>
      <c r="B909" s="272" t="s">
        <v>1730</v>
      </c>
      <c r="C909" s="271" t="s">
        <v>77</v>
      </c>
      <c r="D909" s="273">
        <v>159.28</v>
      </c>
    </row>
    <row r="910" spans="1:4" x14ac:dyDescent="0.2">
      <c r="A910" s="271">
        <v>11253</v>
      </c>
      <c r="B910" s="272" t="s">
        <v>1731</v>
      </c>
      <c r="C910" s="271" t="s">
        <v>77</v>
      </c>
      <c r="D910" s="273">
        <v>263.94</v>
      </c>
    </row>
    <row r="911" spans="1:4" x14ac:dyDescent="0.2">
      <c r="A911" s="271">
        <v>11255</v>
      </c>
      <c r="B911" s="272" t="s">
        <v>1732</v>
      </c>
      <c r="C911" s="271" t="s">
        <v>77</v>
      </c>
      <c r="D911" s="273">
        <v>394.6</v>
      </c>
    </row>
    <row r="912" spans="1:4" x14ac:dyDescent="0.2">
      <c r="A912" s="271">
        <v>11256</v>
      </c>
      <c r="B912" s="272" t="s">
        <v>1733</v>
      </c>
      <c r="C912" s="271" t="s">
        <v>77</v>
      </c>
      <c r="D912" s="273">
        <v>494.27</v>
      </c>
    </row>
    <row r="913" spans="1:4" x14ac:dyDescent="0.2">
      <c r="A913" s="271">
        <v>39693</v>
      </c>
      <c r="B913" s="272" t="s">
        <v>1734</v>
      </c>
      <c r="C913" s="271" t="s">
        <v>77</v>
      </c>
      <c r="D913" s="273">
        <v>3104.26</v>
      </c>
    </row>
    <row r="914" spans="1:4" x14ac:dyDescent="0.2">
      <c r="A914" s="271">
        <v>39692</v>
      </c>
      <c r="B914" s="272" t="s">
        <v>1735</v>
      </c>
      <c r="C914" s="271" t="s">
        <v>77</v>
      </c>
      <c r="D914" s="273">
        <v>993.29</v>
      </c>
    </row>
    <row r="915" spans="1:4" x14ac:dyDescent="0.2">
      <c r="A915" s="271">
        <v>1062</v>
      </c>
      <c r="B915" s="272" t="s">
        <v>1736</v>
      </c>
      <c r="C915" s="271" t="s">
        <v>77</v>
      </c>
      <c r="D915" s="273">
        <v>314.79000000000002</v>
      </c>
    </row>
    <row r="916" spans="1:4" x14ac:dyDescent="0.2">
      <c r="A916" s="271">
        <v>39686</v>
      </c>
      <c r="B916" s="272" t="s">
        <v>1737</v>
      </c>
      <c r="C916" s="271" t="s">
        <v>77</v>
      </c>
      <c r="D916" s="273">
        <v>509.71</v>
      </c>
    </row>
    <row r="917" spans="1:4" x14ac:dyDescent="0.2">
      <c r="A917" s="271">
        <v>43095</v>
      </c>
      <c r="B917" s="272" t="s">
        <v>1738</v>
      </c>
      <c r="C917" s="271" t="s">
        <v>77</v>
      </c>
      <c r="D917" s="273">
        <v>172.02</v>
      </c>
    </row>
    <row r="918" spans="1:4" x14ac:dyDescent="0.2">
      <c r="A918" s="271">
        <v>1871</v>
      </c>
      <c r="B918" s="272" t="s">
        <v>1739</v>
      </c>
      <c r="C918" s="271" t="s">
        <v>77</v>
      </c>
      <c r="D918" s="273">
        <v>5.07</v>
      </c>
    </row>
    <row r="919" spans="1:4" x14ac:dyDescent="0.2">
      <c r="A919" s="271">
        <v>12001</v>
      </c>
      <c r="B919" s="272" t="s">
        <v>1740</v>
      </c>
      <c r="C919" s="271" t="s">
        <v>77</v>
      </c>
      <c r="D919" s="273">
        <v>7.32</v>
      </c>
    </row>
    <row r="920" spans="1:4" x14ac:dyDescent="0.2">
      <c r="A920" s="271">
        <v>11882</v>
      </c>
      <c r="B920" s="272" t="s">
        <v>1741</v>
      </c>
      <c r="C920" s="271" t="s">
        <v>77</v>
      </c>
      <c r="D920" s="273"/>
    </row>
    <row r="921" spans="1:4" x14ac:dyDescent="0.2">
      <c r="A921" s="271">
        <v>1068</v>
      </c>
      <c r="B921" s="272" t="s">
        <v>1742</v>
      </c>
      <c r="C921" s="271" t="s">
        <v>77</v>
      </c>
      <c r="D921" s="273">
        <v>2076.38</v>
      </c>
    </row>
    <row r="922" spans="1:4" x14ac:dyDescent="0.2">
      <c r="A922" s="271">
        <v>39690</v>
      </c>
      <c r="B922" s="272" t="s">
        <v>1743</v>
      </c>
      <c r="C922" s="271" t="s">
        <v>77</v>
      </c>
      <c r="D922" s="273">
        <v>3483.47</v>
      </c>
    </row>
    <row r="923" spans="1:4" x14ac:dyDescent="0.2">
      <c r="A923" s="271">
        <v>39691</v>
      </c>
      <c r="B923" s="272" t="s">
        <v>1744</v>
      </c>
      <c r="C923" s="271" t="s">
        <v>77</v>
      </c>
      <c r="D923" s="273">
        <v>4381.2299999999996</v>
      </c>
    </row>
    <row r="924" spans="1:4" x14ac:dyDescent="0.2">
      <c r="A924" s="271">
        <v>39808</v>
      </c>
      <c r="B924" s="272" t="s">
        <v>1745</v>
      </c>
      <c r="C924" s="271" t="s">
        <v>77</v>
      </c>
      <c r="D924" s="273">
        <v>89.8</v>
      </c>
    </row>
    <row r="925" spans="1:4" x14ac:dyDescent="0.2">
      <c r="A925" s="271">
        <v>39809</v>
      </c>
      <c r="B925" s="272" t="s">
        <v>1746</v>
      </c>
      <c r="C925" s="271" t="s">
        <v>77</v>
      </c>
      <c r="D925" s="273">
        <v>213.01</v>
      </c>
    </row>
    <row r="926" spans="1:4" x14ac:dyDescent="0.2">
      <c r="A926" s="271">
        <v>43439</v>
      </c>
      <c r="B926" s="272" t="s">
        <v>1747</v>
      </c>
      <c r="C926" s="271" t="s">
        <v>77</v>
      </c>
      <c r="D926" s="273"/>
    </row>
    <row r="927" spans="1:4" x14ac:dyDescent="0.2">
      <c r="A927" s="271">
        <v>5103</v>
      </c>
      <c r="B927" s="272" t="s">
        <v>1748</v>
      </c>
      <c r="C927" s="271" t="s">
        <v>77</v>
      </c>
      <c r="D927" s="273">
        <v>25.92</v>
      </c>
    </row>
    <row r="928" spans="1:4" x14ac:dyDescent="0.2">
      <c r="A928" s="271">
        <v>11880</v>
      </c>
      <c r="B928" s="272" t="s">
        <v>1749</v>
      </c>
      <c r="C928" s="271" t="s">
        <v>77</v>
      </c>
      <c r="D928" s="273">
        <v>109.02</v>
      </c>
    </row>
    <row r="929" spans="1:4" x14ac:dyDescent="0.2">
      <c r="A929" s="271">
        <v>11714</v>
      </c>
      <c r="B929" s="272" t="s">
        <v>1750</v>
      </c>
      <c r="C929" s="271" t="s">
        <v>77</v>
      </c>
      <c r="D929" s="273">
        <v>74.27</v>
      </c>
    </row>
    <row r="930" spans="1:4" x14ac:dyDescent="0.2">
      <c r="A930" s="271">
        <v>11712</v>
      </c>
      <c r="B930" s="272" t="s">
        <v>1751</v>
      </c>
      <c r="C930" s="271" t="s">
        <v>77</v>
      </c>
      <c r="D930" s="273">
        <v>48.5</v>
      </c>
    </row>
    <row r="931" spans="1:4" x14ac:dyDescent="0.2">
      <c r="A931" s="271">
        <v>11717</v>
      </c>
      <c r="B931" s="272" t="s">
        <v>1752</v>
      </c>
      <c r="C931" s="271" t="s">
        <v>77</v>
      </c>
      <c r="D931" s="273">
        <v>58.46</v>
      </c>
    </row>
    <row r="932" spans="1:4" x14ac:dyDescent="0.2">
      <c r="A932" s="271">
        <v>1106</v>
      </c>
      <c r="B932" s="272" t="s">
        <v>1753</v>
      </c>
      <c r="C932" s="271" t="s">
        <v>61</v>
      </c>
      <c r="D932" s="273">
        <v>1.1399999999999999</v>
      </c>
    </row>
    <row r="933" spans="1:4" x14ac:dyDescent="0.2">
      <c r="A933" s="271">
        <v>11161</v>
      </c>
      <c r="B933" s="272" t="s">
        <v>1754</v>
      </c>
      <c r="C933" s="271" t="s">
        <v>61</v>
      </c>
      <c r="D933" s="273">
        <v>1.9</v>
      </c>
    </row>
    <row r="934" spans="1:4" x14ac:dyDescent="0.2">
      <c r="A934" s="271">
        <v>1107</v>
      </c>
      <c r="B934" s="272" t="s">
        <v>1755</v>
      </c>
      <c r="C934" s="271" t="s">
        <v>61</v>
      </c>
      <c r="D934" s="273">
        <v>0.97</v>
      </c>
    </row>
    <row r="935" spans="1:4" x14ac:dyDescent="0.2">
      <c r="A935" s="271">
        <v>44479</v>
      </c>
      <c r="B935" s="272" t="s">
        <v>1756</v>
      </c>
      <c r="C935" s="271" t="s">
        <v>61</v>
      </c>
      <c r="D935" s="273">
        <v>0.25</v>
      </c>
    </row>
    <row r="936" spans="1:4" x14ac:dyDescent="0.2">
      <c r="A936" s="271">
        <v>4759</v>
      </c>
      <c r="B936" s="272" t="s">
        <v>1757</v>
      </c>
      <c r="C936" s="271" t="s">
        <v>65</v>
      </c>
      <c r="D936" s="273">
        <v>17.88</v>
      </c>
    </row>
    <row r="937" spans="1:4" x14ac:dyDescent="0.2">
      <c r="A937" s="271">
        <v>41068</v>
      </c>
      <c r="B937" s="272" t="s">
        <v>1758</v>
      </c>
      <c r="C937" s="271" t="s">
        <v>966</v>
      </c>
      <c r="D937" s="273">
        <v>3157.32</v>
      </c>
    </row>
    <row r="938" spans="1:4" x14ac:dyDescent="0.2">
      <c r="A938" s="271">
        <v>12618</v>
      </c>
      <c r="B938" s="272" t="s">
        <v>1759</v>
      </c>
      <c r="C938" s="271" t="s">
        <v>77</v>
      </c>
      <c r="D938" s="273">
        <v>171.64</v>
      </c>
    </row>
    <row r="939" spans="1:4" x14ac:dyDescent="0.2">
      <c r="A939" s="271">
        <v>1108</v>
      </c>
      <c r="B939" s="272" t="s">
        <v>1760</v>
      </c>
      <c r="C939" s="271" t="s">
        <v>54</v>
      </c>
      <c r="D939" s="273">
        <v>33.86</v>
      </c>
    </row>
    <row r="940" spans="1:4" x14ac:dyDescent="0.2">
      <c r="A940" s="271">
        <v>1117</v>
      </c>
      <c r="B940" s="272" t="s">
        <v>1761</v>
      </c>
      <c r="C940" s="271" t="s">
        <v>54</v>
      </c>
      <c r="D940" s="273">
        <v>34.130000000000003</v>
      </c>
    </row>
    <row r="941" spans="1:4" x14ac:dyDescent="0.2">
      <c r="A941" s="271">
        <v>1118</v>
      </c>
      <c r="B941" s="272" t="s">
        <v>1762</v>
      </c>
      <c r="C941" s="271" t="s">
        <v>54</v>
      </c>
      <c r="D941" s="273">
        <v>40.33</v>
      </c>
    </row>
    <row r="942" spans="1:4" x14ac:dyDescent="0.2">
      <c r="A942" s="271">
        <v>1110</v>
      </c>
      <c r="B942" s="272" t="s">
        <v>1763</v>
      </c>
      <c r="C942" s="271" t="s">
        <v>54</v>
      </c>
      <c r="D942" s="273">
        <v>40.33</v>
      </c>
    </row>
    <row r="943" spans="1:4" x14ac:dyDescent="0.2">
      <c r="A943" s="271">
        <v>40784</v>
      </c>
      <c r="B943" s="272" t="s">
        <v>1764</v>
      </c>
      <c r="C943" s="271" t="s">
        <v>54</v>
      </c>
      <c r="D943" s="273">
        <v>111.25</v>
      </c>
    </row>
    <row r="944" spans="1:4" x14ac:dyDescent="0.2">
      <c r="A944" s="271">
        <v>40782</v>
      </c>
      <c r="B944" s="272" t="s">
        <v>1765</v>
      </c>
      <c r="C944" s="271" t="s">
        <v>54</v>
      </c>
      <c r="D944" s="273">
        <v>43.66</v>
      </c>
    </row>
    <row r="945" spans="1:4" x14ac:dyDescent="0.2">
      <c r="A945" s="271">
        <v>40783</v>
      </c>
      <c r="B945" s="272" t="s">
        <v>1766</v>
      </c>
      <c r="C945" s="271" t="s">
        <v>54</v>
      </c>
      <c r="D945" s="273">
        <v>56.87</v>
      </c>
    </row>
    <row r="946" spans="1:4" x14ac:dyDescent="0.2">
      <c r="A946" s="271">
        <v>1109</v>
      </c>
      <c r="B946" s="272" t="s">
        <v>1767</v>
      </c>
      <c r="C946" s="271" t="s">
        <v>54</v>
      </c>
      <c r="D946" s="273">
        <v>33.86</v>
      </c>
    </row>
    <row r="947" spans="1:4" x14ac:dyDescent="0.2">
      <c r="A947" s="271">
        <v>1119</v>
      </c>
      <c r="B947" s="272" t="s">
        <v>1768</v>
      </c>
      <c r="C947" s="271" t="s">
        <v>54</v>
      </c>
      <c r="D947" s="273">
        <v>21.83</v>
      </c>
    </row>
    <row r="948" spans="1:4" x14ac:dyDescent="0.2">
      <c r="A948" s="271">
        <v>13115</v>
      </c>
      <c r="B948" s="272" t="s">
        <v>1769</v>
      </c>
      <c r="C948" s="271" t="s">
        <v>54</v>
      </c>
      <c r="D948" s="273"/>
    </row>
    <row r="949" spans="1:4" x14ac:dyDescent="0.2">
      <c r="A949" s="271">
        <v>10541</v>
      </c>
      <c r="B949" s="272" t="s">
        <v>1770</v>
      </c>
      <c r="C949" s="271" t="s">
        <v>54</v>
      </c>
      <c r="D949" s="273"/>
    </row>
    <row r="950" spans="1:4" x14ac:dyDescent="0.2">
      <c r="A950" s="271">
        <v>10542</v>
      </c>
      <c r="B950" s="272" t="s">
        <v>1771</v>
      </c>
      <c r="C950" s="271" t="s">
        <v>54</v>
      </c>
      <c r="D950" s="273"/>
    </row>
    <row r="951" spans="1:4" x14ac:dyDescent="0.2">
      <c r="A951" s="271">
        <v>10543</v>
      </c>
      <c r="B951" s="272" t="s">
        <v>1772</v>
      </c>
      <c r="C951" s="271" t="s">
        <v>54</v>
      </c>
      <c r="D951" s="273"/>
    </row>
    <row r="952" spans="1:4" x14ac:dyDescent="0.2">
      <c r="A952" s="271">
        <v>10544</v>
      </c>
      <c r="B952" s="272" t="s">
        <v>1773</v>
      </c>
      <c r="C952" s="271" t="s">
        <v>54</v>
      </c>
      <c r="D952" s="273"/>
    </row>
    <row r="953" spans="1:4" x14ac:dyDescent="0.2">
      <c r="A953" s="271">
        <v>10545</v>
      </c>
      <c r="B953" s="272" t="s">
        <v>1774</v>
      </c>
      <c r="C953" s="271" t="s">
        <v>54</v>
      </c>
      <c r="D953" s="273"/>
    </row>
    <row r="954" spans="1:4" x14ac:dyDescent="0.2">
      <c r="A954" s="271">
        <v>38365</v>
      </c>
      <c r="B954" s="272" t="s">
        <v>1775</v>
      </c>
      <c r="C954" s="271" t="s">
        <v>59</v>
      </c>
      <c r="D954" s="273">
        <v>2.11</v>
      </c>
    </row>
    <row r="955" spans="1:4" x14ac:dyDescent="0.2">
      <c r="A955" s="271">
        <v>44056</v>
      </c>
      <c r="B955" s="272" t="s">
        <v>1776</v>
      </c>
      <c r="C955" s="271" t="s">
        <v>77</v>
      </c>
      <c r="D955" s="273"/>
    </row>
    <row r="956" spans="1:4" x14ac:dyDescent="0.2">
      <c r="A956" s="271">
        <v>44057</v>
      </c>
      <c r="B956" s="272" t="s">
        <v>1777</v>
      </c>
      <c r="C956" s="271" t="s">
        <v>77</v>
      </c>
      <c r="D956" s="273"/>
    </row>
    <row r="957" spans="1:4" x14ac:dyDescent="0.2">
      <c r="A957" s="271">
        <v>37754</v>
      </c>
      <c r="B957" s="272" t="s">
        <v>1778</v>
      </c>
      <c r="C957" s="271" t="s">
        <v>77</v>
      </c>
      <c r="D957" s="273"/>
    </row>
    <row r="958" spans="1:4" x14ac:dyDescent="0.2">
      <c r="A958" s="271">
        <v>37757</v>
      </c>
      <c r="B958" s="272" t="s">
        <v>1779</v>
      </c>
      <c r="C958" s="271" t="s">
        <v>77</v>
      </c>
      <c r="D958" s="273"/>
    </row>
    <row r="959" spans="1:4" x14ac:dyDescent="0.2">
      <c r="A959" s="271">
        <v>44058</v>
      </c>
      <c r="B959" s="272" t="s">
        <v>1780</v>
      </c>
      <c r="C959" s="271" t="s">
        <v>77</v>
      </c>
      <c r="D959" s="273"/>
    </row>
    <row r="960" spans="1:4" x14ac:dyDescent="0.2">
      <c r="A960" s="271">
        <v>37752</v>
      </c>
      <c r="B960" s="272" t="s">
        <v>1781</v>
      </c>
      <c r="C960" s="271" t="s">
        <v>77</v>
      </c>
      <c r="D960" s="273"/>
    </row>
    <row r="961" spans="1:4" x14ac:dyDescent="0.2">
      <c r="A961" s="271">
        <v>44059</v>
      </c>
      <c r="B961" s="272" t="s">
        <v>1782</v>
      </c>
      <c r="C961" s="271" t="s">
        <v>77</v>
      </c>
      <c r="D961" s="273"/>
    </row>
    <row r="962" spans="1:4" x14ac:dyDescent="0.2">
      <c r="A962" s="271">
        <v>37750</v>
      </c>
      <c r="B962" s="272" t="s">
        <v>1783</v>
      </c>
      <c r="C962" s="271" t="s">
        <v>77</v>
      </c>
      <c r="D962" s="273"/>
    </row>
    <row r="963" spans="1:4" x14ac:dyDescent="0.2">
      <c r="A963" s="271">
        <v>37758</v>
      </c>
      <c r="B963" s="272" t="s">
        <v>1784</v>
      </c>
      <c r="C963" s="271" t="s">
        <v>77</v>
      </c>
      <c r="D963" s="273"/>
    </row>
    <row r="964" spans="1:4" x14ac:dyDescent="0.2">
      <c r="A964" s="271">
        <v>44060</v>
      </c>
      <c r="B964" s="272" t="s">
        <v>1785</v>
      </c>
      <c r="C964" s="271" t="s">
        <v>77</v>
      </c>
      <c r="D964" s="273"/>
    </row>
    <row r="965" spans="1:4" x14ac:dyDescent="0.2">
      <c r="A965" s="271">
        <v>37749</v>
      </c>
      <c r="B965" s="272" t="s">
        <v>1786</v>
      </c>
      <c r="C965" s="271" t="s">
        <v>77</v>
      </c>
      <c r="D965" s="273"/>
    </row>
    <row r="966" spans="1:4" x14ac:dyDescent="0.2">
      <c r="A966" s="271">
        <v>44061</v>
      </c>
      <c r="B966" s="272" t="s">
        <v>1787</v>
      </c>
      <c r="C966" s="271" t="s">
        <v>77</v>
      </c>
      <c r="D966" s="273"/>
    </row>
    <row r="967" spans="1:4" x14ac:dyDescent="0.2">
      <c r="A967" s="271">
        <v>1159</v>
      </c>
      <c r="B967" s="272" t="s">
        <v>1788</v>
      </c>
      <c r="C967" s="271" t="s">
        <v>77</v>
      </c>
      <c r="D967" s="273">
        <v>268797.17</v>
      </c>
    </row>
    <row r="968" spans="1:4" x14ac:dyDescent="0.2">
      <c r="A968" s="271">
        <v>12114</v>
      </c>
      <c r="B968" s="272" t="s">
        <v>1789</v>
      </c>
      <c r="C968" s="271" t="s">
        <v>77</v>
      </c>
      <c r="D968" s="273">
        <v>129.91</v>
      </c>
    </row>
    <row r="969" spans="1:4" x14ac:dyDescent="0.2">
      <c r="A969" s="271">
        <v>38106</v>
      </c>
      <c r="B969" s="272" t="s">
        <v>1790</v>
      </c>
      <c r="C969" s="271" t="s">
        <v>77</v>
      </c>
      <c r="D969" s="273">
        <v>17.649999999999999</v>
      </c>
    </row>
    <row r="970" spans="1:4" x14ac:dyDescent="0.2">
      <c r="A970" s="271">
        <v>38085</v>
      </c>
      <c r="B970" s="272" t="s">
        <v>1791</v>
      </c>
      <c r="C970" s="271" t="s">
        <v>77</v>
      </c>
      <c r="D970" s="273">
        <v>20.85</v>
      </c>
    </row>
    <row r="971" spans="1:4" x14ac:dyDescent="0.2">
      <c r="A971" s="271">
        <v>659</v>
      </c>
      <c r="B971" s="272" t="s">
        <v>1792</v>
      </c>
      <c r="C971" s="271" t="s">
        <v>77</v>
      </c>
      <c r="D971" s="273">
        <v>3.38</v>
      </c>
    </row>
    <row r="972" spans="1:4" x14ac:dyDescent="0.2">
      <c r="A972" s="271">
        <v>660</v>
      </c>
      <c r="B972" s="272" t="s">
        <v>1793</v>
      </c>
      <c r="C972" s="271" t="s">
        <v>77</v>
      </c>
      <c r="D972" s="273">
        <v>4.05</v>
      </c>
    </row>
    <row r="973" spans="1:4" x14ac:dyDescent="0.2">
      <c r="A973" s="271">
        <v>658</v>
      </c>
      <c r="B973" s="272" t="s">
        <v>1794</v>
      </c>
      <c r="C973" s="271" t="s">
        <v>77</v>
      </c>
      <c r="D973" s="273">
        <v>2.29</v>
      </c>
    </row>
    <row r="974" spans="1:4" x14ac:dyDescent="0.2">
      <c r="A974" s="271">
        <v>38599</v>
      </c>
      <c r="B974" s="272" t="s">
        <v>1795</v>
      </c>
      <c r="C974" s="271" t="s">
        <v>77</v>
      </c>
      <c r="D974" s="273">
        <v>7.04</v>
      </c>
    </row>
    <row r="975" spans="1:4" x14ac:dyDescent="0.2">
      <c r="A975" s="271">
        <v>38596</v>
      </c>
      <c r="B975" s="272" t="s">
        <v>1796</v>
      </c>
      <c r="C975" s="271" t="s">
        <v>77</v>
      </c>
      <c r="D975" s="273">
        <v>5.85</v>
      </c>
    </row>
    <row r="976" spans="1:4" x14ac:dyDescent="0.2">
      <c r="A976" s="271">
        <v>38600</v>
      </c>
      <c r="B976" s="272" t="s">
        <v>1797</v>
      </c>
      <c r="C976" s="271" t="s">
        <v>77</v>
      </c>
      <c r="D976" s="273">
        <v>7.46</v>
      </c>
    </row>
    <row r="977" spans="1:4" x14ac:dyDescent="0.2">
      <c r="A977" s="271">
        <v>38597</v>
      </c>
      <c r="B977" s="272" t="s">
        <v>1798</v>
      </c>
      <c r="C977" s="271" t="s">
        <v>77</v>
      </c>
      <c r="D977" s="273">
        <v>5.88</v>
      </c>
    </row>
    <row r="978" spans="1:4" x14ac:dyDescent="0.2">
      <c r="A978" s="271">
        <v>38548</v>
      </c>
      <c r="B978" s="272" t="s">
        <v>1799</v>
      </c>
      <c r="C978" s="271" t="s">
        <v>77</v>
      </c>
      <c r="D978" s="273">
        <v>2.35</v>
      </c>
    </row>
    <row r="979" spans="1:4" x14ac:dyDescent="0.2">
      <c r="A979" s="271">
        <v>34649</v>
      </c>
      <c r="B979" s="272" t="s">
        <v>1800</v>
      </c>
      <c r="C979" s="271" t="s">
        <v>77</v>
      </c>
      <c r="D979" s="273">
        <v>3.45</v>
      </c>
    </row>
    <row r="980" spans="1:4" x14ac:dyDescent="0.2">
      <c r="A980" s="271">
        <v>34655</v>
      </c>
      <c r="B980" s="272" t="s">
        <v>1801</v>
      </c>
      <c r="C980" s="271" t="s">
        <v>77</v>
      </c>
      <c r="D980" s="273">
        <v>5.07</v>
      </c>
    </row>
    <row r="981" spans="1:4" x14ac:dyDescent="0.2">
      <c r="A981" s="271">
        <v>40607</v>
      </c>
      <c r="B981" s="272" t="s">
        <v>1802</v>
      </c>
      <c r="C981" s="271" t="s">
        <v>77</v>
      </c>
      <c r="D981" s="273">
        <v>5.14</v>
      </c>
    </row>
    <row r="982" spans="1:4" x14ac:dyDescent="0.2">
      <c r="A982" s="271">
        <v>567</v>
      </c>
      <c r="B982" s="272" t="s">
        <v>1803</v>
      </c>
      <c r="C982" s="271" t="s">
        <v>54</v>
      </c>
      <c r="D982" s="273">
        <v>13.27</v>
      </c>
    </row>
    <row r="983" spans="1:4" x14ac:dyDescent="0.2">
      <c r="A983" s="271">
        <v>574</v>
      </c>
      <c r="B983" s="272" t="s">
        <v>1804</v>
      </c>
      <c r="C983" s="271" t="s">
        <v>54</v>
      </c>
      <c r="D983" s="273">
        <v>34.869999999999997</v>
      </c>
    </row>
    <row r="984" spans="1:4" x14ac:dyDescent="0.2">
      <c r="A984" s="271">
        <v>568</v>
      </c>
      <c r="B984" s="272" t="s">
        <v>1805</v>
      </c>
      <c r="C984" s="271" t="s">
        <v>54</v>
      </c>
      <c r="D984" s="273">
        <v>73.48</v>
      </c>
    </row>
    <row r="985" spans="1:4" x14ac:dyDescent="0.2">
      <c r="A985" s="271">
        <v>4777</v>
      </c>
      <c r="B985" s="272" t="s">
        <v>1806</v>
      </c>
      <c r="C985" s="271" t="s">
        <v>61</v>
      </c>
      <c r="D985" s="273"/>
    </row>
    <row r="986" spans="1:4" x14ac:dyDescent="0.2">
      <c r="A986" s="271">
        <v>592</v>
      </c>
      <c r="B986" s="272" t="s">
        <v>1807</v>
      </c>
      <c r="C986" s="271" t="s">
        <v>61</v>
      </c>
      <c r="D986" s="273"/>
    </row>
    <row r="987" spans="1:4" x14ac:dyDescent="0.2">
      <c r="A987" s="271">
        <v>586</v>
      </c>
      <c r="B987" s="272" t="s">
        <v>1808</v>
      </c>
      <c r="C987" s="271" t="s">
        <v>54</v>
      </c>
      <c r="D987" s="273"/>
    </row>
    <row r="988" spans="1:4" x14ac:dyDescent="0.2">
      <c r="A988" s="271">
        <v>588</v>
      </c>
      <c r="B988" s="272" t="s">
        <v>1809</v>
      </c>
      <c r="C988" s="271" t="s">
        <v>54</v>
      </c>
      <c r="D988" s="273"/>
    </row>
    <row r="989" spans="1:4" x14ac:dyDescent="0.2">
      <c r="A989" s="271">
        <v>591</v>
      </c>
      <c r="B989" s="272" t="s">
        <v>1810</v>
      </c>
      <c r="C989" s="271" t="s">
        <v>61</v>
      </c>
      <c r="D989" s="273"/>
    </row>
    <row r="990" spans="1:4" x14ac:dyDescent="0.2">
      <c r="A990" s="271">
        <v>584</v>
      </c>
      <c r="B990" s="272" t="s">
        <v>1811</v>
      </c>
      <c r="C990" s="271" t="s">
        <v>54</v>
      </c>
      <c r="D990" s="273"/>
    </row>
    <row r="991" spans="1:4" x14ac:dyDescent="0.2">
      <c r="A991" s="271">
        <v>589</v>
      </c>
      <c r="B991" s="272" t="s">
        <v>1812</v>
      </c>
      <c r="C991" s="271" t="s">
        <v>54</v>
      </c>
      <c r="D991" s="273"/>
    </row>
    <row r="992" spans="1:4" x14ac:dyDescent="0.2">
      <c r="A992" s="271">
        <v>1165</v>
      </c>
      <c r="B992" s="272" t="s">
        <v>1813</v>
      </c>
      <c r="C992" s="271" t="s">
        <v>77</v>
      </c>
      <c r="D992" s="273">
        <v>15.57</v>
      </c>
    </row>
    <row r="993" spans="1:4" x14ac:dyDescent="0.2">
      <c r="A993" s="271">
        <v>1164</v>
      </c>
      <c r="B993" s="272" t="s">
        <v>1814</v>
      </c>
      <c r="C993" s="271" t="s">
        <v>77</v>
      </c>
      <c r="D993" s="273">
        <v>12.61</v>
      </c>
    </row>
    <row r="994" spans="1:4" x14ac:dyDescent="0.2">
      <c r="A994" s="271">
        <v>1170</v>
      </c>
      <c r="B994" s="272" t="s">
        <v>1815</v>
      </c>
      <c r="C994" s="271" t="s">
        <v>77</v>
      </c>
      <c r="D994" s="273">
        <v>8.26</v>
      </c>
    </row>
    <row r="995" spans="1:4" x14ac:dyDescent="0.2">
      <c r="A995" s="271">
        <v>1162</v>
      </c>
      <c r="B995" s="272" t="s">
        <v>1816</v>
      </c>
      <c r="C995" s="271" t="s">
        <v>77</v>
      </c>
      <c r="D995" s="273">
        <v>4.38</v>
      </c>
    </row>
    <row r="996" spans="1:4" x14ac:dyDescent="0.2">
      <c r="A996" s="271">
        <v>12395</v>
      </c>
      <c r="B996" s="272" t="s">
        <v>1817</v>
      </c>
      <c r="C996" s="271" t="s">
        <v>77</v>
      </c>
      <c r="D996" s="273">
        <v>4.26</v>
      </c>
    </row>
    <row r="997" spans="1:4" x14ac:dyDescent="0.2">
      <c r="A997" s="271">
        <v>1169</v>
      </c>
      <c r="B997" s="272" t="s">
        <v>1818</v>
      </c>
      <c r="C997" s="271" t="s">
        <v>77</v>
      </c>
      <c r="D997" s="273">
        <v>40.56</v>
      </c>
    </row>
    <row r="998" spans="1:4" x14ac:dyDescent="0.2">
      <c r="A998" s="271">
        <v>1166</v>
      </c>
      <c r="B998" s="272" t="s">
        <v>1819</v>
      </c>
      <c r="C998" s="271" t="s">
        <v>77</v>
      </c>
      <c r="D998" s="273">
        <v>22.49</v>
      </c>
    </row>
    <row r="999" spans="1:4" x14ac:dyDescent="0.2">
      <c r="A999" s="271">
        <v>1168</v>
      </c>
      <c r="B999" s="272" t="s">
        <v>1820</v>
      </c>
      <c r="C999" s="271" t="s">
        <v>77</v>
      </c>
      <c r="D999" s="273">
        <v>57.83</v>
      </c>
    </row>
    <row r="1000" spans="1:4" x14ac:dyDescent="0.2">
      <c r="A1000" s="271">
        <v>1163</v>
      </c>
      <c r="B1000" s="272" t="s">
        <v>1821</v>
      </c>
      <c r="C1000" s="271" t="s">
        <v>77</v>
      </c>
      <c r="D1000" s="273">
        <v>5.67</v>
      </c>
    </row>
    <row r="1001" spans="1:4" x14ac:dyDescent="0.2">
      <c r="A1001" s="271">
        <v>12396</v>
      </c>
      <c r="B1001" s="272" t="s">
        <v>1822</v>
      </c>
      <c r="C1001" s="271" t="s">
        <v>77</v>
      </c>
      <c r="D1001" s="273">
        <v>4.26</v>
      </c>
    </row>
    <row r="1002" spans="1:4" x14ac:dyDescent="0.2">
      <c r="A1002" s="271">
        <v>1167</v>
      </c>
      <c r="B1002" s="272" t="s">
        <v>1823</v>
      </c>
      <c r="C1002" s="271" t="s">
        <v>77</v>
      </c>
      <c r="D1002" s="273">
        <v>96.73</v>
      </c>
    </row>
    <row r="1003" spans="1:4" x14ac:dyDescent="0.2">
      <c r="A1003" s="271">
        <v>36331</v>
      </c>
      <c r="B1003" s="272" t="s">
        <v>1824</v>
      </c>
      <c r="C1003" s="271" t="s">
        <v>77</v>
      </c>
      <c r="D1003" s="273"/>
    </row>
    <row r="1004" spans="1:4" x14ac:dyDescent="0.2">
      <c r="A1004" s="271">
        <v>36346</v>
      </c>
      <c r="B1004" s="272" t="s">
        <v>1825</v>
      </c>
      <c r="C1004" s="271" t="s">
        <v>77</v>
      </c>
      <c r="D1004" s="273"/>
    </row>
    <row r="1005" spans="1:4" x14ac:dyDescent="0.2">
      <c r="A1005" s="271">
        <v>1202</v>
      </c>
      <c r="B1005" s="272" t="s">
        <v>1826</v>
      </c>
      <c r="C1005" s="271" t="s">
        <v>77</v>
      </c>
      <c r="D1005" s="273">
        <v>4.76</v>
      </c>
    </row>
    <row r="1006" spans="1:4" x14ac:dyDescent="0.2">
      <c r="A1006" s="271">
        <v>1197</v>
      </c>
      <c r="B1006" s="272" t="s">
        <v>1827</v>
      </c>
      <c r="C1006" s="271" t="s">
        <v>77</v>
      </c>
      <c r="D1006" s="273">
        <v>1.68</v>
      </c>
    </row>
    <row r="1007" spans="1:4" x14ac:dyDescent="0.2">
      <c r="A1007" s="271">
        <v>1198</v>
      </c>
      <c r="B1007" s="272" t="s">
        <v>1828</v>
      </c>
      <c r="C1007" s="271" t="s">
        <v>77</v>
      </c>
      <c r="D1007" s="273">
        <v>2.2000000000000002</v>
      </c>
    </row>
    <row r="1008" spans="1:4" x14ac:dyDescent="0.2">
      <c r="A1008" s="271">
        <v>20088</v>
      </c>
      <c r="B1008" s="272" t="s">
        <v>1829</v>
      </c>
      <c r="C1008" s="271" t="s">
        <v>77</v>
      </c>
      <c r="D1008" s="273">
        <v>13.2</v>
      </c>
    </row>
    <row r="1009" spans="1:4" x14ac:dyDescent="0.2">
      <c r="A1009" s="271">
        <v>20089</v>
      </c>
      <c r="B1009" s="272" t="s">
        <v>1830</v>
      </c>
      <c r="C1009" s="271" t="s">
        <v>77</v>
      </c>
      <c r="D1009" s="273">
        <v>64.739999999999995</v>
      </c>
    </row>
    <row r="1010" spans="1:4" x14ac:dyDescent="0.2">
      <c r="A1010" s="271">
        <v>20087</v>
      </c>
      <c r="B1010" s="272" t="s">
        <v>1831</v>
      </c>
      <c r="C1010" s="271" t="s">
        <v>77</v>
      </c>
      <c r="D1010" s="273">
        <v>10.92</v>
      </c>
    </row>
    <row r="1011" spans="1:4" x14ac:dyDescent="0.2">
      <c r="A1011" s="271">
        <v>1191</v>
      </c>
      <c r="B1011" s="272" t="s">
        <v>1832</v>
      </c>
      <c r="C1011" s="271" t="s">
        <v>77</v>
      </c>
      <c r="D1011" s="273">
        <v>1.2</v>
      </c>
    </row>
    <row r="1012" spans="1:4" x14ac:dyDescent="0.2">
      <c r="A1012" s="271">
        <v>1185</v>
      </c>
      <c r="B1012" s="272" t="s">
        <v>1833</v>
      </c>
      <c r="C1012" s="271" t="s">
        <v>77</v>
      </c>
      <c r="D1012" s="273">
        <v>1.2</v>
      </c>
    </row>
    <row r="1013" spans="1:4" x14ac:dyDescent="0.2">
      <c r="A1013" s="271">
        <v>1189</v>
      </c>
      <c r="B1013" s="272" t="s">
        <v>1834</v>
      </c>
      <c r="C1013" s="271" t="s">
        <v>77</v>
      </c>
      <c r="D1013" s="273">
        <v>1.96</v>
      </c>
    </row>
    <row r="1014" spans="1:4" x14ac:dyDescent="0.2">
      <c r="A1014" s="271">
        <v>1193</v>
      </c>
      <c r="B1014" s="272" t="s">
        <v>1835</v>
      </c>
      <c r="C1014" s="271" t="s">
        <v>77</v>
      </c>
      <c r="D1014" s="273">
        <v>3.76</v>
      </c>
    </row>
    <row r="1015" spans="1:4" x14ac:dyDescent="0.2">
      <c r="A1015" s="271">
        <v>1194</v>
      </c>
      <c r="B1015" s="272" t="s">
        <v>1836</v>
      </c>
      <c r="C1015" s="271" t="s">
        <v>77</v>
      </c>
      <c r="D1015" s="273">
        <v>6.8</v>
      </c>
    </row>
    <row r="1016" spans="1:4" x14ac:dyDescent="0.2">
      <c r="A1016" s="271">
        <v>1195</v>
      </c>
      <c r="B1016" s="272" t="s">
        <v>1837</v>
      </c>
      <c r="C1016" s="271" t="s">
        <v>77</v>
      </c>
      <c r="D1016" s="273">
        <v>11.44</v>
      </c>
    </row>
    <row r="1017" spans="1:4" x14ac:dyDescent="0.2">
      <c r="A1017" s="271">
        <v>1204</v>
      </c>
      <c r="B1017" s="272" t="s">
        <v>1838</v>
      </c>
      <c r="C1017" s="271" t="s">
        <v>77</v>
      </c>
      <c r="D1017" s="273">
        <v>20.02</v>
      </c>
    </row>
    <row r="1018" spans="1:4" x14ac:dyDescent="0.2">
      <c r="A1018" s="271">
        <v>1200</v>
      </c>
      <c r="B1018" s="272" t="s">
        <v>1839</v>
      </c>
      <c r="C1018" s="271" t="s">
        <v>77</v>
      </c>
      <c r="D1018" s="273">
        <v>9.92</v>
      </c>
    </row>
    <row r="1019" spans="1:4" x14ac:dyDescent="0.2">
      <c r="A1019" s="271">
        <v>12909</v>
      </c>
      <c r="B1019" s="272" t="s">
        <v>1840</v>
      </c>
      <c r="C1019" s="271" t="s">
        <v>77</v>
      </c>
      <c r="D1019" s="273">
        <v>4.5999999999999996</v>
      </c>
    </row>
    <row r="1020" spans="1:4" x14ac:dyDescent="0.2">
      <c r="A1020" s="271">
        <v>12910</v>
      </c>
      <c r="B1020" s="272" t="s">
        <v>1841</v>
      </c>
      <c r="C1020" s="271" t="s">
        <v>77</v>
      </c>
      <c r="D1020" s="273">
        <v>8.27</v>
      </c>
    </row>
    <row r="1021" spans="1:4" x14ac:dyDescent="0.2">
      <c r="A1021" s="271">
        <v>1207</v>
      </c>
      <c r="B1021" s="272" t="s">
        <v>1842</v>
      </c>
      <c r="C1021" s="271" t="s">
        <v>77</v>
      </c>
      <c r="D1021" s="273">
        <v>32.090000000000003</v>
      </c>
    </row>
    <row r="1022" spans="1:4" x14ac:dyDescent="0.2">
      <c r="A1022" s="271">
        <v>1206</v>
      </c>
      <c r="B1022" s="272" t="s">
        <v>1843</v>
      </c>
      <c r="C1022" s="271" t="s">
        <v>77</v>
      </c>
      <c r="D1022" s="273">
        <v>8.0399999999999991</v>
      </c>
    </row>
    <row r="1023" spans="1:4" x14ac:dyDescent="0.2">
      <c r="A1023" s="271">
        <v>1183</v>
      </c>
      <c r="B1023" s="272" t="s">
        <v>1844</v>
      </c>
      <c r="C1023" s="271" t="s">
        <v>77</v>
      </c>
      <c r="D1023" s="273">
        <v>20.95</v>
      </c>
    </row>
    <row r="1024" spans="1:4" x14ac:dyDescent="0.2">
      <c r="A1024" s="271">
        <v>42685</v>
      </c>
      <c r="B1024" s="272" t="s">
        <v>1845</v>
      </c>
      <c r="C1024" s="271" t="s">
        <v>77</v>
      </c>
      <c r="D1024" s="273">
        <v>67.09</v>
      </c>
    </row>
    <row r="1025" spans="1:4" x14ac:dyDescent="0.2">
      <c r="A1025" s="271">
        <v>42686</v>
      </c>
      <c r="B1025" s="272" t="s">
        <v>1846</v>
      </c>
      <c r="C1025" s="271" t="s">
        <v>77</v>
      </c>
      <c r="D1025" s="273">
        <v>73.89</v>
      </c>
    </row>
    <row r="1026" spans="1:4" x14ac:dyDescent="0.2">
      <c r="A1026" s="271">
        <v>12894</v>
      </c>
      <c r="B1026" s="272" t="s">
        <v>1847</v>
      </c>
      <c r="C1026" s="271" t="s">
        <v>77</v>
      </c>
      <c r="D1026" s="273">
        <v>22.75</v>
      </c>
    </row>
    <row r="1027" spans="1:4" x14ac:dyDescent="0.2">
      <c r="A1027" s="271">
        <v>12895</v>
      </c>
      <c r="B1027" s="272" t="s">
        <v>1848</v>
      </c>
      <c r="C1027" s="271" t="s">
        <v>77</v>
      </c>
      <c r="D1027" s="273">
        <v>17.5</v>
      </c>
    </row>
    <row r="1028" spans="1:4" x14ac:dyDescent="0.2">
      <c r="A1028" s="271">
        <v>1631</v>
      </c>
      <c r="B1028" s="272" t="s">
        <v>1849</v>
      </c>
      <c r="C1028" s="271" t="s">
        <v>77</v>
      </c>
      <c r="D1028" s="273">
        <v>159.75</v>
      </c>
    </row>
    <row r="1029" spans="1:4" x14ac:dyDescent="0.2">
      <c r="A1029" s="271">
        <v>1633</v>
      </c>
      <c r="B1029" s="272" t="s">
        <v>1850</v>
      </c>
      <c r="C1029" s="271" t="s">
        <v>77</v>
      </c>
      <c r="D1029" s="273">
        <v>271.43</v>
      </c>
    </row>
    <row r="1030" spans="1:4" x14ac:dyDescent="0.2">
      <c r="A1030" s="271">
        <v>10818</v>
      </c>
      <c r="B1030" s="272" t="s">
        <v>1851</v>
      </c>
      <c r="C1030" s="271" t="s">
        <v>61</v>
      </c>
      <c r="D1030" s="273">
        <v>52.57</v>
      </c>
    </row>
    <row r="1031" spans="1:4" x14ac:dyDescent="0.2">
      <c r="A1031" s="271">
        <v>41410</v>
      </c>
      <c r="B1031" s="272" t="s">
        <v>1852</v>
      </c>
      <c r="C1031" s="271" t="s">
        <v>77</v>
      </c>
      <c r="D1031" s="273">
        <v>88.22</v>
      </c>
    </row>
    <row r="1032" spans="1:4" x14ac:dyDescent="0.2">
      <c r="A1032" s="271">
        <v>41411</v>
      </c>
      <c r="B1032" s="272" t="s">
        <v>1853</v>
      </c>
      <c r="C1032" s="271" t="s">
        <v>77</v>
      </c>
      <c r="D1032" s="273">
        <v>79.98</v>
      </c>
    </row>
    <row r="1033" spans="1:4" x14ac:dyDescent="0.2">
      <c r="A1033" s="271">
        <v>41412</v>
      </c>
      <c r="B1033" s="272" t="s">
        <v>1854</v>
      </c>
      <c r="C1033" s="271" t="s">
        <v>77</v>
      </c>
      <c r="D1033" s="273">
        <v>154.69999999999999</v>
      </c>
    </row>
    <row r="1034" spans="1:4" x14ac:dyDescent="0.2">
      <c r="A1034" s="271">
        <v>41413</v>
      </c>
      <c r="B1034" s="272" t="s">
        <v>1855</v>
      </c>
      <c r="C1034" s="271" t="s">
        <v>77</v>
      </c>
      <c r="D1034" s="273">
        <v>139.19999999999999</v>
      </c>
    </row>
    <row r="1035" spans="1:4" x14ac:dyDescent="0.2">
      <c r="A1035" s="271">
        <v>39359</v>
      </c>
      <c r="B1035" s="272" t="s">
        <v>1856</v>
      </c>
      <c r="C1035" s="271" t="s">
        <v>77</v>
      </c>
      <c r="D1035" s="273"/>
    </row>
    <row r="1036" spans="1:4" x14ac:dyDescent="0.2">
      <c r="A1036" s="271">
        <v>39360</v>
      </c>
      <c r="B1036" s="272" t="s">
        <v>1857</v>
      </c>
      <c r="C1036" s="271" t="s">
        <v>77</v>
      </c>
      <c r="D1036" s="273"/>
    </row>
    <row r="1037" spans="1:4" x14ac:dyDescent="0.2">
      <c r="A1037" s="271">
        <v>10710</v>
      </c>
      <c r="B1037" s="272" t="s">
        <v>1858</v>
      </c>
      <c r="C1037" s="271" t="s">
        <v>59</v>
      </c>
      <c r="D1037" s="273"/>
    </row>
    <row r="1038" spans="1:4" x14ac:dyDescent="0.2">
      <c r="A1038" s="271">
        <v>10709</v>
      </c>
      <c r="B1038" s="272" t="s">
        <v>1859</v>
      </c>
      <c r="C1038" s="271" t="s">
        <v>59</v>
      </c>
      <c r="D1038" s="273"/>
    </row>
    <row r="1039" spans="1:4" x14ac:dyDescent="0.2">
      <c r="A1039" s="271">
        <v>39636</v>
      </c>
      <c r="B1039" s="272" t="s">
        <v>1860</v>
      </c>
      <c r="C1039" s="271" t="s">
        <v>59</v>
      </c>
      <c r="D1039" s="273"/>
    </row>
    <row r="1040" spans="1:4" x14ac:dyDescent="0.2">
      <c r="A1040" s="271">
        <v>10708</v>
      </c>
      <c r="B1040" s="272" t="s">
        <v>1861</v>
      </c>
      <c r="C1040" s="271" t="s">
        <v>59</v>
      </c>
      <c r="D1040" s="273"/>
    </row>
    <row r="1041" spans="1:4" x14ac:dyDescent="0.2">
      <c r="A1041" s="271">
        <v>39635</v>
      </c>
      <c r="B1041" s="272" t="s">
        <v>1862</v>
      </c>
      <c r="C1041" s="271" t="s">
        <v>59</v>
      </c>
      <c r="D1041" s="273"/>
    </row>
    <row r="1042" spans="1:4" x14ac:dyDescent="0.2">
      <c r="A1042" s="271">
        <v>6117</v>
      </c>
      <c r="B1042" s="272" t="s">
        <v>1863</v>
      </c>
      <c r="C1042" s="271" t="s">
        <v>65</v>
      </c>
      <c r="D1042" s="273">
        <v>15.92</v>
      </c>
    </row>
    <row r="1043" spans="1:4" x14ac:dyDescent="0.2">
      <c r="A1043" s="271">
        <v>40913</v>
      </c>
      <c r="B1043" s="272" t="s">
        <v>1864</v>
      </c>
      <c r="C1043" s="271" t="s">
        <v>966</v>
      </c>
      <c r="D1043" s="273">
        <v>2809.82</v>
      </c>
    </row>
    <row r="1044" spans="1:4" x14ac:dyDescent="0.2">
      <c r="A1044" s="271">
        <v>1214</v>
      </c>
      <c r="B1044" s="272" t="s">
        <v>1865</v>
      </c>
      <c r="C1044" s="271" t="s">
        <v>65</v>
      </c>
      <c r="D1044" s="273">
        <v>18.61</v>
      </c>
    </row>
    <row r="1045" spans="1:4" x14ac:dyDescent="0.2">
      <c r="A1045" s="271">
        <v>40915</v>
      </c>
      <c r="B1045" s="272" t="s">
        <v>1866</v>
      </c>
      <c r="C1045" s="271" t="s">
        <v>966</v>
      </c>
      <c r="D1045" s="273">
        <v>3282.5</v>
      </c>
    </row>
    <row r="1046" spans="1:4" x14ac:dyDescent="0.2">
      <c r="A1046" s="271">
        <v>40914</v>
      </c>
      <c r="B1046" s="272" t="s">
        <v>1867</v>
      </c>
      <c r="C1046" s="271" t="s">
        <v>966</v>
      </c>
      <c r="D1046" s="273">
        <v>3485.91</v>
      </c>
    </row>
    <row r="1047" spans="1:4" x14ac:dyDescent="0.2">
      <c r="A1047" s="271">
        <v>1213</v>
      </c>
      <c r="B1047" s="272" t="s">
        <v>1868</v>
      </c>
      <c r="C1047" s="271" t="s">
        <v>65</v>
      </c>
      <c r="D1047" s="273">
        <v>19.760000000000002</v>
      </c>
    </row>
    <row r="1048" spans="1:4" x14ac:dyDescent="0.2">
      <c r="A1048" s="271">
        <v>5091</v>
      </c>
      <c r="B1048" s="272" t="s">
        <v>1869</v>
      </c>
      <c r="C1048" s="271" t="s">
        <v>77</v>
      </c>
      <c r="D1048" s="273">
        <v>24.32</v>
      </c>
    </row>
    <row r="1049" spans="1:4" x14ac:dyDescent="0.2">
      <c r="A1049" s="271">
        <v>14615</v>
      </c>
      <c r="B1049" s="272" t="s">
        <v>1870</v>
      </c>
      <c r="C1049" s="271" t="s">
        <v>77</v>
      </c>
      <c r="D1049" s="273">
        <v>3643.36</v>
      </c>
    </row>
    <row r="1050" spans="1:4" x14ac:dyDescent="0.2">
      <c r="A1050" s="271">
        <v>2711</v>
      </c>
      <c r="B1050" s="272" t="s">
        <v>1871</v>
      </c>
      <c r="C1050" s="271" t="s">
        <v>77</v>
      </c>
      <c r="D1050" s="273">
        <v>253.49</v>
      </c>
    </row>
    <row r="1051" spans="1:4" x14ac:dyDescent="0.2">
      <c r="A1051" s="271">
        <v>37727</v>
      </c>
      <c r="B1051" s="272" t="s">
        <v>1872</v>
      </c>
      <c r="C1051" s="271" t="s">
        <v>77</v>
      </c>
      <c r="D1051" s="273">
        <v>19800</v>
      </c>
    </row>
    <row r="1052" spans="1:4" x14ac:dyDescent="0.2">
      <c r="A1052" s="271">
        <v>37728</v>
      </c>
      <c r="B1052" s="272" t="s">
        <v>1873</v>
      </c>
      <c r="C1052" s="271" t="s">
        <v>77</v>
      </c>
      <c r="D1052" s="273">
        <v>26861.53</v>
      </c>
    </row>
    <row r="1053" spans="1:4" x14ac:dyDescent="0.2">
      <c r="A1053" s="271">
        <v>37729</v>
      </c>
      <c r="B1053" s="272" t="s">
        <v>1874</v>
      </c>
      <c r="C1053" s="271" t="s">
        <v>77</v>
      </c>
      <c r="D1053" s="273">
        <v>29076.92</v>
      </c>
    </row>
    <row r="1054" spans="1:4" x14ac:dyDescent="0.2">
      <c r="A1054" s="271">
        <v>37730</v>
      </c>
      <c r="B1054" s="272" t="s">
        <v>1875</v>
      </c>
      <c r="C1054" s="271" t="s">
        <v>77</v>
      </c>
      <c r="D1054" s="273">
        <v>31292.3</v>
      </c>
    </row>
    <row r="1055" spans="1:4" x14ac:dyDescent="0.2">
      <c r="A1055" s="271">
        <v>37731</v>
      </c>
      <c r="B1055" s="272" t="s">
        <v>1876</v>
      </c>
      <c r="C1055" s="271" t="s">
        <v>77</v>
      </c>
      <c r="D1055" s="273">
        <v>33507.69</v>
      </c>
    </row>
    <row r="1056" spans="1:4" x14ac:dyDescent="0.2">
      <c r="A1056" s="271">
        <v>37732</v>
      </c>
      <c r="B1056" s="272" t="s">
        <v>1877</v>
      </c>
      <c r="C1056" s="271" t="s">
        <v>77</v>
      </c>
      <c r="D1056" s="273">
        <v>38215.379999999997</v>
      </c>
    </row>
    <row r="1057" spans="1:4" x14ac:dyDescent="0.2">
      <c r="A1057" s="271">
        <v>36496</v>
      </c>
      <c r="B1057" s="272" t="s">
        <v>1878</v>
      </c>
      <c r="C1057" s="271" t="s">
        <v>77</v>
      </c>
      <c r="D1057" s="273">
        <v>9250.42</v>
      </c>
    </row>
    <row r="1058" spans="1:4" x14ac:dyDescent="0.2">
      <c r="A1058" s="271">
        <v>37762</v>
      </c>
      <c r="B1058" s="272" t="s">
        <v>1879</v>
      </c>
      <c r="C1058" s="271" t="s">
        <v>77</v>
      </c>
      <c r="D1058" s="273"/>
    </row>
    <row r="1059" spans="1:4" x14ac:dyDescent="0.2">
      <c r="A1059" s="271">
        <v>37763</v>
      </c>
      <c r="B1059" s="272" t="s">
        <v>1880</v>
      </c>
      <c r="C1059" s="271" t="s">
        <v>77</v>
      </c>
      <c r="D1059" s="273"/>
    </row>
    <row r="1060" spans="1:4" x14ac:dyDescent="0.2">
      <c r="A1060" s="271">
        <v>41992</v>
      </c>
      <c r="B1060" s="272" t="s">
        <v>1881</v>
      </c>
      <c r="C1060" s="271" t="s">
        <v>77</v>
      </c>
      <c r="D1060" s="273"/>
    </row>
    <row r="1061" spans="1:4" x14ac:dyDescent="0.2">
      <c r="A1061" s="271">
        <v>10630</v>
      </c>
      <c r="B1061" s="272" t="s">
        <v>1882</v>
      </c>
      <c r="C1061" s="271" t="s">
        <v>77</v>
      </c>
      <c r="D1061" s="273"/>
    </row>
    <row r="1062" spans="1:4" x14ac:dyDescent="0.2">
      <c r="A1062" s="271">
        <v>13215</v>
      </c>
      <c r="B1062" s="272" t="s">
        <v>1883</v>
      </c>
      <c r="C1062" s="271" t="s">
        <v>77</v>
      </c>
      <c r="D1062" s="273"/>
    </row>
    <row r="1063" spans="1:4" x14ac:dyDescent="0.2">
      <c r="A1063" s="271">
        <v>4235</v>
      </c>
      <c r="B1063" s="272" t="s">
        <v>1884</v>
      </c>
      <c r="C1063" s="271" t="s">
        <v>65</v>
      </c>
      <c r="D1063" s="273">
        <v>16.77</v>
      </c>
    </row>
    <row r="1064" spans="1:4" x14ac:dyDescent="0.2">
      <c r="A1064" s="271">
        <v>40976</v>
      </c>
      <c r="B1064" s="272" t="s">
        <v>1885</v>
      </c>
      <c r="C1064" s="271" t="s">
        <v>966</v>
      </c>
      <c r="D1064" s="273">
        <v>2961.15</v>
      </c>
    </row>
    <row r="1065" spans="1:4" x14ac:dyDescent="0.2">
      <c r="A1065" s="271">
        <v>43091</v>
      </c>
      <c r="B1065" s="272" t="s">
        <v>1886</v>
      </c>
      <c r="C1065" s="271" t="s">
        <v>77</v>
      </c>
      <c r="D1065" s="273">
        <v>7184.77</v>
      </c>
    </row>
    <row r="1066" spans="1:4" x14ac:dyDescent="0.2">
      <c r="A1066" s="271">
        <v>43092</v>
      </c>
      <c r="B1066" s="272" t="s">
        <v>1887</v>
      </c>
      <c r="C1066" s="271" t="s">
        <v>77</v>
      </c>
      <c r="D1066" s="273">
        <v>9579.69</v>
      </c>
    </row>
    <row r="1067" spans="1:4" x14ac:dyDescent="0.2">
      <c r="A1067" s="271">
        <v>43089</v>
      </c>
      <c r="B1067" s="272" t="s">
        <v>1888</v>
      </c>
      <c r="C1067" s="271" t="s">
        <v>77</v>
      </c>
      <c r="D1067" s="273">
        <v>1669.53</v>
      </c>
    </row>
    <row r="1068" spans="1:4" x14ac:dyDescent="0.2">
      <c r="A1068" s="271">
        <v>43090</v>
      </c>
      <c r="B1068" s="272" t="s">
        <v>1889</v>
      </c>
      <c r="C1068" s="271" t="s">
        <v>77</v>
      </c>
      <c r="D1068" s="273">
        <v>3684.49</v>
      </c>
    </row>
    <row r="1069" spans="1:4" x14ac:dyDescent="0.2">
      <c r="A1069" s="271">
        <v>41967</v>
      </c>
      <c r="B1069" s="272" t="s">
        <v>1890</v>
      </c>
      <c r="C1069" s="271" t="s">
        <v>868</v>
      </c>
      <c r="D1069" s="273">
        <v>22.54</v>
      </c>
    </row>
    <row r="1070" spans="1:4" x14ac:dyDescent="0.2">
      <c r="A1070" s="271">
        <v>12760</v>
      </c>
      <c r="B1070" s="272" t="s">
        <v>1891</v>
      </c>
      <c r="C1070" s="271" t="s">
        <v>59</v>
      </c>
      <c r="D1070" s="273">
        <v>1772.93</v>
      </c>
    </row>
    <row r="1071" spans="1:4" x14ac:dyDescent="0.2">
      <c r="A1071" s="271">
        <v>12759</v>
      </c>
      <c r="B1071" s="272" t="s">
        <v>1892</v>
      </c>
      <c r="C1071" s="271" t="s">
        <v>59</v>
      </c>
      <c r="D1071" s="273">
        <v>1181.94</v>
      </c>
    </row>
    <row r="1072" spans="1:4" x14ac:dyDescent="0.2">
      <c r="A1072" s="271">
        <v>43105</v>
      </c>
      <c r="B1072" s="272" t="s">
        <v>1893</v>
      </c>
      <c r="C1072" s="271" t="s">
        <v>61</v>
      </c>
      <c r="D1072" s="273">
        <v>44.03</v>
      </c>
    </row>
    <row r="1073" spans="1:4" x14ac:dyDescent="0.2">
      <c r="A1073" s="271">
        <v>40424</v>
      </c>
      <c r="B1073" s="272" t="s">
        <v>1894</v>
      </c>
      <c r="C1073" s="271" t="s">
        <v>61</v>
      </c>
      <c r="D1073" s="273">
        <v>11.19</v>
      </c>
    </row>
    <row r="1074" spans="1:4" x14ac:dyDescent="0.2">
      <c r="A1074" s="271">
        <v>1325</v>
      </c>
      <c r="B1074" s="272" t="s">
        <v>1895</v>
      </c>
      <c r="C1074" s="271" t="s">
        <v>61</v>
      </c>
      <c r="D1074" s="273">
        <v>12.25</v>
      </c>
    </row>
    <row r="1075" spans="1:4" x14ac:dyDescent="0.2">
      <c r="A1075" s="271">
        <v>1327</v>
      </c>
      <c r="B1075" s="272" t="s">
        <v>1896</v>
      </c>
      <c r="C1075" s="271" t="s">
        <v>61</v>
      </c>
      <c r="D1075" s="273">
        <v>13.05</v>
      </c>
    </row>
    <row r="1076" spans="1:4" x14ac:dyDescent="0.2">
      <c r="A1076" s="271">
        <v>1328</v>
      </c>
      <c r="B1076" s="272" t="s">
        <v>1897</v>
      </c>
      <c r="C1076" s="271" t="s">
        <v>61</v>
      </c>
      <c r="D1076" s="273">
        <v>12.28</v>
      </c>
    </row>
    <row r="1077" spans="1:4" x14ac:dyDescent="0.2">
      <c r="A1077" s="271">
        <v>1321</v>
      </c>
      <c r="B1077" s="272" t="s">
        <v>1898</v>
      </c>
      <c r="C1077" s="271" t="s">
        <v>61</v>
      </c>
      <c r="D1077" s="273">
        <v>11.37</v>
      </c>
    </row>
    <row r="1078" spans="1:4" x14ac:dyDescent="0.2">
      <c r="A1078" s="271">
        <v>1318</v>
      </c>
      <c r="B1078" s="272" t="s">
        <v>1899</v>
      </c>
      <c r="C1078" s="271" t="s">
        <v>61</v>
      </c>
      <c r="D1078" s="273">
        <v>11.38</v>
      </c>
    </row>
    <row r="1079" spans="1:4" x14ac:dyDescent="0.2">
      <c r="A1079" s="271">
        <v>1322</v>
      </c>
      <c r="B1079" s="272" t="s">
        <v>1900</v>
      </c>
      <c r="C1079" s="271" t="s">
        <v>61</v>
      </c>
      <c r="D1079" s="273">
        <v>12.02</v>
      </c>
    </row>
    <row r="1080" spans="1:4" x14ac:dyDescent="0.2">
      <c r="A1080" s="271">
        <v>1323</v>
      </c>
      <c r="B1080" s="272" t="s">
        <v>1901</v>
      </c>
      <c r="C1080" s="271" t="s">
        <v>61</v>
      </c>
      <c r="D1080" s="273">
        <v>12.02</v>
      </c>
    </row>
    <row r="1081" spans="1:4" x14ac:dyDescent="0.2">
      <c r="A1081" s="271">
        <v>1319</v>
      </c>
      <c r="B1081" s="272" t="s">
        <v>1902</v>
      </c>
      <c r="C1081" s="271" t="s">
        <v>61</v>
      </c>
      <c r="D1081" s="273">
        <v>10.130000000000001</v>
      </c>
    </row>
    <row r="1082" spans="1:4" x14ac:dyDescent="0.2">
      <c r="A1082" s="271">
        <v>11026</v>
      </c>
      <c r="B1082" s="272" t="s">
        <v>1903</v>
      </c>
      <c r="C1082" s="271" t="s">
        <v>61</v>
      </c>
      <c r="D1082" s="273">
        <v>13.94</v>
      </c>
    </row>
    <row r="1083" spans="1:4" x14ac:dyDescent="0.2">
      <c r="A1083" s="271">
        <v>11027</v>
      </c>
      <c r="B1083" s="272" t="s">
        <v>1904</v>
      </c>
      <c r="C1083" s="271" t="s">
        <v>61</v>
      </c>
      <c r="D1083" s="273">
        <v>14.51</v>
      </c>
    </row>
    <row r="1084" spans="1:4" x14ac:dyDescent="0.2">
      <c r="A1084" s="271">
        <v>11046</v>
      </c>
      <c r="B1084" s="272" t="s">
        <v>1905</v>
      </c>
      <c r="C1084" s="271" t="s">
        <v>61</v>
      </c>
      <c r="D1084" s="273">
        <v>13.9</v>
      </c>
    </row>
    <row r="1085" spans="1:4" x14ac:dyDescent="0.2">
      <c r="A1085" s="271">
        <v>11047</v>
      </c>
      <c r="B1085" s="272" t="s">
        <v>1906</v>
      </c>
      <c r="C1085" s="271" t="s">
        <v>61</v>
      </c>
      <c r="D1085" s="273">
        <v>15.15</v>
      </c>
    </row>
    <row r="1086" spans="1:4" x14ac:dyDescent="0.2">
      <c r="A1086" s="271">
        <v>43668</v>
      </c>
      <c r="B1086" s="272" t="s">
        <v>1907</v>
      </c>
      <c r="C1086" s="271" t="s">
        <v>61</v>
      </c>
      <c r="D1086" s="273">
        <v>13.37</v>
      </c>
    </row>
    <row r="1087" spans="1:4" x14ac:dyDescent="0.2">
      <c r="A1087" s="271">
        <v>11049</v>
      </c>
      <c r="B1087" s="272" t="s">
        <v>1908</v>
      </c>
      <c r="C1087" s="271" t="s">
        <v>61</v>
      </c>
      <c r="D1087" s="273">
        <v>14.48</v>
      </c>
    </row>
    <row r="1088" spans="1:4" x14ac:dyDescent="0.2">
      <c r="A1088" s="271">
        <v>43106</v>
      </c>
      <c r="B1088" s="272" t="s">
        <v>1909</v>
      </c>
      <c r="C1088" s="271" t="s">
        <v>61</v>
      </c>
      <c r="D1088" s="273">
        <v>14.57</v>
      </c>
    </row>
    <row r="1089" spans="1:4" x14ac:dyDescent="0.2">
      <c r="A1089" s="271">
        <v>11051</v>
      </c>
      <c r="B1089" s="272" t="s">
        <v>1910</v>
      </c>
      <c r="C1089" s="271" t="s">
        <v>61</v>
      </c>
      <c r="D1089" s="273">
        <v>15.2</v>
      </c>
    </row>
    <row r="1090" spans="1:4" x14ac:dyDescent="0.2">
      <c r="A1090" s="271">
        <v>11061</v>
      </c>
      <c r="B1090" s="272" t="s">
        <v>1911</v>
      </c>
      <c r="C1090" s="271" t="s">
        <v>61</v>
      </c>
      <c r="D1090" s="273">
        <v>18.239999999999998</v>
      </c>
    </row>
    <row r="1091" spans="1:4" x14ac:dyDescent="0.2">
      <c r="A1091" s="271">
        <v>43667</v>
      </c>
      <c r="B1091" s="272" t="s">
        <v>1912</v>
      </c>
      <c r="C1091" s="271" t="s">
        <v>61</v>
      </c>
      <c r="D1091" s="273">
        <v>13.25</v>
      </c>
    </row>
    <row r="1092" spans="1:4" x14ac:dyDescent="0.2">
      <c r="A1092" s="271">
        <v>1333</v>
      </c>
      <c r="B1092" s="272" t="s">
        <v>789</v>
      </c>
      <c r="C1092" s="271" t="s">
        <v>61</v>
      </c>
      <c r="D1092" s="273">
        <v>11.04</v>
      </c>
    </row>
    <row r="1093" spans="1:4" x14ac:dyDescent="0.2">
      <c r="A1093" s="271">
        <v>1330</v>
      </c>
      <c r="B1093" s="272" t="s">
        <v>1913</v>
      </c>
      <c r="C1093" s="271" t="s">
        <v>61</v>
      </c>
      <c r="D1093" s="273">
        <v>10.94</v>
      </c>
    </row>
    <row r="1094" spans="1:4" x14ac:dyDescent="0.2">
      <c r="A1094" s="271">
        <v>10957</v>
      </c>
      <c r="B1094" s="272" t="s">
        <v>1914</v>
      </c>
      <c r="C1094" s="271" t="s">
        <v>61</v>
      </c>
      <c r="D1094" s="273">
        <v>12.61</v>
      </c>
    </row>
    <row r="1095" spans="1:4" x14ac:dyDescent="0.2">
      <c r="A1095" s="271">
        <v>1332</v>
      </c>
      <c r="B1095" s="272" t="s">
        <v>1915</v>
      </c>
      <c r="C1095" s="271" t="s">
        <v>61</v>
      </c>
      <c r="D1095" s="273">
        <v>11.22</v>
      </c>
    </row>
    <row r="1096" spans="1:4" x14ac:dyDescent="0.2">
      <c r="A1096" s="271">
        <v>1334</v>
      </c>
      <c r="B1096" s="272" t="s">
        <v>1916</v>
      </c>
      <c r="C1096" s="271" t="s">
        <v>61</v>
      </c>
      <c r="D1096" s="273">
        <v>12.44</v>
      </c>
    </row>
    <row r="1097" spans="1:4" x14ac:dyDescent="0.2">
      <c r="A1097" s="271">
        <v>1335</v>
      </c>
      <c r="B1097" s="272" t="s">
        <v>1917</v>
      </c>
      <c r="C1097" s="271" t="s">
        <v>61</v>
      </c>
      <c r="D1097" s="273">
        <v>12.85</v>
      </c>
    </row>
    <row r="1098" spans="1:4" x14ac:dyDescent="0.2">
      <c r="A1098" s="271">
        <v>40425</v>
      </c>
      <c r="B1098" s="272" t="s">
        <v>595</v>
      </c>
      <c r="C1098" s="271" t="s">
        <v>61</v>
      </c>
      <c r="D1098" s="273">
        <v>11</v>
      </c>
    </row>
    <row r="1099" spans="1:4" x14ac:dyDescent="0.2">
      <c r="A1099" s="271">
        <v>1337</v>
      </c>
      <c r="B1099" s="272" t="s">
        <v>1918</v>
      </c>
      <c r="C1099" s="271" t="s">
        <v>61</v>
      </c>
      <c r="D1099" s="273">
        <v>12.61</v>
      </c>
    </row>
    <row r="1100" spans="1:4" x14ac:dyDescent="0.2">
      <c r="A1100" s="271">
        <v>1338</v>
      </c>
      <c r="B1100" s="272" t="s">
        <v>1919</v>
      </c>
      <c r="C1100" s="271" t="s">
        <v>59</v>
      </c>
      <c r="D1100" s="273"/>
    </row>
    <row r="1101" spans="1:4" x14ac:dyDescent="0.2">
      <c r="A1101" s="271">
        <v>1340</v>
      </c>
      <c r="B1101" s="272" t="s">
        <v>1920</v>
      </c>
      <c r="C1101" s="271" t="s">
        <v>59</v>
      </c>
      <c r="D1101" s="273"/>
    </row>
    <row r="1102" spans="1:4" x14ac:dyDescent="0.2">
      <c r="A1102" s="271">
        <v>1341</v>
      </c>
      <c r="B1102" s="272" t="s">
        <v>1921</v>
      </c>
      <c r="C1102" s="271" t="s">
        <v>59</v>
      </c>
      <c r="D1102" s="273"/>
    </row>
    <row r="1103" spans="1:4" x14ac:dyDescent="0.2">
      <c r="A1103" s="271">
        <v>34659</v>
      </c>
      <c r="B1103" s="272" t="s">
        <v>1922</v>
      </c>
      <c r="C1103" s="271" t="s">
        <v>59</v>
      </c>
      <c r="D1103" s="273">
        <v>47.52</v>
      </c>
    </row>
    <row r="1104" spans="1:4" x14ac:dyDescent="0.2">
      <c r="A1104" s="271">
        <v>34514</v>
      </c>
      <c r="B1104" s="272" t="s">
        <v>1923</v>
      </c>
      <c r="C1104" s="271" t="s">
        <v>59</v>
      </c>
      <c r="D1104" s="273">
        <v>52.64</v>
      </c>
    </row>
    <row r="1105" spans="1:4" x14ac:dyDescent="0.2">
      <c r="A1105" s="271">
        <v>34660</v>
      </c>
      <c r="B1105" s="272" t="s">
        <v>1924</v>
      </c>
      <c r="C1105" s="271" t="s">
        <v>59</v>
      </c>
      <c r="D1105" s="273">
        <v>66.8</v>
      </c>
    </row>
    <row r="1106" spans="1:4" x14ac:dyDescent="0.2">
      <c r="A1106" s="271">
        <v>34661</v>
      </c>
      <c r="B1106" s="272" t="s">
        <v>1925</v>
      </c>
      <c r="C1106" s="271" t="s">
        <v>59</v>
      </c>
      <c r="D1106" s="273">
        <v>95.95</v>
      </c>
    </row>
    <row r="1107" spans="1:4" x14ac:dyDescent="0.2">
      <c r="A1107" s="271">
        <v>34667</v>
      </c>
      <c r="B1107" s="272" t="s">
        <v>1926</v>
      </c>
      <c r="C1107" s="271" t="s">
        <v>59</v>
      </c>
      <c r="D1107" s="273">
        <v>34.74</v>
      </c>
    </row>
    <row r="1108" spans="1:4" x14ac:dyDescent="0.2">
      <c r="A1108" s="271">
        <v>34668</v>
      </c>
      <c r="B1108" s="272" t="s">
        <v>1927</v>
      </c>
      <c r="C1108" s="271" t="s">
        <v>59</v>
      </c>
      <c r="D1108" s="273">
        <v>45.4</v>
      </c>
    </row>
    <row r="1109" spans="1:4" x14ac:dyDescent="0.2">
      <c r="A1109" s="271">
        <v>34741</v>
      </c>
      <c r="B1109" s="272" t="s">
        <v>1928</v>
      </c>
      <c r="C1109" s="271" t="s">
        <v>59</v>
      </c>
      <c r="D1109" s="273">
        <v>49.96</v>
      </c>
    </row>
    <row r="1110" spans="1:4" x14ac:dyDescent="0.2">
      <c r="A1110" s="271">
        <v>34664</v>
      </c>
      <c r="B1110" s="272" t="s">
        <v>1929</v>
      </c>
      <c r="C1110" s="271" t="s">
        <v>59</v>
      </c>
      <c r="D1110" s="273">
        <v>54.52</v>
      </c>
    </row>
    <row r="1111" spans="1:4" x14ac:dyDescent="0.2">
      <c r="A1111" s="271">
        <v>34665</v>
      </c>
      <c r="B1111" s="272" t="s">
        <v>1930</v>
      </c>
      <c r="C1111" s="271" t="s">
        <v>59</v>
      </c>
      <c r="D1111" s="273">
        <v>67.680000000000007</v>
      </c>
    </row>
    <row r="1112" spans="1:4" x14ac:dyDescent="0.2">
      <c r="A1112" s="271">
        <v>34666</v>
      </c>
      <c r="B1112" s="272" t="s">
        <v>1931</v>
      </c>
      <c r="C1112" s="271" t="s">
        <v>59</v>
      </c>
      <c r="D1112" s="273">
        <v>102.23</v>
      </c>
    </row>
    <row r="1113" spans="1:4" x14ac:dyDescent="0.2">
      <c r="A1113" s="271">
        <v>34669</v>
      </c>
      <c r="B1113" s="272" t="s">
        <v>1932</v>
      </c>
      <c r="C1113" s="271" t="s">
        <v>59</v>
      </c>
      <c r="D1113" s="273">
        <v>37.479999999999997</v>
      </c>
    </row>
    <row r="1114" spans="1:4" x14ac:dyDescent="0.2">
      <c r="A1114" s="271">
        <v>34670</v>
      </c>
      <c r="B1114" s="272" t="s">
        <v>1933</v>
      </c>
      <c r="C1114" s="271" t="s">
        <v>59</v>
      </c>
      <c r="D1114" s="273">
        <v>45.84</v>
      </c>
    </row>
    <row r="1115" spans="1:4" x14ac:dyDescent="0.2">
      <c r="A1115" s="271">
        <v>34671</v>
      </c>
      <c r="B1115" s="272" t="s">
        <v>1934</v>
      </c>
      <c r="C1115" s="271" t="s">
        <v>59</v>
      </c>
      <c r="D1115" s="273">
        <v>38.26</v>
      </c>
    </row>
    <row r="1116" spans="1:4" x14ac:dyDescent="0.2">
      <c r="A1116" s="271">
        <v>34672</v>
      </c>
      <c r="B1116" s="272" t="s">
        <v>1935</v>
      </c>
      <c r="C1116" s="271" t="s">
        <v>59</v>
      </c>
      <c r="D1116" s="273">
        <v>40.35</v>
      </c>
    </row>
    <row r="1117" spans="1:4" x14ac:dyDescent="0.2">
      <c r="A1117" s="271">
        <v>34673</v>
      </c>
      <c r="B1117" s="272" t="s">
        <v>1936</v>
      </c>
      <c r="C1117" s="271" t="s">
        <v>59</v>
      </c>
      <c r="D1117" s="273">
        <v>49.24</v>
      </c>
    </row>
    <row r="1118" spans="1:4" x14ac:dyDescent="0.2">
      <c r="A1118" s="271">
        <v>34674</v>
      </c>
      <c r="B1118" s="272" t="s">
        <v>1937</v>
      </c>
      <c r="C1118" s="271" t="s">
        <v>59</v>
      </c>
      <c r="D1118" s="273">
        <v>65.459999999999994</v>
      </c>
    </row>
    <row r="1119" spans="1:4" x14ac:dyDescent="0.2">
      <c r="A1119" s="271">
        <v>34675</v>
      </c>
      <c r="B1119" s="272" t="s">
        <v>1938</v>
      </c>
      <c r="C1119" s="271" t="s">
        <v>59</v>
      </c>
      <c r="D1119" s="273">
        <v>79.81</v>
      </c>
    </row>
    <row r="1120" spans="1:4" x14ac:dyDescent="0.2">
      <c r="A1120" s="271">
        <v>34676</v>
      </c>
      <c r="B1120" s="272" t="s">
        <v>1939</v>
      </c>
      <c r="C1120" s="271" t="s">
        <v>59</v>
      </c>
      <c r="D1120" s="273">
        <v>22.97</v>
      </c>
    </row>
    <row r="1121" spans="1:4" x14ac:dyDescent="0.2">
      <c r="A1121" s="271">
        <v>34677</v>
      </c>
      <c r="B1121" s="272" t="s">
        <v>1940</v>
      </c>
      <c r="C1121" s="271" t="s">
        <v>59</v>
      </c>
      <c r="D1121" s="273">
        <v>30.89</v>
      </c>
    </row>
    <row r="1122" spans="1:4" x14ac:dyDescent="0.2">
      <c r="A1122" s="271">
        <v>43126</v>
      </c>
      <c r="B1122" s="272" t="s">
        <v>1941</v>
      </c>
      <c r="C1122" s="271" t="s">
        <v>59</v>
      </c>
      <c r="D1122" s="273">
        <v>94.65</v>
      </c>
    </row>
    <row r="1123" spans="1:4" x14ac:dyDescent="0.2">
      <c r="A1123" s="271">
        <v>43124</v>
      </c>
      <c r="B1123" s="272" t="s">
        <v>1942</v>
      </c>
      <c r="C1123" s="271" t="s">
        <v>59</v>
      </c>
      <c r="D1123" s="273">
        <v>110.52</v>
      </c>
    </row>
    <row r="1124" spans="1:4" x14ac:dyDescent="0.2">
      <c r="A1124" s="271">
        <v>43125</v>
      </c>
      <c r="B1124" s="272" t="s">
        <v>1943</v>
      </c>
      <c r="C1124" s="271" t="s">
        <v>59</v>
      </c>
      <c r="D1124" s="273">
        <v>143.33000000000001</v>
      </c>
    </row>
    <row r="1125" spans="1:4" x14ac:dyDescent="0.2">
      <c r="A1125" s="271">
        <v>40623</v>
      </c>
      <c r="B1125" s="272" t="s">
        <v>1944</v>
      </c>
      <c r="C1125" s="271" t="s">
        <v>604</v>
      </c>
      <c r="D1125" s="273">
        <v>122.82</v>
      </c>
    </row>
    <row r="1126" spans="1:4" x14ac:dyDescent="0.2">
      <c r="A1126" s="271">
        <v>43701</v>
      </c>
      <c r="B1126" s="272" t="s">
        <v>1945</v>
      </c>
      <c r="C1126" s="271" t="s">
        <v>61</v>
      </c>
      <c r="D1126" s="273"/>
    </row>
    <row r="1127" spans="1:4" x14ac:dyDescent="0.2">
      <c r="A1127" s="271">
        <v>1345</v>
      </c>
      <c r="B1127" s="272" t="s">
        <v>1946</v>
      </c>
      <c r="C1127" s="271" t="s">
        <v>59</v>
      </c>
      <c r="D1127" s="273">
        <v>108.19</v>
      </c>
    </row>
    <row r="1128" spans="1:4" x14ac:dyDescent="0.2">
      <c r="A1128" s="271">
        <v>1346</v>
      </c>
      <c r="B1128" s="272" t="s">
        <v>1947</v>
      </c>
      <c r="C1128" s="271" t="s">
        <v>59</v>
      </c>
      <c r="D1128" s="273">
        <v>62.93</v>
      </c>
    </row>
    <row r="1129" spans="1:4" x14ac:dyDescent="0.2">
      <c r="A1129" s="271">
        <v>1347</v>
      </c>
      <c r="B1129" s="272" t="s">
        <v>1948</v>
      </c>
      <c r="C1129" s="271" t="s">
        <v>59</v>
      </c>
      <c r="D1129" s="273">
        <v>77.98</v>
      </c>
    </row>
    <row r="1130" spans="1:4" x14ac:dyDescent="0.2">
      <c r="A1130" s="271">
        <v>43678</v>
      </c>
      <c r="B1130" s="272" t="s">
        <v>1949</v>
      </c>
      <c r="C1130" s="271" t="s">
        <v>59</v>
      </c>
      <c r="D1130" s="273">
        <v>90.45</v>
      </c>
    </row>
    <row r="1131" spans="1:4" x14ac:dyDescent="0.2">
      <c r="A1131" s="271">
        <v>43680</v>
      </c>
      <c r="B1131" s="272" t="s">
        <v>1950</v>
      </c>
      <c r="C1131" s="271" t="s">
        <v>59</v>
      </c>
      <c r="D1131" s="273">
        <v>130.30000000000001</v>
      </c>
    </row>
    <row r="1132" spans="1:4" x14ac:dyDescent="0.2">
      <c r="A1132" s="271">
        <v>43679</v>
      </c>
      <c r="B1132" s="272" t="s">
        <v>1951</v>
      </c>
      <c r="C1132" s="271" t="s">
        <v>59</v>
      </c>
      <c r="D1132" s="273">
        <v>45.73</v>
      </c>
    </row>
    <row r="1133" spans="1:4" x14ac:dyDescent="0.2">
      <c r="A1133" s="271">
        <v>1355</v>
      </c>
      <c r="B1133" s="272" t="s">
        <v>1952</v>
      </c>
      <c r="C1133" s="271" t="s">
        <v>59</v>
      </c>
      <c r="D1133" s="273">
        <v>52.04</v>
      </c>
    </row>
    <row r="1134" spans="1:4" x14ac:dyDescent="0.2">
      <c r="A1134" s="271">
        <v>1358</v>
      </c>
      <c r="B1134" s="272" t="s">
        <v>1953</v>
      </c>
      <c r="C1134" s="271" t="s">
        <v>59</v>
      </c>
      <c r="D1134" s="273">
        <v>63.88</v>
      </c>
    </row>
    <row r="1135" spans="1:4" x14ac:dyDescent="0.2">
      <c r="A1135" s="271">
        <v>43677</v>
      </c>
      <c r="B1135" s="272" t="s">
        <v>1954</v>
      </c>
      <c r="C1135" s="271" t="s">
        <v>59</v>
      </c>
      <c r="D1135" s="273">
        <v>79.260000000000005</v>
      </c>
    </row>
    <row r="1136" spans="1:4" x14ac:dyDescent="0.2">
      <c r="A1136" s="271">
        <v>43682</v>
      </c>
      <c r="B1136" s="272" t="s">
        <v>1955</v>
      </c>
      <c r="C1136" s="271" t="s">
        <v>59</v>
      </c>
      <c r="D1136" s="273">
        <v>24.3</v>
      </c>
    </row>
    <row r="1137" spans="1:4" x14ac:dyDescent="0.2">
      <c r="A1137" s="271">
        <v>43681</v>
      </c>
      <c r="B1137" s="272" t="s">
        <v>1956</v>
      </c>
      <c r="C1137" s="271" t="s">
        <v>59</v>
      </c>
      <c r="D1137" s="273">
        <v>40.25</v>
      </c>
    </row>
    <row r="1138" spans="1:4" x14ac:dyDescent="0.2">
      <c r="A1138" s="271">
        <v>20971</v>
      </c>
      <c r="B1138" s="272" t="s">
        <v>1957</v>
      </c>
      <c r="C1138" s="271" t="s">
        <v>77</v>
      </c>
      <c r="D1138" s="273">
        <v>13.87</v>
      </c>
    </row>
    <row r="1139" spans="1:4" x14ac:dyDescent="0.2">
      <c r="A1139" s="271">
        <v>39746</v>
      </c>
      <c r="B1139" s="272" t="s">
        <v>1958</v>
      </c>
      <c r="C1139" s="271" t="s">
        <v>77</v>
      </c>
      <c r="D1139" s="273">
        <v>86.88</v>
      </c>
    </row>
    <row r="1140" spans="1:4" x14ac:dyDescent="0.2">
      <c r="A1140" s="271">
        <v>13279</v>
      </c>
      <c r="B1140" s="272" t="s">
        <v>1959</v>
      </c>
      <c r="C1140" s="271" t="s">
        <v>61</v>
      </c>
      <c r="D1140" s="273">
        <v>22</v>
      </c>
    </row>
    <row r="1141" spans="1:4" x14ac:dyDescent="0.2">
      <c r="A1141" s="271">
        <v>11977</v>
      </c>
      <c r="B1141" s="272" t="s">
        <v>1960</v>
      </c>
      <c r="C1141" s="271" t="s">
        <v>77</v>
      </c>
      <c r="D1141" s="273">
        <v>11.39</v>
      </c>
    </row>
    <row r="1142" spans="1:4" x14ac:dyDescent="0.2">
      <c r="A1142" s="271">
        <v>11976</v>
      </c>
      <c r="B1142" s="272" t="s">
        <v>1961</v>
      </c>
      <c r="C1142" s="271" t="s">
        <v>77</v>
      </c>
      <c r="D1142" s="273">
        <v>1.27</v>
      </c>
    </row>
    <row r="1143" spans="1:4" x14ac:dyDescent="0.2">
      <c r="A1143" s="271">
        <v>11975</v>
      </c>
      <c r="B1143" s="272" t="s">
        <v>1962</v>
      </c>
      <c r="C1143" s="271" t="s">
        <v>77</v>
      </c>
      <c r="D1143" s="273">
        <v>24.98</v>
      </c>
    </row>
    <row r="1144" spans="1:4" x14ac:dyDescent="0.2">
      <c r="A1144" s="271">
        <v>1368</v>
      </c>
      <c r="B1144" s="272" t="s">
        <v>1963</v>
      </c>
      <c r="C1144" s="271" t="s">
        <v>77</v>
      </c>
      <c r="D1144" s="273">
        <v>99.99</v>
      </c>
    </row>
    <row r="1145" spans="1:4" x14ac:dyDescent="0.2">
      <c r="A1145" s="271">
        <v>1367</v>
      </c>
      <c r="B1145" s="272" t="s">
        <v>1964</v>
      </c>
      <c r="C1145" s="271" t="s">
        <v>77</v>
      </c>
      <c r="D1145" s="273">
        <v>323.44</v>
      </c>
    </row>
    <row r="1146" spans="1:4" x14ac:dyDescent="0.2">
      <c r="A1146" s="271">
        <v>1380</v>
      </c>
      <c r="B1146" s="272" t="s">
        <v>1965</v>
      </c>
      <c r="C1146" s="271" t="s">
        <v>61</v>
      </c>
      <c r="D1146" s="273">
        <v>6.42</v>
      </c>
    </row>
    <row r="1147" spans="1:4" x14ac:dyDescent="0.2">
      <c r="A1147" s="271">
        <v>1375</v>
      </c>
      <c r="B1147" s="272" t="s">
        <v>1966</v>
      </c>
      <c r="C1147" s="271" t="s">
        <v>61</v>
      </c>
      <c r="D1147" s="273">
        <v>18.72</v>
      </c>
    </row>
    <row r="1148" spans="1:4" x14ac:dyDescent="0.2">
      <c r="A1148" s="271">
        <v>1379</v>
      </c>
      <c r="B1148" s="272" t="s">
        <v>1967</v>
      </c>
      <c r="C1148" s="271" t="s">
        <v>61</v>
      </c>
      <c r="D1148" s="273">
        <v>0.96</v>
      </c>
    </row>
    <row r="1149" spans="1:4" x14ac:dyDescent="0.2">
      <c r="A1149" s="271">
        <v>13284</v>
      </c>
      <c r="B1149" s="272" t="s">
        <v>1968</v>
      </c>
      <c r="C1149" s="271" t="s">
        <v>61</v>
      </c>
      <c r="D1149" s="273">
        <v>0.86</v>
      </c>
    </row>
    <row r="1150" spans="1:4" x14ac:dyDescent="0.2">
      <c r="A1150" s="271">
        <v>44528</v>
      </c>
      <c r="B1150" s="272" t="s">
        <v>1969</v>
      </c>
      <c r="C1150" s="271" t="s">
        <v>61</v>
      </c>
      <c r="D1150" s="273">
        <v>5.1100000000000003</v>
      </c>
    </row>
    <row r="1151" spans="1:4" x14ac:dyDescent="0.2">
      <c r="A1151" s="271">
        <v>34753</v>
      </c>
      <c r="B1151" s="272" t="s">
        <v>1970</v>
      </c>
      <c r="C1151" s="271" t="s">
        <v>61</v>
      </c>
      <c r="D1151" s="273">
        <v>0.93</v>
      </c>
    </row>
    <row r="1152" spans="1:4" x14ac:dyDescent="0.2">
      <c r="A1152" s="271">
        <v>420</v>
      </c>
      <c r="B1152" s="272" t="s">
        <v>1971</v>
      </c>
      <c r="C1152" s="271" t="s">
        <v>77</v>
      </c>
      <c r="D1152" s="273">
        <v>44.68</v>
      </c>
    </row>
    <row r="1153" spans="1:4" x14ac:dyDescent="0.2">
      <c r="A1153" s="271">
        <v>12327</v>
      </c>
      <c r="B1153" s="272" t="s">
        <v>1972</v>
      </c>
      <c r="C1153" s="271" t="s">
        <v>77</v>
      </c>
      <c r="D1153" s="273">
        <v>53.22</v>
      </c>
    </row>
    <row r="1154" spans="1:4" x14ac:dyDescent="0.2">
      <c r="A1154" s="271">
        <v>36148</v>
      </c>
      <c r="B1154" s="272" t="s">
        <v>1973</v>
      </c>
      <c r="C1154" s="271" t="s">
        <v>77</v>
      </c>
      <c r="D1154" s="273">
        <v>84</v>
      </c>
    </row>
    <row r="1155" spans="1:4" x14ac:dyDescent="0.2">
      <c r="A1155" s="271">
        <v>12329</v>
      </c>
      <c r="B1155" s="272" t="s">
        <v>1974</v>
      </c>
      <c r="C1155" s="271" t="s">
        <v>61</v>
      </c>
      <c r="D1155" s="273">
        <v>149.09</v>
      </c>
    </row>
    <row r="1156" spans="1:4" x14ac:dyDescent="0.2">
      <c r="A1156" s="271">
        <v>1339</v>
      </c>
      <c r="B1156" s="272" t="s">
        <v>1975</v>
      </c>
      <c r="C1156" s="271" t="s">
        <v>61</v>
      </c>
      <c r="D1156" s="273"/>
    </row>
    <row r="1157" spans="1:4" x14ac:dyDescent="0.2">
      <c r="A1157" s="271">
        <v>44396</v>
      </c>
      <c r="B1157" s="272" t="s">
        <v>1976</v>
      </c>
      <c r="C1157" s="271" t="s">
        <v>61</v>
      </c>
      <c r="D1157" s="273">
        <v>26.59</v>
      </c>
    </row>
    <row r="1158" spans="1:4" x14ac:dyDescent="0.2">
      <c r="A1158" s="271">
        <v>44327</v>
      </c>
      <c r="B1158" s="272" t="s">
        <v>1977</v>
      </c>
      <c r="C1158" s="271" t="s">
        <v>868</v>
      </c>
      <c r="D1158" s="273">
        <v>90.45</v>
      </c>
    </row>
    <row r="1159" spans="1:4" x14ac:dyDescent="0.2">
      <c r="A1159" s="271">
        <v>37418</v>
      </c>
      <c r="B1159" s="272" t="s">
        <v>1978</v>
      </c>
      <c r="C1159" s="271" t="s">
        <v>77</v>
      </c>
      <c r="D1159" s="273"/>
    </row>
    <row r="1160" spans="1:4" x14ac:dyDescent="0.2">
      <c r="A1160" s="271">
        <v>37419</v>
      </c>
      <c r="B1160" s="272" t="s">
        <v>1979</v>
      </c>
      <c r="C1160" s="271" t="s">
        <v>77</v>
      </c>
      <c r="D1160" s="273"/>
    </row>
    <row r="1161" spans="1:4" x14ac:dyDescent="0.2">
      <c r="A1161" s="271">
        <v>1427</v>
      </c>
      <c r="B1161" s="272" t="s">
        <v>1980</v>
      </c>
      <c r="C1161" s="271" t="s">
        <v>77</v>
      </c>
      <c r="D1161" s="273">
        <v>18.87</v>
      </c>
    </row>
    <row r="1162" spans="1:4" x14ac:dyDescent="0.2">
      <c r="A1162" s="271">
        <v>1402</v>
      </c>
      <c r="B1162" s="272" t="s">
        <v>1981</v>
      </c>
      <c r="C1162" s="271" t="s">
        <v>77</v>
      </c>
      <c r="D1162" s="273">
        <v>6.53</v>
      </c>
    </row>
    <row r="1163" spans="1:4" x14ac:dyDescent="0.2">
      <c r="A1163" s="271">
        <v>1420</v>
      </c>
      <c r="B1163" s="272" t="s">
        <v>1982</v>
      </c>
      <c r="C1163" s="271" t="s">
        <v>77</v>
      </c>
      <c r="D1163" s="273">
        <v>8.4</v>
      </c>
    </row>
    <row r="1164" spans="1:4" x14ac:dyDescent="0.2">
      <c r="A1164" s="271">
        <v>1419</v>
      </c>
      <c r="B1164" s="272" t="s">
        <v>1983</v>
      </c>
      <c r="C1164" s="271" t="s">
        <v>77</v>
      </c>
      <c r="D1164" s="273">
        <v>10.14</v>
      </c>
    </row>
    <row r="1165" spans="1:4" x14ac:dyDescent="0.2">
      <c r="A1165" s="271">
        <v>1414</v>
      </c>
      <c r="B1165" s="272" t="s">
        <v>1984</v>
      </c>
      <c r="C1165" s="271" t="s">
        <v>77</v>
      </c>
      <c r="D1165" s="273">
        <v>9.92</v>
      </c>
    </row>
    <row r="1166" spans="1:4" x14ac:dyDescent="0.2">
      <c r="A1166" s="271">
        <v>1413</v>
      </c>
      <c r="B1166" s="272" t="s">
        <v>1985</v>
      </c>
      <c r="C1166" s="271" t="s">
        <v>77</v>
      </c>
      <c r="D1166" s="273">
        <v>14.66</v>
      </c>
    </row>
    <row r="1167" spans="1:4" x14ac:dyDescent="0.2">
      <c r="A1167" s="271">
        <v>1412</v>
      </c>
      <c r="B1167" s="272" t="s">
        <v>1986</v>
      </c>
      <c r="C1167" s="271" t="s">
        <v>77</v>
      </c>
      <c r="D1167" s="273">
        <v>12.42</v>
      </c>
    </row>
    <row r="1168" spans="1:4" x14ac:dyDescent="0.2">
      <c r="A1168" s="271">
        <v>1406</v>
      </c>
      <c r="B1168" s="272" t="s">
        <v>1987</v>
      </c>
      <c r="C1168" s="271" t="s">
        <v>77</v>
      </c>
      <c r="D1168" s="273">
        <v>14.98</v>
      </c>
    </row>
    <row r="1169" spans="1:4" x14ac:dyDescent="0.2">
      <c r="A1169" s="271">
        <v>11281</v>
      </c>
      <c r="B1169" s="272" t="s">
        <v>1988</v>
      </c>
      <c r="C1169" s="271" t="s">
        <v>77</v>
      </c>
      <c r="D1169" s="273"/>
    </row>
    <row r="1170" spans="1:4" x14ac:dyDescent="0.2">
      <c r="A1170" s="271">
        <v>1442</v>
      </c>
      <c r="B1170" s="272" t="s">
        <v>1989</v>
      </c>
      <c r="C1170" s="271" t="s">
        <v>77</v>
      </c>
      <c r="D1170" s="273"/>
    </row>
    <row r="1171" spans="1:4" x14ac:dyDescent="0.2">
      <c r="A1171" s="271">
        <v>13457</v>
      </c>
      <c r="B1171" s="272" t="s">
        <v>1990</v>
      </c>
      <c r="C1171" s="271" t="s">
        <v>77</v>
      </c>
      <c r="D1171" s="273"/>
    </row>
    <row r="1172" spans="1:4" x14ac:dyDescent="0.2">
      <c r="A1172" s="271">
        <v>40699</v>
      </c>
      <c r="B1172" s="272" t="s">
        <v>1991</v>
      </c>
      <c r="C1172" s="271" t="s">
        <v>77</v>
      </c>
      <c r="D1172" s="273"/>
    </row>
    <row r="1173" spans="1:4" x14ac:dyDescent="0.2">
      <c r="A1173" s="271">
        <v>40701</v>
      </c>
      <c r="B1173" s="272" t="s">
        <v>1992</v>
      </c>
      <c r="C1173" s="271" t="s">
        <v>77</v>
      </c>
      <c r="D1173" s="273"/>
    </row>
    <row r="1174" spans="1:4" x14ac:dyDescent="0.2">
      <c r="A1174" s="271">
        <v>40700</v>
      </c>
      <c r="B1174" s="272" t="s">
        <v>1993</v>
      </c>
      <c r="C1174" s="271" t="s">
        <v>77</v>
      </c>
      <c r="D1174" s="273"/>
    </row>
    <row r="1175" spans="1:4" x14ac:dyDescent="0.2">
      <c r="A1175" s="271">
        <v>13458</v>
      </c>
      <c r="B1175" s="272" t="s">
        <v>1994</v>
      </c>
      <c r="C1175" s="271" t="s">
        <v>77</v>
      </c>
      <c r="D1175" s="273"/>
    </row>
    <row r="1176" spans="1:4" x14ac:dyDescent="0.2">
      <c r="A1176" s="271">
        <v>11134</v>
      </c>
      <c r="B1176" s="272" t="s">
        <v>1995</v>
      </c>
      <c r="C1176" s="271" t="s">
        <v>59</v>
      </c>
      <c r="D1176" s="273">
        <v>89.65</v>
      </c>
    </row>
    <row r="1177" spans="1:4" x14ac:dyDescent="0.2">
      <c r="A1177" s="271">
        <v>11135</v>
      </c>
      <c r="B1177" s="272" t="s">
        <v>1996</v>
      </c>
      <c r="C1177" s="271" t="s">
        <v>59</v>
      </c>
      <c r="D1177" s="273">
        <v>96.79</v>
      </c>
    </row>
    <row r="1178" spans="1:4" x14ac:dyDescent="0.2">
      <c r="A1178" s="271">
        <v>11136</v>
      </c>
      <c r="B1178" s="272" t="s">
        <v>1997</v>
      </c>
      <c r="C1178" s="271" t="s">
        <v>59</v>
      </c>
      <c r="D1178" s="273">
        <v>110.83</v>
      </c>
    </row>
    <row r="1179" spans="1:4" x14ac:dyDescent="0.2">
      <c r="A1179" s="271">
        <v>34743</v>
      </c>
      <c r="B1179" s="272" t="s">
        <v>1998</v>
      </c>
      <c r="C1179" s="271" t="s">
        <v>59</v>
      </c>
      <c r="D1179" s="273">
        <v>133.72</v>
      </c>
    </row>
    <row r="1180" spans="1:4" x14ac:dyDescent="0.2">
      <c r="A1180" s="271">
        <v>11137</v>
      </c>
      <c r="B1180" s="272" t="s">
        <v>1999</v>
      </c>
      <c r="C1180" s="271" t="s">
        <v>59</v>
      </c>
      <c r="D1180" s="273">
        <v>151.88</v>
      </c>
    </row>
    <row r="1181" spans="1:4" x14ac:dyDescent="0.2">
      <c r="A1181" s="271">
        <v>34745</v>
      </c>
      <c r="B1181" s="272" t="s">
        <v>2000</v>
      </c>
      <c r="C1181" s="271" t="s">
        <v>59</v>
      </c>
      <c r="D1181" s="273">
        <v>180.62</v>
      </c>
    </row>
    <row r="1182" spans="1:4" x14ac:dyDescent="0.2">
      <c r="A1182" s="271">
        <v>34746</v>
      </c>
      <c r="B1182" s="272" t="s">
        <v>2001</v>
      </c>
      <c r="C1182" s="271" t="s">
        <v>59</v>
      </c>
      <c r="D1182" s="273">
        <v>49.26</v>
      </c>
    </row>
    <row r="1183" spans="1:4" x14ac:dyDescent="0.2">
      <c r="A1183" s="271">
        <v>1360</v>
      </c>
      <c r="B1183" s="272" t="s">
        <v>2002</v>
      </c>
      <c r="C1183" s="271" t="s">
        <v>59</v>
      </c>
      <c r="D1183" s="273">
        <v>57.47</v>
      </c>
    </row>
    <row r="1184" spans="1:4" x14ac:dyDescent="0.2">
      <c r="A1184" s="271">
        <v>36524</v>
      </c>
      <c r="B1184" s="272" t="s">
        <v>2003</v>
      </c>
      <c r="C1184" s="271" t="s">
        <v>77</v>
      </c>
      <c r="D1184" s="273"/>
    </row>
    <row r="1185" spans="1:4" x14ac:dyDescent="0.2">
      <c r="A1185" s="271">
        <v>36526</v>
      </c>
      <c r="B1185" s="272" t="s">
        <v>2004</v>
      </c>
      <c r="C1185" s="271" t="s">
        <v>77</v>
      </c>
      <c r="D1185" s="273"/>
    </row>
    <row r="1186" spans="1:4" x14ac:dyDescent="0.2">
      <c r="A1186" s="271">
        <v>36523</v>
      </c>
      <c r="B1186" s="272" t="s">
        <v>2005</v>
      </c>
      <c r="C1186" s="271" t="s">
        <v>77</v>
      </c>
      <c r="D1186" s="273"/>
    </row>
    <row r="1187" spans="1:4" x14ac:dyDescent="0.2">
      <c r="A1187" s="271">
        <v>36527</v>
      </c>
      <c r="B1187" s="272" t="s">
        <v>2006</v>
      </c>
      <c r="C1187" s="271" t="s">
        <v>77</v>
      </c>
      <c r="D1187" s="273"/>
    </row>
    <row r="1188" spans="1:4" x14ac:dyDescent="0.2">
      <c r="A1188" s="271">
        <v>38642</v>
      </c>
      <c r="B1188" s="272" t="s">
        <v>2007</v>
      </c>
      <c r="C1188" s="271" t="s">
        <v>77</v>
      </c>
      <c r="D1188" s="273"/>
    </row>
    <row r="1189" spans="1:4" x14ac:dyDescent="0.2">
      <c r="A1189" s="271">
        <v>36522</v>
      </c>
      <c r="B1189" s="272" t="s">
        <v>2008</v>
      </c>
      <c r="C1189" s="271" t="s">
        <v>77</v>
      </c>
      <c r="D1189" s="273"/>
    </row>
    <row r="1190" spans="1:4" x14ac:dyDescent="0.2">
      <c r="A1190" s="271">
        <v>36525</v>
      </c>
      <c r="B1190" s="272" t="s">
        <v>2009</v>
      </c>
      <c r="C1190" s="271" t="s">
        <v>77</v>
      </c>
      <c r="D1190" s="273"/>
    </row>
    <row r="1191" spans="1:4" x14ac:dyDescent="0.2">
      <c r="A1191" s="271">
        <v>13803</v>
      </c>
      <c r="B1191" s="272" t="s">
        <v>2010</v>
      </c>
      <c r="C1191" s="271" t="s">
        <v>77</v>
      </c>
      <c r="D1191" s="273"/>
    </row>
    <row r="1192" spans="1:4" x14ac:dyDescent="0.2">
      <c r="A1192" s="271">
        <v>34348</v>
      </c>
      <c r="B1192" s="272" t="s">
        <v>2011</v>
      </c>
      <c r="C1192" s="271" t="s">
        <v>54</v>
      </c>
      <c r="D1192" s="273">
        <v>23.32</v>
      </c>
    </row>
    <row r="1193" spans="1:4" x14ac:dyDescent="0.2">
      <c r="A1193" s="271">
        <v>34347</v>
      </c>
      <c r="B1193" s="272" t="s">
        <v>2012</v>
      </c>
      <c r="C1193" s="271" t="s">
        <v>54</v>
      </c>
      <c r="D1193" s="273">
        <v>16.670000000000002</v>
      </c>
    </row>
    <row r="1194" spans="1:4" x14ac:dyDescent="0.2">
      <c r="A1194" s="271">
        <v>11146</v>
      </c>
      <c r="B1194" s="272" t="s">
        <v>2013</v>
      </c>
      <c r="C1194" s="271" t="s">
        <v>69</v>
      </c>
      <c r="D1194" s="273">
        <v>775.3</v>
      </c>
    </row>
    <row r="1195" spans="1:4" x14ac:dyDescent="0.2">
      <c r="A1195" s="271">
        <v>11147</v>
      </c>
      <c r="B1195" s="272" t="s">
        <v>2014</v>
      </c>
      <c r="C1195" s="271" t="s">
        <v>69</v>
      </c>
      <c r="D1195" s="273">
        <v>805.64</v>
      </c>
    </row>
    <row r="1196" spans="1:4" x14ac:dyDescent="0.2">
      <c r="A1196" s="271">
        <v>34872</v>
      </c>
      <c r="B1196" s="272" t="s">
        <v>2015</v>
      </c>
      <c r="C1196" s="271" t="s">
        <v>69</v>
      </c>
      <c r="D1196" s="273">
        <v>814.68</v>
      </c>
    </row>
    <row r="1197" spans="1:4" x14ac:dyDescent="0.2">
      <c r="A1197" s="271">
        <v>34491</v>
      </c>
      <c r="B1197" s="272" t="s">
        <v>2016</v>
      </c>
      <c r="C1197" s="271" t="s">
        <v>69</v>
      </c>
      <c r="D1197" s="273">
        <v>838.29</v>
      </c>
    </row>
    <row r="1198" spans="1:4" x14ac:dyDescent="0.2">
      <c r="A1198" s="271">
        <v>34770</v>
      </c>
      <c r="B1198" s="272" t="s">
        <v>2017</v>
      </c>
      <c r="C1198" s="271" t="s">
        <v>2018</v>
      </c>
      <c r="D1198" s="273">
        <v>760.48</v>
      </c>
    </row>
    <row r="1199" spans="1:4" x14ac:dyDescent="0.2">
      <c r="A1199" s="271">
        <v>1518</v>
      </c>
      <c r="B1199" s="272" t="s">
        <v>2019</v>
      </c>
      <c r="C1199" s="271" t="s">
        <v>2018</v>
      </c>
      <c r="D1199" s="273">
        <v>775.3</v>
      </c>
    </row>
    <row r="1200" spans="1:4" x14ac:dyDescent="0.2">
      <c r="A1200" s="271">
        <v>41965</v>
      </c>
      <c r="B1200" s="272" t="s">
        <v>2020</v>
      </c>
      <c r="C1200" s="271" t="s">
        <v>2018</v>
      </c>
      <c r="D1200" s="273">
        <v>679.81</v>
      </c>
    </row>
    <row r="1201" spans="1:4" x14ac:dyDescent="0.2">
      <c r="A1201" s="271">
        <v>1524</v>
      </c>
      <c r="B1201" s="272" t="s">
        <v>2021</v>
      </c>
      <c r="C1201" s="271" t="s">
        <v>69</v>
      </c>
      <c r="D1201" s="273">
        <v>743.84</v>
      </c>
    </row>
    <row r="1202" spans="1:4" x14ac:dyDescent="0.2">
      <c r="A1202" s="271">
        <v>34492</v>
      </c>
      <c r="B1202" s="272" t="s">
        <v>2022</v>
      </c>
      <c r="C1202" s="271" t="s">
        <v>69</v>
      </c>
      <c r="D1202" s="273">
        <v>689</v>
      </c>
    </row>
    <row r="1203" spans="1:4" x14ac:dyDescent="0.2">
      <c r="A1203" s="271">
        <v>38404</v>
      </c>
      <c r="B1203" s="272" t="s">
        <v>2023</v>
      </c>
      <c r="C1203" s="271" t="s">
        <v>69</v>
      </c>
      <c r="D1203" s="273">
        <v>713.67</v>
      </c>
    </row>
    <row r="1204" spans="1:4" x14ac:dyDescent="0.2">
      <c r="A1204" s="271">
        <v>39849</v>
      </c>
      <c r="B1204" s="272" t="s">
        <v>2024</v>
      </c>
      <c r="C1204" s="271" t="s">
        <v>69</v>
      </c>
      <c r="D1204" s="273">
        <v>817.87</v>
      </c>
    </row>
    <row r="1205" spans="1:4" x14ac:dyDescent="0.2">
      <c r="A1205" s="271">
        <v>38464</v>
      </c>
      <c r="B1205" s="272" t="s">
        <v>2025</v>
      </c>
      <c r="C1205" s="271" t="s">
        <v>69</v>
      </c>
      <c r="D1205" s="273">
        <v>829.74</v>
      </c>
    </row>
    <row r="1206" spans="1:4" x14ac:dyDescent="0.2">
      <c r="A1206" s="271">
        <v>1527</v>
      </c>
      <c r="B1206" s="272" t="s">
        <v>2026</v>
      </c>
      <c r="C1206" s="271" t="s">
        <v>69</v>
      </c>
      <c r="D1206" s="273">
        <v>767.46</v>
      </c>
    </row>
    <row r="1207" spans="1:4" x14ac:dyDescent="0.2">
      <c r="A1207" s="271">
        <v>34493</v>
      </c>
      <c r="B1207" s="272" t="s">
        <v>2027</v>
      </c>
      <c r="C1207" s="271" t="s">
        <v>69</v>
      </c>
      <c r="D1207" s="273">
        <v>708.42</v>
      </c>
    </row>
    <row r="1208" spans="1:4" x14ac:dyDescent="0.2">
      <c r="A1208" s="271">
        <v>38405</v>
      </c>
      <c r="B1208" s="272" t="s">
        <v>2028</v>
      </c>
      <c r="C1208" s="271" t="s">
        <v>69</v>
      </c>
      <c r="D1208" s="273">
        <v>735.68</v>
      </c>
    </row>
    <row r="1209" spans="1:4" x14ac:dyDescent="0.2">
      <c r="A1209" s="271">
        <v>38408</v>
      </c>
      <c r="B1209" s="272" t="s">
        <v>2029</v>
      </c>
      <c r="C1209" s="271" t="s">
        <v>69</v>
      </c>
      <c r="D1209" s="273">
        <v>814.33</v>
      </c>
    </row>
    <row r="1210" spans="1:4" x14ac:dyDescent="0.2">
      <c r="A1210" s="271">
        <v>1525</v>
      </c>
      <c r="B1210" s="272" t="s">
        <v>2030</v>
      </c>
      <c r="C1210" s="271" t="s">
        <v>69</v>
      </c>
      <c r="D1210" s="273">
        <v>791.07</v>
      </c>
    </row>
    <row r="1211" spans="1:4" x14ac:dyDescent="0.2">
      <c r="A1211" s="271">
        <v>34494</v>
      </c>
      <c r="B1211" s="272" t="s">
        <v>2031</v>
      </c>
      <c r="C1211" s="271" t="s">
        <v>69</v>
      </c>
      <c r="D1211" s="273">
        <v>732.03</v>
      </c>
    </row>
    <row r="1212" spans="1:4" x14ac:dyDescent="0.2">
      <c r="A1212" s="271">
        <v>38406</v>
      </c>
      <c r="B1212" s="272" t="s">
        <v>2032</v>
      </c>
      <c r="C1212" s="271" t="s">
        <v>69</v>
      </c>
      <c r="D1212" s="273">
        <v>776.83</v>
      </c>
    </row>
    <row r="1213" spans="1:4" x14ac:dyDescent="0.2">
      <c r="A1213" s="271">
        <v>38409</v>
      </c>
      <c r="B1213" s="272" t="s">
        <v>2033</v>
      </c>
      <c r="C1213" s="271" t="s">
        <v>69</v>
      </c>
      <c r="D1213" s="273">
        <v>819.87</v>
      </c>
    </row>
    <row r="1214" spans="1:4" x14ac:dyDescent="0.2">
      <c r="A1214" s="271">
        <v>43360</v>
      </c>
      <c r="B1214" s="272" t="s">
        <v>2034</v>
      </c>
      <c r="C1214" s="271" t="s">
        <v>69</v>
      </c>
      <c r="D1214" s="273">
        <v>854.89</v>
      </c>
    </row>
    <row r="1215" spans="1:4" x14ac:dyDescent="0.2">
      <c r="A1215" s="271">
        <v>11145</v>
      </c>
      <c r="B1215" s="272" t="s">
        <v>2035</v>
      </c>
      <c r="C1215" s="271" t="s">
        <v>69</v>
      </c>
      <c r="D1215" s="273">
        <v>814.68</v>
      </c>
    </row>
    <row r="1216" spans="1:4" x14ac:dyDescent="0.2">
      <c r="A1216" s="271">
        <v>34495</v>
      </c>
      <c r="B1216" s="272" t="s">
        <v>2036</v>
      </c>
      <c r="C1216" s="271" t="s">
        <v>69</v>
      </c>
      <c r="D1216" s="273">
        <v>755.64</v>
      </c>
    </row>
    <row r="1217" spans="1:4" x14ac:dyDescent="0.2">
      <c r="A1217" s="271">
        <v>34479</v>
      </c>
      <c r="B1217" s="272" t="s">
        <v>2037</v>
      </c>
      <c r="C1217" s="271" t="s">
        <v>69</v>
      </c>
      <c r="D1217" s="273">
        <v>838.29</v>
      </c>
    </row>
    <row r="1218" spans="1:4" x14ac:dyDescent="0.2">
      <c r="A1218" s="271">
        <v>34496</v>
      </c>
      <c r="B1218" s="272" t="s">
        <v>2038</v>
      </c>
      <c r="C1218" s="271" t="s">
        <v>69</v>
      </c>
      <c r="D1218" s="273">
        <v>788.27</v>
      </c>
    </row>
    <row r="1219" spans="1:4" x14ac:dyDescent="0.2">
      <c r="A1219" s="271">
        <v>34481</v>
      </c>
      <c r="B1219" s="272" t="s">
        <v>2039</v>
      </c>
      <c r="C1219" s="271" t="s">
        <v>69</v>
      </c>
      <c r="D1219" s="273">
        <v>875.92</v>
      </c>
    </row>
    <row r="1220" spans="1:4" x14ac:dyDescent="0.2">
      <c r="A1220" s="271">
        <v>34483</v>
      </c>
      <c r="B1220" s="272" t="s">
        <v>2040</v>
      </c>
      <c r="C1220" s="271" t="s">
        <v>69</v>
      </c>
      <c r="D1220" s="273">
        <v>935.85</v>
      </c>
    </row>
    <row r="1221" spans="1:4" x14ac:dyDescent="0.2">
      <c r="A1221" s="271">
        <v>34485</v>
      </c>
      <c r="B1221" s="272" t="s">
        <v>2041</v>
      </c>
      <c r="C1221" s="271" t="s">
        <v>69</v>
      </c>
      <c r="D1221" s="273">
        <v>1000.79</v>
      </c>
    </row>
    <row r="1222" spans="1:4" x14ac:dyDescent="0.2">
      <c r="A1222" s="271">
        <v>14041</v>
      </c>
      <c r="B1222" s="272" t="s">
        <v>2042</v>
      </c>
      <c r="C1222" s="271" t="s">
        <v>69</v>
      </c>
      <c r="D1222" s="273">
        <v>650.55999999999995</v>
      </c>
    </row>
    <row r="1223" spans="1:4" x14ac:dyDescent="0.2">
      <c r="A1223" s="271">
        <v>1523</v>
      </c>
      <c r="B1223" s="272" t="s">
        <v>2043</v>
      </c>
      <c r="C1223" s="271" t="s">
        <v>69</v>
      </c>
      <c r="D1223" s="273">
        <v>661.19</v>
      </c>
    </row>
    <row r="1224" spans="1:4" x14ac:dyDescent="0.2">
      <c r="A1224" s="271">
        <v>14054</v>
      </c>
      <c r="B1224" s="272" t="s">
        <v>2044</v>
      </c>
      <c r="C1224" s="271" t="s">
        <v>77</v>
      </c>
      <c r="D1224" s="273">
        <v>17.940000000000001</v>
      </c>
    </row>
    <row r="1225" spans="1:4" x14ac:dyDescent="0.2">
      <c r="A1225" s="271">
        <v>14052</v>
      </c>
      <c r="B1225" s="272" t="s">
        <v>2045</v>
      </c>
      <c r="C1225" s="271" t="s">
        <v>77</v>
      </c>
      <c r="D1225" s="273">
        <v>13.8</v>
      </c>
    </row>
    <row r="1226" spans="1:4" x14ac:dyDescent="0.2">
      <c r="A1226" s="271">
        <v>14053</v>
      </c>
      <c r="B1226" s="272" t="s">
        <v>2046</v>
      </c>
      <c r="C1226" s="271" t="s">
        <v>77</v>
      </c>
      <c r="D1226" s="273">
        <v>14.01</v>
      </c>
    </row>
    <row r="1227" spans="1:4" x14ac:dyDescent="0.2">
      <c r="A1227" s="271">
        <v>2560</v>
      </c>
      <c r="B1227" s="272" t="s">
        <v>2047</v>
      </c>
      <c r="C1227" s="271" t="s">
        <v>77</v>
      </c>
      <c r="D1227" s="273">
        <v>18.57</v>
      </c>
    </row>
    <row r="1228" spans="1:4" x14ac:dyDescent="0.2">
      <c r="A1228" s="271">
        <v>2558</v>
      </c>
      <c r="B1228" s="272" t="s">
        <v>2048</v>
      </c>
      <c r="C1228" s="271" t="s">
        <v>77</v>
      </c>
      <c r="D1228" s="273">
        <v>10.55</v>
      </c>
    </row>
    <row r="1229" spans="1:4" x14ac:dyDescent="0.2">
      <c r="A1229" s="271">
        <v>2559</v>
      </c>
      <c r="B1229" s="272" t="s">
        <v>2049</v>
      </c>
      <c r="C1229" s="271" t="s">
        <v>77</v>
      </c>
      <c r="D1229" s="273">
        <v>14.85</v>
      </c>
    </row>
    <row r="1230" spans="1:4" x14ac:dyDescent="0.2">
      <c r="A1230" s="271">
        <v>2592</v>
      </c>
      <c r="B1230" s="272" t="s">
        <v>2050</v>
      </c>
      <c r="C1230" s="271" t="s">
        <v>77</v>
      </c>
      <c r="D1230" s="273">
        <v>246.18</v>
      </c>
    </row>
    <row r="1231" spans="1:4" x14ac:dyDescent="0.2">
      <c r="A1231" s="271">
        <v>2589</v>
      </c>
      <c r="B1231" s="272" t="s">
        <v>2051</v>
      </c>
      <c r="C1231" s="271" t="s">
        <v>77</v>
      </c>
      <c r="D1231" s="273">
        <v>32.93</v>
      </c>
    </row>
    <row r="1232" spans="1:4" x14ac:dyDescent="0.2">
      <c r="A1232" s="271">
        <v>2566</v>
      </c>
      <c r="B1232" s="272" t="s">
        <v>2052</v>
      </c>
      <c r="C1232" s="271" t="s">
        <v>77</v>
      </c>
      <c r="D1232" s="273">
        <v>24.77</v>
      </c>
    </row>
    <row r="1233" spans="1:4" x14ac:dyDescent="0.2">
      <c r="A1233" s="271">
        <v>2590</v>
      </c>
      <c r="B1233" s="272" t="s">
        <v>2053</v>
      </c>
      <c r="C1233" s="271" t="s">
        <v>77</v>
      </c>
      <c r="D1233" s="273">
        <v>20.21</v>
      </c>
    </row>
    <row r="1234" spans="1:4" x14ac:dyDescent="0.2">
      <c r="A1234" s="271">
        <v>2591</v>
      </c>
      <c r="B1234" s="272" t="s">
        <v>2054</v>
      </c>
      <c r="C1234" s="271" t="s">
        <v>77</v>
      </c>
      <c r="D1234" s="273">
        <v>12.01</v>
      </c>
    </row>
    <row r="1235" spans="1:4" x14ac:dyDescent="0.2">
      <c r="A1235" s="271">
        <v>2567</v>
      </c>
      <c r="B1235" s="272" t="s">
        <v>2055</v>
      </c>
      <c r="C1235" s="271" t="s">
        <v>77</v>
      </c>
      <c r="D1235" s="273">
        <v>48.3</v>
      </c>
    </row>
    <row r="1236" spans="1:4" x14ac:dyDescent="0.2">
      <c r="A1236" s="271">
        <v>2568</v>
      </c>
      <c r="B1236" s="272" t="s">
        <v>2056</v>
      </c>
      <c r="C1236" s="271" t="s">
        <v>77</v>
      </c>
      <c r="D1236" s="273">
        <v>134.12</v>
      </c>
    </row>
    <row r="1237" spans="1:4" x14ac:dyDescent="0.2">
      <c r="A1237" s="271">
        <v>2565</v>
      </c>
      <c r="B1237" s="272" t="s">
        <v>2057</v>
      </c>
      <c r="C1237" s="271" t="s">
        <v>77</v>
      </c>
      <c r="D1237" s="273">
        <v>12.03</v>
      </c>
    </row>
    <row r="1238" spans="1:4" x14ac:dyDescent="0.2">
      <c r="A1238" s="271">
        <v>2594</v>
      </c>
      <c r="B1238" s="272" t="s">
        <v>2058</v>
      </c>
      <c r="C1238" s="271" t="s">
        <v>77</v>
      </c>
      <c r="D1238" s="273">
        <v>223.44</v>
      </c>
    </row>
    <row r="1239" spans="1:4" x14ac:dyDescent="0.2">
      <c r="A1239" s="271">
        <v>2587</v>
      </c>
      <c r="B1239" s="272" t="s">
        <v>2059</v>
      </c>
      <c r="C1239" s="271" t="s">
        <v>77</v>
      </c>
      <c r="D1239" s="273">
        <v>38.08</v>
      </c>
    </row>
    <row r="1240" spans="1:4" x14ac:dyDescent="0.2">
      <c r="A1240" s="271">
        <v>2588</v>
      </c>
      <c r="B1240" s="272" t="s">
        <v>2060</v>
      </c>
      <c r="C1240" s="271" t="s">
        <v>77</v>
      </c>
      <c r="D1240" s="273">
        <v>30.25</v>
      </c>
    </row>
    <row r="1241" spans="1:4" x14ac:dyDescent="0.2">
      <c r="A1241" s="271">
        <v>2570</v>
      </c>
      <c r="B1241" s="272" t="s">
        <v>2061</v>
      </c>
      <c r="C1241" s="271" t="s">
        <v>77</v>
      </c>
      <c r="D1241" s="273">
        <v>19.54</v>
      </c>
    </row>
    <row r="1242" spans="1:4" x14ac:dyDescent="0.2">
      <c r="A1242" s="271">
        <v>2569</v>
      </c>
      <c r="B1242" s="272" t="s">
        <v>2062</v>
      </c>
      <c r="C1242" s="271" t="s">
        <v>77</v>
      </c>
      <c r="D1242" s="273">
        <v>11.65</v>
      </c>
    </row>
    <row r="1243" spans="1:4" x14ac:dyDescent="0.2">
      <c r="A1243" s="271">
        <v>2571</v>
      </c>
      <c r="B1243" s="272" t="s">
        <v>2063</v>
      </c>
      <c r="C1243" s="271" t="s">
        <v>77</v>
      </c>
      <c r="D1243" s="273">
        <v>58</v>
      </c>
    </row>
    <row r="1244" spans="1:4" x14ac:dyDescent="0.2">
      <c r="A1244" s="271">
        <v>2572</v>
      </c>
      <c r="B1244" s="272" t="s">
        <v>2064</v>
      </c>
      <c r="C1244" s="271" t="s">
        <v>77</v>
      </c>
      <c r="D1244" s="273">
        <v>171.52</v>
      </c>
    </row>
    <row r="1245" spans="1:4" x14ac:dyDescent="0.2">
      <c r="A1245" s="271">
        <v>2593</v>
      </c>
      <c r="B1245" s="272" t="s">
        <v>2065</v>
      </c>
      <c r="C1245" s="271" t="s">
        <v>77</v>
      </c>
      <c r="D1245" s="273">
        <v>12.43</v>
      </c>
    </row>
    <row r="1246" spans="1:4" x14ac:dyDescent="0.2">
      <c r="A1246" s="271">
        <v>2595</v>
      </c>
      <c r="B1246" s="272" t="s">
        <v>2066</v>
      </c>
      <c r="C1246" s="271" t="s">
        <v>77</v>
      </c>
      <c r="D1246" s="273">
        <v>267.61</v>
      </c>
    </row>
    <row r="1247" spans="1:4" x14ac:dyDescent="0.2">
      <c r="A1247" s="271">
        <v>2576</v>
      </c>
      <c r="B1247" s="272" t="s">
        <v>2067</v>
      </c>
      <c r="C1247" s="271" t="s">
        <v>77</v>
      </c>
      <c r="D1247" s="273">
        <v>45.62</v>
      </c>
    </row>
    <row r="1248" spans="1:4" x14ac:dyDescent="0.2">
      <c r="A1248" s="271">
        <v>2575</v>
      </c>
      <c r="B1248" s="272" t="s">
        <v>2068</v>
      </c>
      <c r="C1248" s="271" t="s">
        <v>77</v>
      </c>
      <c r="D1248" s="273">
        <v>34.29</v>
      </c>
    </row>
    <row r="1249" spans="1:4" x14ac:dyDescent="0.2">
      <c r="A1249" s="271">
        <v>2586</v>
      </c>
      <c r="B1249" s="272" t="s">
        <v>2069</v>
      </c>
      <c r="C1249" s="271" t="s">
        <v>77</v>
      </c>
      <c r="D1249" s="273">
        <v>23.08</v>
      </c>
    </row>
    <row r="1250" spans="1:4" x14ac:dyDescent="0.2">
      <c r="A1250" s="271">
        <v>2573</v>
      </c>
      <c r="B1250" s="272" t="s">
        <v>2070</v>
      </c>
      <c r="C1250" s="271" t="s">
        <v>77</v>
      </c>
      <c r="D1250" s="273">
        <v>14.24</v>
      </c>
    </row>
    <row r="1251" spans="1:4" x14ac:dyDescent="0.2">
      <c r="A1251" s="271">
        <v>2577</v>
      </c>
      <c r="B1251" s="272" t="s">
        <v>2071</v>
      </c>
      <c r="C1251" s="271" t="s">
        <v>77</v>
      </c>
      <c r="D1251" s="273">
        <v>61.81</v>
      </c>
    </row>
    <row r="1252" spans="1:4" x14ac:dyDescent="0.2">
      <c r="A1252" s="271">
        <v>2578</v>
      </c>
      <c r="B1252" s="272" t="s">
        <v>2072</v>
      </c>
      <c r="C1252" s="271" t="s">
        <v>77</v>
      </c>
      <c r="D1252" s="273">
        <v>192.99</v>
      </c>
    </row>
    <row r="1253" spans="1:4" x14ac:dyDescent="0.2">
      <c r="A1253" s="271">
        <v>2574</v>
      </c>
      <c r="B1253" s="272" t="s">
        <v>2073</v>
      </c>
      <c r="C1253" s="271" t="s">
        <v>77</v>
      </c>
      <c r="D1253" s="273">
        <v>14.33</v>
      </c>
    </row>
    <row r="1254" spans="1:4" x14ac:dyDescent="0.2">
      <c r="A1254" s="271">
        <v>2585</v>
      </c>
      <c r="B1254" s="272" t="s">
        <v>2074</v>
      </c>
      <c r="C1254" s="271" t="s">
        <v>77</v>
      </c>
      <c r="D1254" s="273">
        <v>264.83</v>
      </c>
    </row>
    <row r="1255" spans="1:4" x14ac:dyDescent="0.2">
      <c r="A1255" s="271">
        <v>12008</v>
      </c>
      <c r="B1255" s="272" t="s">
        <v>2075</v>
      </c>
      <c r="C1255" s="271" t="s">
        <v>77</v>
      </c>
      <c r="D1255" s="273">
        <v>142.09</v>
      </c>
    </row>
    <row r="1256" spans="1:4" x14ac:dyDescent="0.2">
      <c r="A1256" s="271">
        <v>2582</v>
      </c>
      <c r="B1256" s="272" t="s">
        <v>2076</v>
      </c>
      <c r="C1256" s="271" t="s">
        <v>77</v>
      </c>
      <c r="D1256" s="273">
        <v>42.31</v>
      </c>
    </row>
    <row r="1257" spans="1:4" x14ac:dyDescent="0.2">
      <c r="A1257" s="271">
        <v>2597</v>
      </c>
      <c r="B1257" s="272" t="s">
        <v>2077</v>
      </c>
      <c r="C1257" s="271" t="s">
        <v>77</v>
      </c>
      <c r="D1257" s="273">
        <v>36.26</v>
      </c>
    </row>
    <row r="1258" spans="1:4" x14ac:dyDescent="0.2">
      <c r="A1258" s="271">
        <v>2581</v>
      </c>
      <c r="B1258" s="272" t="s">
        <v>2078</v>
      </c>
      <c r="C1258" s="271" t="s">
        <v>77</v>
      </c>
      <c r="D1258" s="273">
        <v>22.09</v>
      </c>
    </row>
    <row r="1259" spans="1:4" x14ac:dyDescent="0.2">
      <c r="A1259" s="271">
        <v>2579</v>
      </c>
      <c r="B1259" s="272" t="s">
        <v>2079</v>
      </c>
      <c r="C1259" s="271" t="s">
        <v>77</v>
      </c>
      <c r="D1259" s="273">
        <v>17.260000000000002</v>
      </c>
    </row>
    <row r="1260" spans="1:4" x14ac:dyDescent="0.2">
      <c r="A1260" s="271">
        <v>2596</v>
      </c>
      <c r="B1260" s="272" t="s">
        <v>2080</v>
      </c>
      <c r="C1260" s="271" t="s">
        <v>77</v>
      </c>
      <c r="D1260" s="273">
        <v>65.34</v>
      </c>
    </row>
    <row r="1261" spans="1:4" x14ac:dyDescent="0.2">
      <c r="A1261" s="271">
        <v>2583</v>
      </c>
      <c r="B1261" s="272" t="s">
        <v>2081</v>
      </c>
      <c r="C1261" s="271" t="s">
        <v>77</v>
      </c>
      <c r="D1261" s="273">
        <v>158.91999999999999</v>
      </c>
    </row>
    <row r="1262" spans="1:4" x14ac:dyDescent="0.2">
      <c r="A1262" s="271">
        <v>2580</v>
      </c>
      <c r="B1262" s="272" t="s">
        <v>2082</v>
      </c>
      <c r="C1262" s="271" t="s">
        <v>77</v>
      </c>
      <c r="D1262" s="273">
        <v>18.920000000000002</v>
      </c>
    </row>
    <row r="1263" spans="1:4" x14ac:dyDescent="0.2">
      <c r="A1263" s="271">
        <v>2584</v>
      </c>
      <c r="B1263" s="272" t="s">
        <v>2083</v>
      </c>
      <c r="C1263" s="271" t="s">
        <v>77</v>
      </c>
      <c r="D1263" s="273">
        <v>264.56</v>
      </c>
    </row>
    <row r="1264" spans="1:4" x14ac:dyDescent="0.2">
      <c r="A1264" s="271">
        <v>39329</v>
      </c>
      <c r="B1264" s="272" t="s">
        <v>2084</v>
      </c>
      <c r="C1264" s="271" t="s">
        <v>77</v>
      </c>
      <c r="D1264" s="273">
        <v>12.45</v>
      </c>
    </row>
    <row r="1265" spans="1:4" x14ac:dyDescent="0.2">
      <c r="A1265" s="271">
        <v>12010</v>
      </c>
      <c r="B1265" s="272" t="s">
        <v>2085</v>
      </c>
      <c r="C1265" s="271" t="s">
        <v>77</v>
      </c>
      <c r="D1265" s="273">
        <v>11.9</v>
      </c>
    </row>
    <row r="1266" spans="1:4" x14ac:dyDescent="0.2">
      <c r="A1266" s="271">
        <v>39332</v>
      </c>
      <c r="B1266" s="272" t="s">
        <v>2086</v>
      </c>
      <c r="C1266" s="271" t="s">
        <v>77</v>
      </c>
      <c r="D1266" s="273">
        <v>14.64</v>
      </c>
    </row>
    <row r="1267" spans="1:4" x14ac:dyDescent="0.2">
      <c r="A1267" s="271">
        <v>39330</v>
      </c>
      <c r="B1267" s="272" t="s">
        <v>2087</v>
      </c>
      <c r="C1267" s="271" t="s">
        <v>77</v>
      </c>
      <c r="D1267" s="273">
        <v>13.1</v>
      </c>
    </row>
    <row r="1268" spans="1:4" x14ac:dyDescent="0.2">
      <c r="A1268" s="271">
        <v>39331</v>
      </c>
      <c r="B1268" s="272" t="s">
        <v>2088</v>
      </c>
      <c r="C1268" s="271" t="s">
        <v>77</v>
      </c>
      <c r="D1268" s="273">
        <v>11.65</v>
      </c>
    </row>
    <row r="1269" spans="1:4" x14ac:dyDescent="0.2">
      <c r="A1269" s="271">
        <v>39335</v>
      </c>
      <c r="B1269" s="272" t="s">
        <v>2089</v>
      </c>
      <c r="C1269" s="271" t="s">
        <v>77</v>
      </c>
      <c r="D1269" s="273">
        <v>13.14</v>
      </c>
    </row>
    <row r="1270" spans="1:4" x14ac:dyDescent="0.2">
      <c r="A1270" s="271">
        <v>39333</v>
      </c>
      <c r="B1270" s="272" t="s">
        <v>2090</v>
      </c>
      <c r="C1270" s="271" t="s">
        <v>77</v>
      </c>
      <c r="D1270" s="273">
        <v>11.36</v>
      </c>
    </row>
    <row r="1271" spans="1:4" x14ac:dyDescent="0.2">
      <c r="A1271" s="271">
        <v>39334</v>
      </c>
      <c r="B1271" s="272" t="s">
        <v>2091</v>
      </c>
      <c r="C1271" s="271" t="s">
        <v>77</v>
      </c>
      <c r="D1271" s="273">
        <v>10.45</v>
      </c>
    </row>
    <row r="1272" spans="1:4" x14ac:dyDescent="0.2">
      <c r="A1272" s="271">
        <v>12015</v>
      </c>
      <c r="B1272" s="272" t="s">
        <v>2092</v>
      </c>
      <c r="C1272" s="271" t="s">
        <v>77</v>
      </c>
      <c r="D1272" s="273">
        <v>15.27</v>
      </c>
    </row>
    <row r="1273" spans="1:4" x14ac:dyDescent="0.2">
      <c r="A1273" s="271">
        <v>12016</v>
      </c>
      <c r="B1273" s="272" t="s">
        <v>2093</v>
      </c>
      <c r="C1273" s="271" t="s">
        <v>77</v>
      </c>
      <c r="D1273" s="273">
        <v>13.11</v>
      </c>
    </row>
    <row r="1274" spans="1:4" x14ac:dyDescent="0.2">
      <c r="A1274" s="271">
        <v>12019</v>
      </c>
      <c r="B1274" s="272" t="s">
        <v>2094</v>
      </c>
      <c r="C1274" s="271" t="s">
        <v>77</v>
      </c>
      <c r="D1274" s="273">
        <v>15.27</v>
      </c>
    </row>
    <row r="1275" spans="1:4" x14ac:dyDescent="0.2">
      <c r="A1275" s="271">
        <v>12020</v>
      </c>
      <c r="B1275" s="272" t="s">
        <v>2095</v>
      </c>
      <c r="C1275" s="271" t="s">
        <v>77</v>
      </c>
      <c r="D1275" s="273">
        <v>13.11</v>
      </c>
    </row>
    <row r="1276" spans="1:4" x14ac:dyDescent="0.2">
      <c r="A1276" s="271">
        <v>39338</v>
      </c>
      <c r="B1276" s="272" t="s">
        <v>2096</v>
      </c>
      <c r="C1276" s="271" t="s">
        <v>77</v>
      </c>
      <c r="D1276" s="273">
        <v>14.64</v>
      </c>
    </row>
    <row r="1277" spans="1:4" x14ac:dyDescent="0.2">
      <c r="A1277" s="271">
        <v>39336</v>
      </c>
      <c r="B1277" s="272" t="s">
        <v>2097</v>
      </c>
      <c r="C1277" s="271" t="s">
        <v>77</v>
      </c>
      <c r="D1277" s="273">
        <v>13.1</v>
      </c>
    </row>
    <row r="1278" spans="1:4" x14ac:dyDescent="0.2">
      <c r="A1278" s="271">
        <v>39337</v>
      </c>
      <c r="B1278" s="272" t="s">
        <v>2098</v>
      </c>
      <c r="C1278" s="271" t="s">
        <v>77</v>
      </c>
      <c r="D1278" s="273">
        <v>11.65</v>
      </c>
    </row>
    <row r="1279" spans="1:4" x14ac:dyDescent="0.2">
      <c r="A1279" s="271">
        <v>39341</v>
      </c>
      <c r="B1279" s="272" t="s">
        <v>2099</v>
      </c>
      <c r="C1279" s="271" t="s">
        <v>77</v>
      </c>
      <c r="D1279" s="273">
        <v>19.079999999999998</v>
      </c>
    </row>
    <row r="1280" spans="1:4" x14ac:dyDescent="0.2">
      <c r="A1280" s="271">
        <v>39340</v>
      </c>
      <c r="B1280" s="272" t="s">
        <v>2100</v>
      </c>
      <c r="C1280" s="271" t="s">
        <v>77</v>
      </c>
      <c r="D1280" s="273">
        <v>14.01</v>
      </c>
    </row>
    <row r="1281" spans="1:4" x14ac:dyDescent="0.2">
      <c r="A1281" s="271">
        <v>39342</v>
      </c>
      <c r="B1281" s="272" t="s">
        <v>2101</v>
      </c>
      <c r="C1281" s="271" t="s">
        <v>77</v>
      </c>
      <c r="D1281" s="273">
        <v>19.079999999999998</v>
      </c>
    </row>
    <row r="1282" spans="1:4" x14ac:dyDescent="0.2">
      <c r="A1282" s="271">
        <v>12025</v>
      </c>
      <c r="B1282" s="272" t="s">
        <v>2102</v>
      </c>
      <c r="C1282" s="271" t="s">
        <v>77</v>
      </c>
      <c r="D1282" s="273">
        <v>14.47</v>
      </c>
    </row>
    <row r="1283" spans="1:4" x14ac:dyDescent="0.2">
      <c r="A1283" s="271">
        <v>39345</v>
      </c>
      <c r="B1283" s="272" t="s">
        <v>2103</v>
      </c>
      <c r="C1283" s="271" t="s">
        <v>77</v>
      </c>
      <c r="D1283" s="273">
        <v>21.8</v>
      </c>
    </row>
    <row r="1284" spans="1:4" x14ac:dyDescent="0.2">
      <c r="A1284" s="271">
        <v>39343</v>
      </c>
      <c r="B1284" s="272" t="s">
        <v>2104</v>
      </c>
      <c r="C1284" s="271" t="s">
        <v>77</v>
      </c>
      <c r="D1284" s="273">
        <v>16.11</v>
      </c>
    </row>
    <row r="1285" spans="1:4" x14ac:dyDescent="0.2">
      <c r="A1285" s="271">
        <v>39344</v>
      </c>
      <c r="B1285" s="272" t="s">
        <v>2105</v>
      </c>
      <c r="C1285" s="271" t="s">
        <v>77</v>
      </c>
      <c r="D1285" s="273">
        <v>15.58</v>
      </c>
    </row>
    <row r="1286" spans="1:4" x14ac:dyDescent="0.2">
      <c r="A1286" s="271">
        <v>12623</v>
      </c>
      <c r="B1286" s="272" t="s">
        <v>2106</v>
      </c>
      <c r="C1286" s="271" t="s">
        <v>54</v>
      </c>
      <c r="D1286" s="273">
        <v>45.25</v>
      </c>
    </row>
    <row r="1287" spans="1:4" x14ac:dyDescent="0.2">
      <c r="A1287" s="271">
        <v>34498</v>
      </c>
      <c r="B1287" s="272" t="s">
        <v>2107</v>
      </c>
      <c r="C1287" s="271" t="s">
        <v>77</v>
      </c>
      <c r="D1287" s="273">
        <v>93.38</v>
      </c>
    </row>
    <row r="1288" spans="1:4" x14ac:dyDescent="0.2">
      <c r="A1288" s="271">
        <v>13244</v>
      </c>
      <c r="B1288" s="272" t="s">
        <v>2108</v>
      </c>
      <c r="C1288" s="271" t="s">
        <v>77</v>
      </c>
      <c r="D1288" s="273">
        <v>39.31</v>
      </c>
    </row>
    <row r="1289" spans="1:4" x14ac:dyDescent="0.2">
      <c r="A1289" s="271">
        <v>38998</v>
      </c>
      <c r="B1289" s="272" t="s">
        <v>2109</v>
      </c>
      <c r="C1289" s="271" t="s">
        <v>77</v>
      </c>
      <c r="D1289" s="273"/>
    </row>
    <row r="1290" spans="1:4" x14ac:dyDescent="0.2">
      <c r="A1290" s="271">
        <v>38999</v>
      </c>
      <c r="B1290" s="272" t="s">
        <v>2110</v>
      </c>
      <c r="C1290" s="271" t="s">
        <v>77</v>
      </c>
      <c r="D1290" s="273"/>
    </row>
    <row r="1291" spans="1:4" x14ac:dyDescent="0.2">
      <c r="A1291" s="271">
        <v>38996</v>
      </c>
      <c r="B1291" s="272" t="s">
        <v>2111</v>
      </c>
      <c r="C1291" s="271" t="s">
        <v>77</v>
      </c>
      <c r="D1291" s="273"/>
    </row>
    <row r="1292" spans="1:4" x14ac:dyDescent="0.2">
      <c r="A1292" s="271">
        <v>44173</v>
      </c>
      <c r="B1292" s="272" t="s">
        <v>2112</v>
      </c>
      <c r="C1292" s="271" t="s">
        <v>77</v>
      </c>
      <c r="D1292" s="273"/>
    </row>
    <row r="1293" spans="1:4" x14ac:dyDescent="0.2">
      <c r="A1293" s="271">
        <v>44174</v>
      </c>
      <c r="B1293" s="272" t="s">
        <v>2113</v>
      </c>
      <c r="C1293" s="271" t="s">
        <v>77</v>
      </c>
      <c r="D1293" s="273"/>
    </row>
    <row r="1294" spans="1:4" x14ac:dyDescent="0.2">
      <c r="A1294" s="271">
        <v>38997</v>
      </c>
      <c r="B1294" s="272" t="s">
        <v>2114</v>
      </c>
      <c r="C1294" s="271" t="s">
        <v>77</v>
      </c>
      <c r="D1294" s="273"/>
    </row>
    <row r="1295" spans="1:4" x14ac:dyDescent="0.2">
      <c r="A1295" s="271">
        <v>39600</v>
      </c>
      <c r="B1295" s="272" t="s">
        <v>2115</v>
      </c>
      <c r="C1295" s="271" t="s">
        <v>77</v>
      </c>
      <c r="D1295" s="273">
        <v>20.87</v>
      </c>
    </row>
    <row r="1296" spans="1:4" x14ac:dyDescent="0.2">
      <c r="A1296" s="271">
        <v>39601</v>
      </c>
      <c r="B1296" s="272" t="s">
        <v>2116</v>
      </c>
      <c r="C1296" s="271" t="s">
        <v>77</v>
      </c>
      <c r="D1296" s="273">
        <v>44.27</v>
      </c>
    </row>
    <row r="1297" spans="1:4" x14ac:dyDescent="0.2">
      <c r="A1297" s="271">
        <v>39862</v>
      </c>
      <c r="B1297" s="272" t="s">
        <v>2117</v>
      </c>
      <c r="C1297" s="271" t="s">
        <v>77</v>
      </c>
      <c r="D1297" s="273"/>
    </row>
    <row r="1298" spans="1:4" x14ac:dyDescent="0.2">
      <c r="A1298" s="271">
        <v>39863</v>
      </c>
      <c r="B1298" s="272" t="s">
        <v>2118</v>
      </c>
      <c r="C1298" s="271" t="s">
        <v>77</v>
      </c>
      <c r="D1298" s="273"/>
    </row>
    <row r="1299" spans="1:4" x14ac:dyDescent="0.2">
      <c r="A1299" s="271">
        <v>39864</v>
      </c>
      <c r="B1299" s="272" t="s">
        <v>2119</v>
      </c>
      <c r="C1299" s="271" t="s">
        <v>77</v>
      </c>
      <c r="D1299" s="273"/>
    </row>
    <row r="1300" spans="1:4" x14ac:dyDescent="0.2">
      <c r="A1300" s="271">
        <v>39865</v>
      </c>
      <c r="B1300" s="272" t="s">
        <v>2120</v>
      </c>
      <c r="C1300" s="271" t="s">
        <v>77</v>
      </c>
      <c r="D1300" s="273"/>
    </row>
    <row r="1301" spans="1:4" x14ac:dyDescent="0.2">
      <c r="A1301" s="271">
        <v>2517</v>
      </c>
      <c r="B1301" s="272" t="s">
        <v>2121</v>
      </c>
      <c r="C1301" s="271" t="s">
        <v>77</v>
      </c>
      <c r="D1301" s="273">
        <v>26.36</v>
      </c>
    </row>
    <row r="1302" spans="1:4" x14ac:dyDescent="0.2">
      <c r="A1302" s="271">
        <v>2522</v>
      </c>
      <c r="B1302" s="272" t="s">
        <v>2122</v>
      </c>
      <c r="C1302" s="271" t="s">
        <v>77</v>
      </c>
      <c r="D1302" s="273">
        <v>17.03</v>
      </c>
    </row>
    <row r="1303" spans="1:4" x14ac:dyDescent="0.2">
      <c r="A1303" s="271">
        <v>2516</v>
      </c>
      <c r="B1303" s="272" t="s">
        <v>2123</v>
      </c>
      <c r="C1303" s="271" t="s">
        <v>77</v>
      </c>
      <c r="D1303" s="273">
        <v>13.68</v>
      </c>
    </row>
    <row r="1304" spans="1:4" x14ac:dyDescent="0.2">
      <c r="A1304" s="271">
        <v>2548</v>
      </c>
      <c r="B1304" s="272" t="s">
        <v>2124</v>
      </c>
      <c r="C1304" s="271" t="s">
        <v>77</v>
      </c>
      <c r="D1304" s="273">
        <v>10.48</v>
      </c>
    </row>
    <row r="1305" spans="1:4" x14ac:dyDescent="0.2">
      <c r="A1305" s="271">
        <v>2518</v>
      </c>
      <c r="B1305" s="272" t="s">
        <v>2125</v>
      </c>
      <c r="C1305" s="271" t="s">
        <v>77</v>
      </c>
      <c r="D1305" s="273">
        <v>125.47</v>
      </c>
    </row>
    <row r="1306" spans="1:4" x14ac:dyDescent="0.2">
      <c r="A1306" s="271">
        <v>2521</v>
      </c>
      <c r="B1306" s="272" t="s">
        <v>2126</v>
      </c>
      <c r="C1306" s="271" t="s">
        <v>77</v>
      </c>
      <c r="D1306" s="273">
        <v>53.41</v>
      </c>
    </row>
    <row r="1307" spans="1:4" x14ac:dyDescent="0.2">
      <c r="A1307" s="271">
        <v>2519</v>
      </c>
      <c r="B1307" s="272" t="s">
        <v>2127</v>
      </c>
      <c r="C1307" s="271" t="s">
        <v>77</v>
      </c>
      <c r="D1307" s="273">
        <v>151.29</v>
      </c>
    </row>
    <row r="1308" spans="1:4" x14ac:dyDescent="0.2">
      <c r="A1308" s="271">
        <v>2515</v>
      </c>
      <c r="B1308" s="272" t="s">
        <v>2128</v>
      </c>
      <c r="C1308" s="271" t="s">
        <v>77</v>
      </c>
      <c r="D1308" s="273">
        <v>11.38</v>
      </c>
    </row>
    <row r="1309" spans="1:4" x14ac:dyDescent="0.2">
      <c r="A1309" s="271">
        <v>2520</v>
      </c>
      <c r="B1309" s="272" t="s">
        <v>2129</v>
      </c>
      <c r="C1309" s="271" t="s">
        <v>77</v>
      </c>
      <c r="D1309" s="273">
        <v>278.45</v>
      </c>
    </row>
    <row r="1310" spans="1:4" x14ac:dyDescent="0.2">
      <c r="A1310" s="271">
        <v>1602</v>
      </c>
      <c r="B1310" s="272" t="s">
        <v>2130</v>
      </c>
      <c r="C1310" s="271" t="s">
        <v>77</v>
      </c>
      <c r="D1310" s="273">
        <v>64.069999999999993</v>
      </c>
    </row>
    <row r="1311" spans="1:4" x14ac:dyDescent="0.2">
      <c r="A1311" s="271">
        <v>1601</v>
      </c>
      <c r="B1311" s="272" t="s">
        <v>2131</v>
      </c>
      <c r="C1311" s="271" t="s">
        <v>77</v>
      </c>
      <c r="D1311" s="273">
        <v>57.1</v>
      </c>
    </row>
    <row r="1312" spans="1:4" x14ac:dyDescent="0.2">
      <c r="A1312" s="271">
        <v>1600</v>
      </c>
      <c r="B1312" s="272" t="s">
        <v>2132</v>
      </c>
      <c r="C1312" s="271" t="s">
        <v>77</v>
      </c>
      <c r="D1312" s="273">
        <v>24.94</v>
      </c>
    </row>
    <row r="1313" spans="1:4" x14ac:dyDescent="0.2">
      <c r="A1313" s="271">
        <v>1598</v>
      </c>
      <c r="B1313" s="272" t="s">
        <v>2133</v>
      </c>
      <c r="C1313" s="271" t="s">
        <v>77</v>
      </c>
      <c r="D1313" s="273">
        <v>16.899999999999999</v>
      </c>
    </row>
    <row r="1314" spans="1:4" x14ac:dyDescent="0.2">
      <c r="A1314" s="271">
        <v>1603</v>
      </c>
      <c r="B1314" s="272" t="s">
        <v>2134</v>
      </c>
      <c r="C1314" s="271" t="s">
        <v>77</v>
      </c>
      <c r="D1314" s="273">
        <v>96.74</v>
      </c>
    </row>
    <row r="1315" spans="1:4" x14ac:dyDescent="0.2">
      <c r="A1315" s="271">
        <v>1599</v>
      </c>
      <c r="B1315" s="272" t="s">
        <v>2135</v>
      </c>
      <c r="C1315" s="271" t="s">
        <v>77</v>
      </c>
      <c r="D1315" s="273">
        <v>19.61</v>
      </c>
    </row>
    <row r="1316" spans="1:4" x14ac:dyDescent="0.2">
      <c r="A1316" s="271">
        <v>1597</v>
      </c>
      <c r="B1316" s="272" t="s">
        <v>2136</v>
      </c>
      <c r="C1316" s="271" t="s">
        <v>77</v>
      </c>
      <c r="D1316" s="273">
        <v>15.89</v>
      </c>
    </row>
    <row r="1317" spans="1:4" x14ac:dyDescent="0.2">
      <c r="A1317" s="271">
        <v>39602</v>
      </c>
      <c r="B1317" s="272" t="s">
        <v>2137</v>
      </c>
      <c r="C1317" s="271" t="s">
        <v>77</v>
      </c>
      <c r="D1317" s="273">
        <v>2.21</v>
      </c>
    </row>
    <row r="1318" spans="1:4" x14ac:dyDescent="0.2">
      <c r="A1318" s="271">
        <v>39603</v>
      </c>
      <c r="B1318" s="272" t="s">
        <v>2138</v>
      </c>
      <c r="C1318" s="271" t="s">
        <v>77</v>
      </c>
      <c r="D1318" s="273">
        <v>4.71</v>
      </c>
    </row>
    <row r="1319" spans="1:4" x14ac:dyDescent="0.2">
      <c r="A1319" s="271">
        <v>11821</v>
      </c>
      <c r="B1319" s="272" t="s">
        <v>2139</v>
      </c>
      <c r="C1319" s="271" t="s">
        <v>77</v>
      </c>
      <c r="D1319" s="273">
        <v>13.05</v>
      </c>
    </row>
    <row r="1320" spans="1:4" x14ac:dyDescent="0.2">
      <c r="A1320" s="271">
        <v>1562</v>
      </c>
      <c r="B1320" s="272" t="s">
        <v>2140</v>
      </c>
      <c r="C1320" s="271" t="s">
        <v>77</v>
      </c>
      <c r="D1320" s="273">
        <v>21.37</v>
      </c>
    </row>
    <row r="1321" spans="1:4" x14ac:dyDescent="0.2">
      <c r="A1321" s="271">
        <v>1563</v>
      </c>
      <c r="B1321" s="272" t="s">
        <v>2141</v>
      </c>
      <c r="C1321" s="271" t="s">
        <v>77</v>
      </c>
      <c r="D1321" s="273">
        <v>28.68</v>
      </c>
    </row>
    <row r="1322" spans="1:4" x14ac:dyDescent="0.2">
      <c r="A1322" s="271">
        <v>11856</v>
      </c>
      <c r="B1322" s="272" t="s">
        <v>2142</v>
      </c>
      <c r="C1322" s="271" t="s">
        <v>77</v>
      </c>
      <c r="D1322" s="273">
        <v>8.5500000000000007</v>
      </c>
    </row>
    <row r="1323" spans="1:4" x14ac:dyDescent="0.2">
      <c r="A1323" s="271">
        <v>11857</v>
      </c>
      <c r="B1323" s="272" t="s">
        <v>2143</v>
      </c>
      <c r="C1323" s="271" t="s">
        <v>77</v>
      </c>
      <c r="D1323" s="273">
        <v>45</v>
      </c>
    </row>
    <row r="1324" spans="1:4" x14ac:dyDescent="0.2">
      <c r="A1324" s="271">
        <v>11858</v>
      </c>
      <c r="B1324" s="272" t="s">
        <v>2144</v>
      </c>
      <c r="C1324" s="271" t="s">
        <v>77</v>
      </c>
      <c r="D1324" s="273">
        <v>55.85</v>
      </c>
    </row>
    <row r="1325" spans="1:4" x14ac:dyDescent="0.2">
      <c r="A1325" s="271">
        <v>1539</v>
      </c>
      <c r="B1325" s="272" t="s">
        <v>2145</v>
      </c>
      <c r="C1325" s="271" t="s">
        <v>77</v>
      </c>
      <c r="D1325" s="273">
        <v>10.050000000000001</v>
      </c>
    </row>
    <row r="1326" spans="1:4" x14ac:dyDescent="0.2">
      <c r="A1326" s="271">
        <v>11859</v>
      </c>
      <c r="B1326" s="272" t="s">
        <v>2146</v>
      </c>
      <c r="C1326" s="271" t="s">
        <v>77</v>
      </c>
      <c r="D1326" s="273">
        <v>75.98</v>
      </c>
    </row>
    <row r="1327" spans="1:4" x14ac:dyDescent="0.2">
      <c r="A1327" s="271">
        <v>1550</v>
      </c>
      <c r="B1327" s="272" t="s">
        <v>2147</v>
      </c>
      <c r="C1327" s="271" t="s">
        <v>77</v>
      </c>
      <c r="D1327" s="273">
        <v>10.6</v>
      </c>
    </row>
    <row r="1328" spans="1:4" x14ac:dyDescent="0.2">
      <c r="A1328" s="271">
        <v>11854</v>
      </c>
      <c r="B1328" s="272" t="s">
        <v>2148</v>
      </c>
      <c r="C1328" s="271" t="s">
        <v>77</v>
      </c>
      <c r="D1328" s="273">
        <v>13.24</v>
      </c>
    </row>
    <row r="1329" spans="1:4" x14ac:dyDescent="0.2">
      <c r="A1329" s="271">
        <v>11862</v>
      </c>
      <c r="B1329" s="272" t="s">
        <v>2149</v>
      </c>
      <c r="C1329" s="271" t="s">
        <v>77</v>
      </c>
      <c r="D1329" s="273">
        <v>18.579999999999998</v>
      </c>
    </row>
    <row r="1330" spans="1:4" x14ac:dyDescent="0.2">
      <c r="A1330" s="271">
        <v>11863</v>
      </c>
      <c r="B1330" s="272" t="s">
        <v>2150</v>
      </c>
      <c r="C1330" s="271" t="s">
        <v>77</v>
      </c>
      <c r="D1330" s="273">
        <v>7.5</v>
      </c>
    </row>
    <row r="1331" spans="1:4" x14ac:dyDescent="0.2">
      <c r="A1331" s="271">
        <v>11855</v>
      </c>
      <c r="B1331" s="272" t="s">
        <v>2151</v>
      </c>
      <c r="C1331" s="271" t="s">
        <v>77</v>
      </c>
      <c r="D1331" s="273">
        <v>27.73</v>
      </c>
    </row>
    <row r="1332" spans="1:4" x14ac:dyDescent="0.2">
      <c r="A1332" s="271">
        <v>11864</v>
      </c>
      <c r="B1332" s="272" t="s">
        <v>2152</v>
      </c>
      <c r="C1332" s="271" t="s">
        <v>77</v>
      </c>
      <c r="D1332" s="273">
        <v>41.93</v>
      </c>
    </row>
    <row r="1333" spans="1:4" x14ac:dyDescent="0.2">
      <c r="A1333" s="271">
        <v>2527</v>
      </c>
      <c r="B1333" s="272" t="s">
        <v>2153</v>
      </c>
      <c r="C1333" s="271" t="s">
        <v>77</v>
      </c>
      <c r="D1333" s="273">
        <v>9.43</v>
      </c>
    </row>
    <row r="1334" spans="1:4" x14ac:dyDescent="0.2">
      <c r="A1334" s="271">
        <v>2526</v>
      </c>
      <c r="B1334" s="272" t="s">
        <v>2154</v>
      </c>
      <c r="C1334" s="271" t="s">
        <v>77</v>
      </c>
      <c r="D1334" s="273">
        <v>6.04</v>
      </c>
    </row>
    <row r="1335" spans="1:4" x14ac:dyDescent="0.2">
      <c r="A1335" s="271">
        <v>2483</v>
      </c>
      <c r="B1335" s="272" t="s">
        <v>2155</v>
      </c>
      <c r="C1335" s="271" t="s">
        <v>77</v>
      </c>
      <c r="D1335" s="273">
        <v>4.3</v>
      </c>
    </row>
    <row r="1336" spans="1:4" x14ac:dyDescent="0.2">
      <c r="A1336" s="271">
        <v>2487</v>
      </c>
      <c r="B1336" s="272" t="s">
        <v>2156</v>
      </c>
      <c r="C1336" s="271" t="s">
        <v>77</v>
      </c>
      <c r="D1336" s="273">
        <v>2.06</v>
      </c>
    </row>
    <row r="1337" spans="1:4" x14ac:dyDescent="0.2">
      <c r="A1337" s="271">
        <v>2528</v>
      </c>
      <c r="B1337" s="272" t="s">
        <v>2157</v>
      </c>
      <c r="C1337" s="271" t="s">
        <v>77</v>
      </c>
      <c r="D1337" s="273">
        <v>23.74</v>
      </c>
    </row>
    <row r="1338" spans="1:4" x14ac:dyDescent="0.2">
      <c r="A1338" s="271">
        <v>2489</v>
      </c>
      <c r="B1338" s="272" t="s">
        <v>2158</v>
      </c>
      <c r="C1338" s="271" t="s">
        <v>77</v>
      </c>
      <c r="D1338" s="273">
        <v>10.45</v>
      </c>
    </row>
    <row r="1339" spans="1:4" x14ac:dyDescent="0.2">
      <c r="A1339" s="271">
        <v>2484</v>
      </c>
      <c r="B1339" s="272" t="s">
        <v>2159</v>
      </c>
      <c r="C1339" s="271" t="s">
        <v>77</v>
      </c>
      <c r="D1339" s="273">
        <v>34.479999999999997</v>
      </c>
    </row>
    <row r="1340" spans="1:4" x14ac:dyDescent="0.2">
      <c r="A1340" s="271">
        <v>2488</v>
      </c>
      <c r="B1340" s="272" t="s">
        <v>2160</v>
      </c>
      <c r="C1340" s="271" t="s">
        <v>77</v>
      </c>
      <c r="D1340" s="273">
        <v>2.41</v>
      </c>
    </row>
    <row r="1341" spans="1:4" x14ac:dyDescent="0.2">
      <c r="A1341" s="271">
        <v>2485</v>
      </c>
      <c r="B1341" s="272" t="s">
        <v>2161</v>
      </c>
      <c r="C1341" s="271" t="s">
        <v>77</v>
      </c>
      <c r="D1341" s="273">
        <v>54.05</v>
      </c>
    </row>
    <row r="1342" spans="1:4" x14ac:dyDescent="0.2">
      <c r="A1342" s="271">
        <v>44247</v>
      </c>
      <c r="B1342" s="272" t="s">
        <v>2162</v>
      </c>
      <c r="C1342" s="271" t="s">
        <v>77</v>
      </c>
      <c r="D1342" s="273">
        <v>1584.75</v>
      </c>
    </row>
    <row r="1343" spans="1:4" x14ac:dyDescent="0.2">
      <c r="A1343" s="271">
        <v>38005</v>
      </c>
      <c r="B1343" s="272" t="s">
        <v>2163</v>
      </c>
      <c r="C1343" s="271" t="s">
        <v>77</v>
      </c>
      <c r="D1343" s="273">
        <v>18.84</v>
      </c>
    </row>
    <row r="1344" spans="1:4" x14ac:dyDescent="0.2">
      <c r="A1344" s="271">
        <v>38006</v>
      </c>
      <c r="B1344" s="272" t="s">
        <v>2164</v>
      </c>
      <c r="C1344" s="271" t="s">
        <v>77</v>
      </c>
      <c r="D1344" s="273">
        <v>25.04</v>
      </c>
    </row>
    <row r="1345" spans="1:4" x14ac:dyDescent="0.2">
      <c r="A1345" s="271">
        <v>38428</v>
      </c>
      <c r="B1345" s="272" t="s">
        <v>2165</v>
      </c>
      <c r="C1345" s="271" t="s">
        <v>77</v>
      </c>
      <c r="D1345" s="273">
        <v>22.42</v>
      </c>
    </row>
    <row r="1346" spans="1:4" x14ac:dyDescent="0.2">
      <c r="A1346" s="271">
        <v>38007</v>
      </c>
      <c r="B1346" s="272" t="s">
        <v>2166</v>
      </c>
      <c r="C1346" s="271" t="s">
        <v>77</v>
      </c>
      <c r="D1346" s="273">
        <v>28.89</v>
      </c>
    </row>
    <row r="1347" spans="1:4" x14ac:dyDescent="0.2">
      <c r="A1347" s="271">
        <v>38008</v>
      </c>
      <c r="B1347" s="272" t="s">
        <v>2167</v>
      </c>
      <c r="C1347" s="271" t="s">
        <v>77</v>
      </c>
      <c r="D1347" s="273">
        <v>46.23</v>
      </c>
    </row>
    <row r="1348" spans="1:4" x14ac:dyDescent="0.2">
      <c r="A1348" s="271">
        <v>38009</v>
      </c>
      <c r="B1348" s="272" t="s">
        <v>2168</v>
      </c>
      <c r="C1348" s="271" t="s">
        <v>77</v>
      </c>
      <c r="D1348" s="273">
        <v>56.59</v>
      </c>
    </row>
    <row r="1349" spans="1:4" x14ac:dyDescent="0.2">
      <c r="A1349" s="271">
        <v>44248</v>
      </c>
      <c r="B1349" s="272" t="s">
        <v>2169</v>
      </c>
      <c r="C1349" s="271" t="s">
        <v>77</v>
      </c>
      <c r="D1349" s="273">
        <v>92.25</v>
      </c>
    </row>
    <row r="1350" spans="1:4" x14ac:dyDescent="0.2">
      <c r="A1350" s="271">
        <v>44249</v>
      </c>
      <c r="B1350" s="272" t="s">
        <v>2170</v>
      </c>
      <c r="C1350" s="271" t="s">
        <v>77</v>
      </c>
      <c r="D1350" s="273">
        <v>355.91</v>
      </c>
    </row>
    <row r="1351" spans="1:4" x14ac:dyDescent="0.2">
      <c r="A1351" s="271">
        <v>44250</v>
      </c>
      <c r="B1351" s="272" t="s">
        <v>2171</v>
      </c>
      <c r="C1351" s="271" t="s">
        <v>77</v>
      </c>
      <c r="D1351" s="273">
        <v>516.86</v>
      </c>
    </row>
    <row r="1352" spans="1:4" x14ac:dyDescent="0.2">
      <c r="A1352" s="271">
        <v>39279</v>
      </c>
      <c r="B1352" s="272" t="s">
        <v>2172</v>
      </c>
      <c r="C1352" s="271" t="s">
        <v>77</v>
      </c>
      <c r="D1352" s="273"/>
    </row>
    <row r="1353" spans="1:4" x14ac:dyDescent="0.2">
      <c r="A1353" s="271">
        <v>39280</v>
      </c>
      <c r="B1353" s="272" t="s">
        <v>2173</v>
      </c>
      <c r="C1353" s="271" t="s">
        <v>77</v>
      </c>
      <c r="D1353" s="273"/>
    </row>
    <row r="1354" spans="1:4" x14ac:dyDescent="0.2">
      <c r="A1354" s="271">
        <v>39281</v>
      </c>
      <c r="B1354" s="272" t="s">
        <v>2174</v>
      </c>
      <c r="C1354" s="271" t="s">
        <v>77</v>
      </c>
      <c r="D1354" s="273"/>
    </row>
    <row r="1355" spans="1:4" x14ac:dyDescent="0.2">
      <c r="A1355" s="271">
        <v>39282</v>
      </c>
      <c r="B1355" s="272" t="s">
        <v>2175</v>
      </c>
      <c r="C1355" s="271" t="s">
        <v>77</v>
      </c>
      <c r="D1355" s="273"/>
    </row>
    <row r="1356" spans="1:4" x14ac:dyDescent="0.2">
      <c r="A1356" s="271">
        <v>38844</v>
      </c>
      <c r="B1356" s="272" t="s">
        <v>2176</v>
      </c>
      <c r="C1356" s="271" t="s">
        <v>77</v>
      </c>
      <c r="D1356" s="273"/>
    </row>
    <row r="1357" spans="1:4" x14ac:dyDescent="0.2">
      <c r="A1357" s="271">
        <v>38846</v>
      </c>
      <c r="B1357" s="272" t="s">
        <v>2177</v>
      </c>
      <c r="C1357" s="271" t="s">
        <v>77</v>
      </c>
      <c r="D1357" s="273"/>
    </row>
    <row r="1358" spans="1:4" x14ac:dyDescent="0.2">
      <c r="A1358" s="271">
        <v>38847</v>
      </c>
      <c r="B1358" s="272" t="s">
        <v>2178</v>
      </c>
      <c r="C1358" s="271" t="s">
        <v>77</v>
      </c>
      <c r="D1358" s="273"/>
    </row>
    <row r="1359" spans="1:4" x14ac:dyDescent="0.2">
      <c r="A1359" s="271">
        <v>38850</v>
      </c>
      <c r="B1359" s="272" t="s">
        <v>2179</v>
      </c>
      <c r="C1359" s="271" t="s">
        <v>77</v>
      </c>
      <c r="D1359" s="273"/>
    </row>
    <row r="1360" spans="1:4" x14ac:dyDescent="0.2">
      <c r="A1360" s="271">
        <v>38848</v>
      </c>
      <c r="B1360" s="272" t="s">
        <v>2180</v>
      </c>
      <c r="C1360" s="271" t="s">
        <v>77</v>
      </c>
      <c r="D1360" s="273"/>
    </row>
    <row r="1361" spans="1:4" x14ac:dyDescent="0.2">
      <c r="A1361" s="271">
        <v>38851</v>
      </c>
      <c r="B1361" s="272" t="s">
        <v>2181</v>
      </c>
      <c r="C1361" s="271" t="s">
        <v>77</v>
      </c>
      <c r="D1361" s="273"/>
    </row>
    <row r="1362" spans="1:4" x14ac:dyDescent="0.2">
      <c r="A1362" s="271">
        <v>38854</v>
      </c>
      <c r="B1362" s="272" t="s">
        <v>2182</v>
      </c>
      <c r="C1362" s="271" t="s">
        <v>77</v>
      </c>
      <c r="D1362" s="273"/>
    </row>
    <row r="1363" spans="1:4" x14ac:dyDescent="0.2">
      <c r="A1363" s="271">
        <v>3104</v>
      </c>
      <c r="B1363" s="272" t="s">
        <v>2183</v>
      </c>
      <c r="C1363" s="271" t="s">
        <v>2184</v>
      </c>
      <c r="D1363" s="273">
        <v>160.28</v>
      </c>
    </row>
    <row r="1364" spans="1:4" x14ac:dyDescent="0.2">
      <c r="A1364" s="271">
        <v>1607</v>
      </c>
      <c r="B1364" s="272" t="s">
        <v>2185</v>
      </c>
      <c r="C1364" s="271" t="s">
        <v>2184</v>
      </c>
      <c r="D1364" s="273">
        <v>0.24</v>
      </c>
    </row>
    <row r="1365" spans="1:4" x14ac:dyDescent="0.2">
      <c r="A1365" s="271">
        <v>38169</v>
      </c>
      <c r="B1365" s="272" t="s">
        <v>2186</v>
      </c>
      <c r="C1365" s="271" t="s">
        <v>2184</v>
      </c>
      <c r="D1365" s="273">
        <v>98.45</v>
      </c>
    </row>
    <row r="1366" spans="1:4" x14ac:dyDescent="0.2">
      <c r="A1366" s="271">
        <v>6142</v>
      </c>
      <c r="B1366" s="272" t="s">
        <v>2187</v>
      </c>
      <c r="C1366" s="271" t="s">
        <v>77</v>
      </c>
      <c r="D1366" s="273">
        <v>7.55</v>
      </c>
    </row>
    <row r="1367" spans="1:4" x14ac:dyDescent="0.2">
      <c r="A1367" s="271">
        <v>11686</v>
      </c>
      <c r="B1367" s="272" t="s">
        <v>2188</v>
      </c>
      <c r="C1367" s="271" t="s">
        <v>77</v>
      </c>
      <c r="D1367" s="273">
        <v>10.49</v>
      </c>
    </row>
    <row r="1368" spans="1:4" x14ac:dyDescent="0.2">
      <c r="A1368" s="271">
        <v>37598</v>
      </c>
      <c r="B1368" s="272" t="s">
        <v>2189</v>
      </c>
      <c r="C1368" s="271" t="s">
        <v>77</v>
      </c>
      <c r="D1368" s="273"/>
    </row>
    <row r="1369" spans="1:4" x14ac:dyDescent="0.2">
      <c r="A1369" s="271">
        <v>25398</v>
      </c>
      <c r="B1369" s="272" t="s">
        <v>2190</v>
      </c>
      <c r="C1369" s="271" t="s">
        <v>77</v>
      </c>
      <c r="D1369" s="273"/>
    </row>
    <row r="1370" spans="1:4" x14ac:dyDescent="0.2">
      <c r="A1370" s="271">
        <v>25399</v>
      </c>
      <c r="B1370" s="272" t="s">
        <v>2191</v>
      </c>
      <c r="C1370" s="271" t="s">
        <v>77</v>
      </c>
      <c r="D1370" s="273"/>
    </row>
    <row r="1371" spans="1:4" x14ac:dyDescent="0.2">
      <c r="A1371" s="271">
        <v>43440</v>
      </c>
      <c r="B1371" s="272" t="s">
        <v>2192</v>
      </c>
      <c r="C1371" s="271" t="s">
        <v>77</v>
      </c>
      <c r="D1371" s="273"/>
    </row>
    <row r="1372" spans="1:4" x14ac:dyDescent="0.2">
      <c r="A1372" s="271">
        <v>10667</v>
      </c>
      <c r="B1372" s="272" t="s">
        <v>2193</v>
      </c>
      <c r="C1372" s="271" t="s">
        <v>77</v>
      </c>
      <c r="D1372" s="273"/>
    </row>
    <row r="1373" spans="1:4" x14ac:dyDescent="0.2">
      <c r="A1373" s="271">
        <v>1613</v>
      </c>
      <c r="B1373" s="272" t="s">
        <v>2194</v>
      </c>
      <c r="C1373" s="271" t="s">
        <v>77</v>
      </c>
      <c r="D1373" s="273">
        <v>1603.4</v>
      </c>
    </row>
    <row r="1374" spans="1:4" x14ac:dyDescent="0.2">
      <c r="A1374" s="271">
        <v>1626</v>
      </c>
      <c r="B1374" s="272" t="s">
        <v>2195</v>
      </c>
      <c r="C1374" s="271" t="s">
        <v>77</v>
      </c>
      <c r="D1374" s="273">
        <v>2398.08</v>
      </c>
    </row>
    <row r="1375" spans="1:4" x14ac:dyDescent="0.2">
      <c r="A1375" s="271">
        <v>1625</v>
      </c>
      <c r="B1375" s="272" t="s">
        <v>2196</v>
      </c>
      <c r="C1375" s="271" t="s">
        <v>77</v>
      </c>
      <c r="D1375" s="273">
        <v>167.49</v>
      </c>
    </row>
    <row r="1376" spans="1:4" x14ac:dyDescent="0.2">
      <c r="A1376" s="271">
        <v>1622</v>
      </c>
      <c r="B1376" s="272" t="s">
        <v>2197</v>
      </c>
      <c r="C1376" s="271" t="s">
        <v>77</v>
      </c>
      <c r="D1376" s="273">
        <v>5411.49</v>
      </c>
    </row>
    <row r="1377" spans="1:4" x14ac:dyDescent="0.2">
      <c r="A1377" s="271">
        <v>1620</v>
      </c>
      <c r="B1377" s="272" t="s">
        <v>2198</v>
      </c>
      <c r="C1377" s="271" t="s">
        <v>77</v>
      </c>
      <c r="D1377" s="273">
        <v>352.84</v>
      </c>
    </row>
    <row r="1378" spans="1:4" x14ac:dyDescent="0.2">
      <c r="A1378" s="271">
        <v>1629</v>
      </c>
      <c r="B1378" s="272" t="s">
        <v>2199</v>
      </c>
      <c r="C1378" s="271" t="s">
        <v>77</v>
      </c>
      <c r="D1378" s="273">
        <v>13170.28</v>
      </c>
    </row>
    <row r="1379" spans="1:4" x14ac:dyDescent="0.2">
      <c r="A1379" s="271">
        <v>1627</v>
      </c>
      <c r="B1379" s="272" t="s">
        <v>2200</v>
      </c>
      <c r="C1379" s="271" t="s">
        <v>77</v>
      </c>
      <c r="D1379" s="273">
        <v>674.44</v>
      </c>
    </row>
    <row r="1380" spans="1:4" x14ac:dyDescent="0.2">
      <c r="A1380" s="271">
        <v>1623</v>
      </c>
      <c r="B1380" s="272" t="s">
        <v>2201</v>
      </c>
      <c r="C1380" s="271" t="s">
        <v>77</v>
      </c>
      <c r="D1380" s="273">
        <v>136.6</v>
      </c>
    </row>
    <row r="1381" spans="1:4" x14ac:dyDescent="0.2">
      <c r="A1381" s="271">
        <v>1619</v>
      </c>
      <c r="B1381" s="272" t="s">
        <v>2202</v>
      </c>
      <c r="C1381" s="271" t="s">
        <v>77</v>
      </c>
      <c r="D1381" s="273">
        <v>187.9</v>
      </c>
    </row>
    <row r="1382" spans="1:4" x14ac:dyDescent="0.2">
      <c r="A1382" s="271">
        <v>1630</v>
      </c>
      <c r="B1382" s="272" t="s">
        <v>2203</v>
      </c>
      <c r="C1382" s="271" t="s">
        <v>77</v>
      </c>
      <c r="D1382" s="273">
        <v>4137.2</v>
      </c>
    </row>
    <row r="1383" spans="1:4" x14ac:dyDescent="0.2">
      <c r="A1383" s="271">
        <v>1616</v>
      </c>
      <c r="B1383" s="272" t="s">
        <v>2204</v>
      </c>
      <c r="C1383" s="271" t="s">
        <v>77</v>
      </c>
      <c r="D1383" s="273">
        <v>6363.08</v>
      </c>
    </row>
    <row r="1384" spans="1:4" x14ac:dyDescent="0.2">
      <c r="A1384" s="271">
        <v>1614</v>
      </c>
      <c r="B1384" s="272" t="s">
        <v>2205</v>
      </c>
      <c r="C1384" s="271" t="s">
        <v>77</v>
      </c>
      <c r="D1384" s="273">
        <v>290.81</v>
      </c>
    </row>
    <row r="1385" spans="1:4" x14ac:dyDescent="0.2">
      <c r="A1385" s="271">
        <v>1617</v>
      </c>
      <c r="B1385" s="272" t="s">
        <v>2206</v>
      </c>
      <c r="C1385" s="271" t="s">
        <v>77</v>
      </c>
      <c r="D1385" s="273">
        <v>7596.14</v>
      </c>
    </row>
    <row r="1386" spans="1:4" x14ac:dyDescent="0.2">
      <c r="A1386" s="271">
        <v>1621</v>
      </c>
      <c r="B1386" s="272" t="s">
        <v>2207</v>
      </c>
      <c r="C1386" s="271" t="s">
        <v>77</v>
      </c>
      <c r="D1386" s="273">
        <v>520.11</v>
      </c>
    </row>
    <row r="1387" spans="1:4" x14ac:dyDescent="0.2">
      <c r="A1387" s="271">
        <v>1624</v>
      </c>
      <c r="B1387" s="272" t="s">
        <v>2208</v>
      </c>
      <c r="C1387" s="271" t="s">
        <v>77</v>
      </c>
      <c r="D1387" s="273">
        <v>18671.689999999999</v>
      </c>
    </row>
    <row r="1388" spans="1:4" x14ac:dyDescent="0.2">
      <c r="A1388" s="271">
        <v>1615</v>
      </c>
      <c r="B1388" s="272" t="s">
        <v>2209</v>
      </c>
      <c r="C1388" s="271" t="s">
        <v>77</v>
      </c>
      <c r="D1388" s="273">
        <v>976.69</v>
      </c>
    </row>
    <row r="1389" spans="1:4" x14ac:dyDescent="0.2">
      <c r="A1389" s="271">
        <v>1612</v>
      </c>
      <c r="B1389" s="272" t="s">
        <v>2210</v>
      </c>
      <c r="C1389" s="271" t="s">
        <v>77</v>
      </c>
      <c r="D1389" s="273">
        <v>128.63999999999999</v>
      </c>
    </row>
    <row r="1390" spans="1:4" x14ac:dyDescent="0.2">
      <c r="A1390" s="271">
        <v>1618</v>
      </c>
      <c r="B1390" s="272" t="s">
        <v>2211</v>
      </c>
      <c r="C1390" s="271" t="s">
        <v>77</v>
      </c>
      <c r="D1390" s="273">
        <v>1342.12</v>
      </c>
    </row>
    <row r="1391" spans="1:4" x14ac:dyDescent="0.2">
      <c r="A1391" s="271">
        <v>14211</v>
      </c>
      <c r="B1391" s="272" t="s">
        <v>2212</v>
      </c>
      <c r="C1391" s="271" t="s">
        <v>77</v>
      </c>
      <c r="D1391" s="273">
        <v>47.6</v>
      </c>
    </row>
    <row r="1392" spans="1:4" x14ac:dyDescent="0.2">
      <c r="A1392" s="271">
        <v>43657</v>
      </c>
      <c r="B1392" s="272" t="s">
        <v>2213</v>
      </c>
      <c r="C1392" s="271" t="s">
        <v>54</v>
      </c>
      <c r="D1392" s="273">
        <v>7.75</v>
      </c>
    </row>
    <row r="1393" spans="1:4" x14ac:dyDescent="0.2">
      <c r="A1393" s="271">
        <v>38200</v>
      </c>
      <c r="B1393" s="272" t="s">
        <v>2214</v>
      </c>
      <c r="C1393" s="271" t="s">
        <v>2215</v>
      </c>
      <c r="D1393" s="273">
        <v>746.95</v>
      </c>
    </row>
    <row r="1394" spans="1:4" x14ac:dyDescent="0.2">
      <c r="A1394" s="271">
        <v>39269</v>
      </c>
      <c r="B1394" s="272" t="s">
        <v>2216</v>
      </c>
      <c r="C1394" s="271" t="s">
        <v>54</v>
      </c>
      <c r="D1394" s="273">
        <v>1.57</v>
      </c>
    </row>
    <row r="1395" spans="1:4" x14ac:dyDescent="0.2">
      <c r="A1395" s="271">
        <v>11889</v>
      </c>
      <c r="B1395" s="272" t="s">
        <v>2217</v>
      </c>
      <c r="C1395" s="271" t="s">
        <v>54</v>
      </c>
      <c r="D1395" s="273">
        <v>2.16</v>
      </c>
    </row>
    <row r="1396" spans="1:4" x14ac:dyDescent="0.2">
      <c r="A1396" s="271">
        <v>39270</v>
      </c>
      <c r="B1396" s="272" t="s">
        <v>2218</v>
      </c>
      <c r="C1396" s="271" t="s">
        <v>54</v>
      </c>
      <c r="D1396" s="273">
        <v>2.8</v>
      </c>
    </row>
    <row r="1397" spans="1:4" x14ac:dyDescent="0.2">
      <c r="A1397" s="271">
        <v>11890</v>
      </c>
      <c r="B1397" s="272" t="s">
        <v>2219</v>
      </c>
      <c r="C1397" s="271" t="s">
        <v>54</v>
      </c>
      <c r="D1397" s="273">
        <v>3.81</v>
      </c>
    </row>
    <row r="1398" spans="1:4" x14ac:dyDescent="0.2">
      <c r="A1398" s="271">
        <v>11891</v>
      </c>
      <c r="B1398" s="272" t="s">
        <v>2220</v>
      </c>
      <c r="C1398" s="271" t="s">
        <v>54</v>
      </c>
      <c r="D1398" s="273">
        <v>6.19</v>
      </c>
    </row>
    <row r="1399" spans="1:4" x14ac:dyDescent="0.2">
      <c r="A1399" s="271">
        <v>11892</v>
      </c>
      <c r="B1399" s="272" t="s">
        <v>2221</v>
      </c>
      <c r="C1399" s="271" t="s">
        <v>54</v>
      </c>
      <c r="D1399" s="273">
        <v>10.11</v>
      </c>
    </row>
    <row r="1400" spans="1:4" x14ac:dyDescent="0.2">
      <c r="A1400" s="271">
        <v>37601</v>
      </c>
      <c r="B1400" s="272" t="s">
        <v>2222</v>
      </c>
      <c r="C1400" s="271" t="s">
        <v>54</v>
      </c>
      <c r="D1400" s="273"/>
    </row>
    <row r="1401" spans="1:4" x14ac:dyDescent="0.2">
      <c r="A1401" s="271">
        <v>1634</v>
      </c>
      <c r="B1401" s="272" t="s">
        <v>2223</v>
      </c>
      <c r="C1401" s="271" t="s">
        <v>54</v>
      </c>
      <c r="D1401" s="273"/>
    </row>
    <row r="1402" spans="1:4" x14ac:dyDescent="0.2">
      <c r="A1402" s="271">
        <v>44274</v>
      </c>
      <c r="B1402" s="272" t="s">
        <v>2224</v>
      </c>
      <c r="C1402" s="271" t="s">
        <v>77</v>
      </c>
      <c r="D1402" s="273"/>
    </row>
    <row r="1403" spans="1:4" x14ac:dyDescent="0.2">
      <c r="A1403" s="271">
        <v>5086</v>
      </c>
      <c r="B1403" s="272" t="s">
        <v>2225</v>
      </c>
      <c r="C1403" s="271" t="s">
        <v>61</v>
      </c>
      <c r="D1403" s="273">
        <v>40.76</v>
      </c>
    </row>
    <row r="1404" spans="1:4" x14ac:dyDescent="0.2">
      <c r="A1404" s="271">
        <v>11280</v>
      </c>
      <c r="B1404" s="272" t="s">
        <v>2226</v>
      </c>
      <c r="C1404" s="271" t="s">
        <v>77</v>
      </c>
      <c r="D1404" s="273">
        <v>15546.65</v>
      </c>
    </row>
    <row r="1405" spans="1:4" x14ac:dyDescent="0.2">
      <c r="A1405" s="271">
        <v>40519</v>
      </c>
      <c r="B1405" s="272" t="s">
        <v>2227</v>
      </c>
      <c r="C1405" s="271" t="s">
        <v>77</v>
      </c>
      <c r="D1405" s="273">
        <v>128161.26</v>
      </c>
    </row>
    <row r="1406" spans="1:4" x14ac:dyDescent="0.2">
      <c r="A1406" s="271">
        <v>3446</v>
      </c>
      <c r="B1406" s="272" t="s">
        <v>2228</v>
      </c>
      <c r="C1406" s="271" t="s">
        <v>77</v>
      </c>
      <c r="D1406" s="273">
        <v>29.12</v>
      </c>
    </row>
    <row r="1407" spans="1:4" x14ac:dyDescent="0.2">
      <c r="A1407" s="271">
        <v>3445</v>
      </c>
      <c r="B1407" s="272" t="s">
        <v>2229</v>
      </c>
      <c r="C1407" s="271" t="s">
        <v>77</v>
      </c>
      <c r="D1407" s="273">
        <v>23.77</v>
      </c>
    </row>
    <row r="1408" spans="1:4" x14ac:dyDescent="0.2">
      <c r="A1408" s="271">
        <v>3444</v>
      </c>
      <c r="B1408" s="272" t="s">
        <v>2230</v>
      </c>
      <c r="C1408" s="271" t="s">
        <v>77</v>
      </c>
      <c r="D1408" s="273">
        <v>14.63</v>
      </c>
    </row>
    <row r="1409" spans="1:4" x14ac:dyDescent="0.2">
      <c r="A1409" s="271">
        <v>3441</v>
      </c>
      <c r="B1409" s="272" t="s">
        <v>2231</v>
      </c>
      <c r="C1409" s="271" t="s">
        <v>77</v>
      </c>
      <c r="D1409" s="273">
        <v>6.71</v>
      </c>
    </row>
    <row r="1410" spans="1:4" x14ac:dyDescent="0.2">
      <c r="A1410" s="271">
        <v>12402</v>
      </c>
      <c r="B1410" s="272" t="s">
        <v>2232</v>
      </c>
      <c r="C1410" s="271" t="s">
        <v>77</v>
      </c>
      <c r="D1410" s="273">
        <v>81.849999999999994</v>
      </c>
    </row>
    <row r="1411" spans="1:4" x14ac:dyDescent="0.2">
      <c r="A1411" s="271">
        <v>3447</v>
      </c>
      <c r="B1411" s="272" t="s">
        <v>2233</v>
      </c>
      <c r="C1411" s="271" t="s">
        <v>77</v>
      </c>
      <c r="D1411" s="273">
        <v>42.35</v>
      </c>
    </row>
    <row r="1412" spans="1:4" x14ac:dyDescent="0.2">
      <c r="A1412" s="271">
        <v>3448</v>
      </c>
      <c r="B1412" s="272" t="s">
        <v>2234</v>
      </c>
      <c r="C1412" s="271" t="s">
        <v>77</v>
      </c>
      <c r="D1412" s="273">
        <v>119.67</v>
      </c>
    </row>
    <row r="1413" spans="1:4" x14ac:dyDescent="0.2">
      <c r="A1413" s="271">
        <v>3442</v>
      </c>
      <c r="B1413" s="272" t="s">
        <v>2235</v>
      </c>
      <c r="C1413" s="271" t="s">
        <v>77</v>
      </c>
      <c r="D1413" s="273">
        <v>10.029999999999999</v>
      </c>
    </row>
    <row r="1414" spans="1:4" x14ac:dyDescent="0.2">
      <c r="A1414" s="271">
        <v>3449</v>
      </c>
      <c r="B1414" s="272" t="s">
        <v>2236</v>
      </c>
      <c r="C1414" s="271" t="s">
        <v>77</v>
      </c>
      <c r="D1414" s="273">
        <v>209.69</v>
      </c>
    </row>
    <row r="1415" spans="1:4" x14ac:dyDescent="0.2">
      <c r="A1415" s="271">
        <v>37438</v>
      </c>
      <c r="B1415" s="272" t="s">
        <v>2237</v>
      </c>
      <c r="C1415" s="271" t="s">
        <v>77</v>
      </c>
      <c r="D1415" s="273"/>
    </row>
    <row r="1416" spans="1:4" x14ac:dyDescent="0.2">
      <c r="A1416" s="271">
        <v>37439</v>
      </c>
      <c r="B1416" s="272" t="s">
        <v>2238</v>
      </c>
      <c r="C1416" s="271" t="s">
        <v>77</v>
      </c>
      <c r="D1416" s="273"/>
    </row>
    <row r="1417" spans="1:4" x14ac:dyDescent="0.2">
      <c r="A1417" s="271">
        <v>37435</v>
      </c>
      <c r="B1417" s="272" t="s">
        <v>2239</v>
      </c>
      <c r="C1417" s="271" t="s">
        <v>77</v>
      </c>
      <c r="D1417" s="273"/>
    </row>
    <row r="1418" spans="1:4" x14ac:dyDescent="0.2">
      <c r="A1418" s="271">
        <v>37436</v>
      </c>
      <c r="B1418" s="272" t="s">
        <v>2240</v>
      </c>
      <c r="C1418" s="271" t="s">
        <v>77</v>
      </c>
      <c r="D1418" s="273"/>
    </row>
    <row r="1419" spans="1:4" x14ac:dyDescent="0.2">
      <c r="A1419" s="271">
        <v>37437</v>
      </c>
      <c r="B1419" s="272" t="s">
        <v>2241</v>
      </c>
      <c r="C1419" s="271" t="s">
        <v>77</v>
      </c>
      <c r="D1419" s="273"/>
    </row>
    <row r="1420" spans="1:4" x14ac:dyDescent="0.2">
      <c r="A1420" s="271">
        <v>3473</v>
      </c>
      <c r="B1420" s="272" t="s">
        <v>2242</v>
      </c>
      <c r="C1420" s="271" t="s">
        <v>77</v>
      </c>
      <c r="D1420" s="273">
        <v>32.92</v>
      </c>
    </row>
    <row r="1421" spans="1:4" x14ac:dyDescent="0.2">
      <c r="A1421" s="271">
        <v>3474</v>
      </c>
      <c r="B1421" s="272" t="s">
        <v>2243</v>
      </c>
      <c r="C1421" s="271" t="s">
        <v>77</v>
      </c>
      <c r="D1421" s="273">
        <v>27.14</v>
      </c>
    </row>
    <row r="1422" spans="1:4" x14ac:dyDescent="0.2">
      <c r="A1422" s="271">
        <v>3443</v>
      </c>
      <c r="B1422" s="272" t="s">
        <v>2244</v>
      </c>
      <c r="C1422" s="271" t="s">
        <v>77</v>
      </c>
      <c r="D1422" s="273">
        <v>16.88</v>
      </c>
    </row>
    <row r="1423" spans="1:4" x14ac:dyDescent="0.2">
      <c r="A1423" s="271">
        <v>3450</v>
      </c>
      <c r="B1423" s="272" t="s">
        <v>2245</v>
      </c>
      <c r="C1423" s="271" t="s">
        <v>77</v>
      </c>
      <c r="D1423" s="273">
        <v>7.86</v>
      </c>
    </row>
    <row r="1424" spans="1:4" x14ac:dyDescent="0.2">
      <c r="A1424" s="271">
        <v>3453</v>
      </c>
      <c r="B1424" s="272" t="s">
        <v>2246</v>
      </c>
      <c r="C1424" s="271" t="s">
        <v>77</v>
      </c>
      <c r="D1424" s="273">
        <v>96.1</v>
      </c>
    </row>
    <row r="1425" spans="1:4" x14ac:dyDescent="0.2">
      <c r="A1425" s="271">
        <v>3452</v>
      </c>
      <c r="B1425" s="272" t="s">
        <v>2247</v>
      </c>
      <c r="C1425" s="271" t="s">
        <v>77</v>
      </c>
      <c r="D1425" s="273">
        <v>47.43</v>
      </c>
    </row>
    <row r="1426" spans="1:4" x14ac:dyDescent="0.2">
      <c r="A1426" s="271">
        <v>3454</v>
      </c>
      <c r="B1426" s="272" t="s">
        <v>2248</v>
      </c>
      <c r="C1426" s="271" t="s">
        <v>77</v>
      </c>
      <c r="D1426" s="273">
        <v>146.16999999999999</v>
      </c>
    </row>
    <row r="1427" spans="1:4" x14ac:dyDescent="0.2">
      <c r="A1427" s="271">
        <v>3451</v>
      </c>
      <c r="B1427" s="272" t="s">
        <v>2249</v>
      </c>
      <c r="C1427" s="271" t="s">
        <v>77</v>
      </c>
      <c r="D1427" s="273">
        <v>9.41</v>
      </c>
    </row>
    <row r="1428" spans="1:4" x14ac:dyDescent="0.2">
      <c r="A1428" s="271">
        <v>3458</v>
      </c>
      <c r="B1428" s="272" t="s">
        <v>2250</v>
      </c>
      <c r="C1428" s="271" t="s">
        <v>77</v>
      </c>
      <c r="D1428" s="273">
        <v>26.39</v>
      </c>
    </row>
    <row r="1429" spans="1:4" x14ac:dyDescent="0.2">
      <c r="A1429" s="271">
        <v>3457</v>
      </c>
      <c r="B1429" s="272" t="s">
        <v>2251</v>
      </c>
      <c r="C1429" s="271" t="s">
        <v>77</v>
      </c>
      <c r="D1429" s="273">
        <v>19.809999999999999</v>
      </c>
    </row>
    <row r="1430" spans="1:4" x14ac:dyDescent="0.2">
      <c r="A1430" s="271">
        <v>3472</v>
      </c>
      <c r="B1430" s="272" t="s">
        <v>2252</v>
      </c>
      <c r="C1430" s="271" t="s">
        <v>77</v>
      </c>
      <c r="D1430" s="273">
        <v>12.64</v>
      </c>
    </row>
    <row r="1431" spans="1:4" x14ac:dyDescent="0.2">
      <c r="A1431" s="271">
        <v>3455</v>
      </c>
      <c r="B1431" s="272" t="s">
        <v>2253</v>
      </c>
      <c r="C1431" s="271" t="s">
        <v>77</v>
      </c>
      <c r="D1431" s="273">
        <v>5.62</v>
      </c>
    </row>
    <row r="1432" spans="1:4" x14ac:dyDescent="0.2">
      <c r="A1432" s="271">
        <v>3470</v>
      </c>
      <c r="B1432" s="272" t="s">
        <v>2254</v>
      </c>
      <c r="C1432" s="271" t="s">
        <v>77</v>
      </c>
      <c r="D1432" s="273">
        <v>73.69</v>
      </c>
    </row>
    <row r="1433" spans="1:4" x14ac:dyDescent="0.2">
      <c r="A1433" s="271">
        <v>3471</v>
      </c>
      <c r="B1433" s="272" t="s">
        <v>2255</v>
      </c>
      <c r="C1433" s="271" t="s">
        <v>77</v>
      </c>
      <c r="D1433" s="273">
        <v>40.49</v>
      </c>
    </row>
    <row r="1434" spans="1:4" x14ac:dyDescent="0.2">
      <c r="A1434" s="271">
        <v>3459</v>
      </c>
      <c r="B1434" s="272" t="s">
        <v>2256</v>
      </c>
      <c r="C1434" s="271" t="s">
        <v>77</v>
      </c>
      <c r="D1434" s="273">
        <v>103.94</v>
      </c>
    </row>
    <row r="1435" spans="1:4" x14ac:dyDescent="0.2">
      <c r="A1435" s="271">
        <v>3456</v>
      </c>
      <c r="B1435" s="272" t="s">
        <v>2257</v>
      </c>
      <c r="C1435" s="271" t="s">
        <v>77</v>
      </c>
      <c r="D1435" s="273">
        <v>8.42</v>
      </c>
    </row>
    <row r="1436" spans="1:4" x14ac:dyDescent="0.2">
      <c r="A1436" s="271">
        <v>3469</v>
      </c>
      <c r="B1436" s="272" t="s">
        <v>2258</v>
      </c>
      <c r="C1436" s="271" t="s">
        <v>77</v>
      </c>
      <c r="D1436" s="273">
        <v>197.67</v>
      </c>
    </row>
    <row r="1437" spans="1:4" x14ac:dyDescent="0.2">
      <c r="A1437" s="271">
        <v>3460</v>
      </c>
      <c r="B1437" s="272" t="s">
        <v>2259</v>
      </c>
      <c r="C1437" s="271" t="s">
        <v>77</v>
      </c>
      <c r="D1437" s="273">
        <v>288.43</v>
      </c>
    </row>
    <row r="1438" spans="1:4" x14ac:dyDescent="0.2">
      <c r="A1438" s="271">
        <v>3461</v>
      </c>
      <c r="B1438" s="272" t="s">
        <v>2260</v>
      </c>
      <c r="C1438" s="271" t="s">
        <v>77</v>
      </c>
      <c r="D1438" s="273">
        <v>737.21</v>
      </c>
    </row>
    <row r="1439" spans="1:4" x14ac:dyDescent="0.2">
      <c r="A1439" s="271">
        <v>37433</v>
      </c>
      <c r="B1439" s="272" t="s">
        <v>2261</v>
      </c>
      <c r="C1439" s="271" t="s">
        <v>77</v>
      </c>
      <c r="D1439" s="273"/>
    </row>
    <row r="1440" spans="1:4" x14ac:dyDescent="0.2">
      <c r="A1440" s="271">
        <v>37430</v>
      </c>
      <c r="B1440" s="272" t="s">
        <v>2262</v>
      </c>
      <c r="C1440" s="271" t="s">
        <v>77</v>
      </c>
      <c r="D1440" s="273"/>
    </row>
    <row r="1441" spans="1:4" x14ac:dyDescent="0.2">
      <c r="A1441" s="271">
        <v>37434</v>
      </c>
      <c r="B1441" s="272" t="s">
        <v>2263</v>
      </c>
      <c r="C1441" s="271" t="s">
        <v>77</v>
      </c>
      <c r="D1441" s="273"/>
    </row>
    <row r="1442" spans="1:4" x14ac:dyDescent="0.2">
      <c r="A1442" s="271">
        <v>37431</v>
      </c>
      <c r="B1442" s="272" t="s">
        <v>2264</v>
      </c>
      <c r="C1442" s="271" t="s">
        <v>77</v>
      </c>
      <c r="D1442" s="273"/>
    </row>
    <row r="1443" spans="1:4" x14ac:dyDescent="0.2">
      <c r="A1443" s="271">
        <v>37432</v>
      </c>
      <c r="B1443" s="272" t="s">
        <v>2265</v>
      </c>
      <c r="C1443" s="271" t="s">
        <v>77</v>
      </c>
      <c r="D1443" s="273"/>
    </row>
    <row r="1444" spans="1:4" x14ac:dyDescent="0.2">
      <c r="A1444" s="271">
        <v>39869</v>
      </c>
      <c r="B1444" s="272" t="s">
        <v>2266</v>
      </c>
      <c r="C1444" s="271" t="s">
        <v>77</v>
      </c>
      <c r="D1444" s="273"/>
    </row>
    <row r="1445" spans="1:4" x14ac:dyDescent="0.2">
      <c r="A1445" s="271">
        <v>39870</v>
      </c>
      <c r="B1445" s="272" t="s">
        <v>2267</v>
      </c>
      <c r="C1445" s="271" t="s">
        <v>77</v>
      </c>
      <c r="D1445" s="273"/>
    </row>
    <row r="1446" spans="1:4" x14ac:dyDescent="0.2">
      <c r="A1446" s="271">
        <v>39871</v>
      </c>
      <c r="B1446" s="272" t="s">
        <v>2268</v>
      </c>
      <c r="C1446" s="271" t="s">
        <v>77</v>
      </c>
      <c r="D1446" s="273"/>
    </row>
    <row r="1447" spans="1:4" x14ac:dyDescent="0.2">
      <c r="A1447" s="271">
        <v>12722</v>
      </c>
      <c r="B1447" s="272" t="s">
        <v>2269</v>
      </c>
      <c r="C1447" s="271" t="s">
        <v>77</v>
      </c>
      <c r="D1447" s="273"/>
    </row>
    <row r="1448" spans="1:4" x14ac:dyDescent="0.2">
      <c r="A1448" s="271">
        <v>12714</v>
      </c>
      <c r="B1448" s="272" t="s">
        <v>2270</v>
      </c>
      <c r="C1448" s="271" t="s">
        <v>77</v>
      </c>
      <c r="D1448" s="273"/>
    </row>
    <row r="1449" spans="1:4" x14ac:dyDescent="0.2">
      <c r="A1449" s="271">
        <v>12715</v>
      </c>
      <c r="B1449" s="272" t="s">
        <v>2271</v>
      </c>
      <c r="C1449" s="271" t="s">
        <v>77</v>
      </c>
      <c r="D1449" s="273"/>
    </row>
    <row r="1450" spans="1:4" x14ac:dyDescent="0.2">
      <c r="A1450" s="271">
        <v>12716</v>
      </c>
      <c r="B1450" s="272" t="s">
        <v>2272</v>
      </c>
      <c r="C1450" s="271" t="s">
        <v>77</v>
      </c>
      <c r="D1450" s="273"/>
    </row>
    <row r="1451" spans="1:4" x14ac:dyDescent="0.2">
      <c r="A1451" s="271">
        <v>12717</v>
      </c>
      <c r="B1451" s="272" t="s">
        <v>2273</v>
      </c>
      <c r="C1451" s="271" t="s">
        <v>77</v>
      </c>
      <c r="D1451" s="273"/>
    </row>
    <row r="1452" spans="1:4" x14ac:dyDescent="0.2">
      <c r="A1452" s="271">
        <v>12718</v>
      </c>
      <c r="B1452" s="272" t="s">
        <v>2274</v>
      </c>
      <c r="C1452" s="271" t="s">
        <v>77</v>
      </c>
      <c r="D1452" s="273"/>
    </row>
    <row r="1453" spans="1:4" x14ac:dyDescent="0.2">
      <c r="A1453" s="271">
        <v>12719</v>
      </c>
      <c r="B1453" s="272" t="s">
        <v>2275</v>
      </c>
      <c r="C1453" s="271" t="s">
        <v>77</v>
      </c>
      <c r="D1453" s="273"/>
    </row>
    <row r="1454" spans="1:4" x14ac:dyDescent="0.2">
      <c r="A1454" s="271">
        <v>12720</v>
      </c>
      <c r="B1454" s="272" t="s">
        <v>2276</v>
      </c>
      <c r="C1454" s="271" t="s">
        <v>77</v>
      </c>
      <c r="D1454" s="273"/>
    </row>
    <row r="1455" spans="1:4" x14ac:dyDescent="0.2">
      <c r="A1455" s="271">
        <v>12721</v>
      </c>
      <c r="B1455" s="272" t="s">
        <v>2277</v>
      </c>
      <c r="C1455" s="271" t="s">
        <v>77</v>
      </c>
      <c r="D1455" s="273"/>
    </row>
    <row r="1456" spans="1:4" x14ac:dyDescent="0.2">
      <c r="A1456" s="271">
        <v>3468</v>
      </c>
      <c r="B1456" s="272" t="s">
        <v>2278</v>
      </c>
      <c r="C1456" s="271" t="s">
        <v>77</v>
      </c>
      <c r="D1456" s="273">
        <v>34.450000000000003</v>
      </c>
    </row>
    <row r="1457" spans="1:4" x14ac:dyDescent="0.2">
      <c r="A1457" s="271">
        <v>3465</v>
      </c>
      <c r="B1457" s="272" t="s">
        <v>2279</v>
      </c>
      <c r="C1457" s="271" t="s">
        <v>77</v>
      </c>
      <c r="D1457" s="273">
        <v>34.43</v>
      </c>
    </row>
    <row r="1458" spans="1:4" x14ac:dyDescent="0.2">
      <c r="A1458" s="271">
        <v>12403</v>
      </c>
      <c r="B1458" s="272" t="s">
        <v>2280</v>
      </c>
      <c r="C1458" s="271" t="s">
        <v>77</v>
      </c>
      <c r="D1458" s="273">
        <v>24.54</v>
      </c>
    </row>
    <row r="1459" spans="1:4" x14ac:dyDescent="0.2">
      <c r="A1459" s="271">
        <v>3463</v>
      </c>
      <c r="B1459" s="272" t="s">
        <v>2281</v>
      </c>
      <c r="C1459" s="271" t="s">
        <v>77</v>
      </c>
      <c r="D1459" s="273">
        <v>14.34</v>
      </c>
    </row>
    <row r="1460" spans="1:4" x14ac:dyDescent="0.2">
      <c r="A1460" s="271">
        <v>3464</v>
      </c>
      <c r="B1460" s="272" t="s">
        <v>2282</v>
      </c>
      <c r="C1460" s="271" t="s">
        <v>77</v>
      </c>
      <c r="D1460" s="273">
        <v>14.34</v>
      </c>
    </row>
    <row r="1461" spans="1:4" x14ac:dyDescent="0.2">
      <c r="A1461" s="271">
        <v>3466</v>
      </c>
      <c r="B1461" s="272" t="s">
        <v>2283</v>
      </c>
      <c r="C1461" s="271" t="s">
        <v>77</v>
      </c>
      <c r="D1461" s="273">
        <v>87.46</v>
      </c>
    </row>
    <row r="1462" spans="1:4" x14ac:dyDescent="0.2">
      <c r="A1462" s="271">
        <v>3467</v>
      </c>
      <c r="B1462" s="272" t="s">
        <v>2284</v>
      </c>
      <c r="C1462" s="271" t="s">
        <v>77</v>
      </c>
      <c r="D1462" s="273">
        <v>49.39</v>
      </c>
    </row>
    <row r="1463" spans="1:4" x14ac:dyDescent="0.2">
      <c r="A1463" s="271">
        <v>3462</v>
      </c>
      <c r="B1463" s="272" t="s">
        <v>2285</v>
      </c>
      <c r="C1463" s="271" t="s">
        <v>77</v>
      </c>
      <c r="D1463" s="273">
        <v>9.4600000000000009</v>
      </c>
    </row>
    <row r="1464" spans="1:4" x14ac:dyDescent="0.2">
      <c r="A1464" s="271">
        <v>37416</v>
      </c>
      <c r="B1464" s="272" t="s">
        <v>2286</v>
      </c>
      <c r="C1464" s="271" t="s">
        <v>77</v>
      </c>
      <c r="D1464" s="273"/>
    </row>
    <row r="1465" spans="1:4" x14ac:dyDescent="0.2">
      <c r="A1465" s="271">
        <v>37417</v>
      </c>
      <c r="B1465" s="272" t="s">
        <v>2287</v>
      </c>
      <c r="C1465" s="271" t="s">
        <v>77</v>
      </c>
      <c r="D1465" s="273"/>
    </row>
    <row r="1466" spans="1:4" x14ac:dyDescent="0.2">
      <c r="A1466" s="271">
        <v>37413</v>
      </c>
      <c r="B1466" s="272" t="s">
        <v>2288</v>
      </c>
      <c r="C1466" s="271" t="s">
        <v>77</v>
      </c>
      <c r="D1466" s="273"/>
    </row>
    <row r="1467" spans="1:4" x14ac:dyDescent="0.2">
      <c r="A1467" s="271">
        <v>37414</v>
      </c>
      <c r="B1467" s="272" t="s">
        <v>2289</v>
      </c>
      <c r="C1467" s="271" t="s">
        <v>77</v>
      </c>
      <c r="D1467" s="273"/>
    </row>
    <row r="1468" spans="1:4" x14ac:dyDescent="0.2">
      <c r="A1468" s="271">
        <v>37415</v>
      </c>
      <c r="B1468" s="272" t="s">
        <v>2290</v>
      </c>
      <c r="C1468" s="271" t="s">
        <v>77</v>
      </c>
      <c r="D1468" s="273"/>
    </row>
    <row r="1469" spans="1:4" x14ac:dyDescent="0.2">
      <c r="A1469" s="271">
        <v>43590</v>
      </c>
      <c r="B1469" s="272" t="s">
        <v>2291</v>
      </c>
      <c r="C1469" s="271" t="s">
        <v>77</v>
      </c>
      <c r="D1469" s="273">
        <v>189.48</v>
      </c>
    </row>
    <row r="1470" spans="1:4" x14ac:dyDescent="0.2">
      <c r="A1470" s="271">
        <v>43589</v>
      </c>
      <c r="B1470" s="272" t="s">
        <v>2292</v>
      </c>
      <c r="C1470" s="271" t="s">
        <v>77</v>
      </c>
      <c r="D1470" s="273">
        <v>34.28</v>
      </c>
    </row>
    <row r="1471" spans="1:4" x14ac:dyDescent="0.2">
      <c r="A1471" s="271">
        <v>34519</v>
      </c>
      <c r="B1471" s="272" t="s">
        <v>410</v>
      </c>
      <c r="C1471" s="271" t="s">
        <v>77</v>
      </c>
      <c r="D1471" s="273"/>
    </row>
    <row r="1472" spans="1:4" x14ac:dyDescent="0.2">
      <c r="A1472" s="271">
        <v>1649</v>
      </c>
      <c r="B1472" s="272" t="s">
        <v>2293</v>
      </c>
      <c r="C1472" s="271" t="s">
        <v>77</v>
      </c>
      <c r="D1472" s="273">
        <v>62.23</v>
      </c>
    </row>
    <row r="1473" spans="1:4" x14ac:dyDescent="0.2">
      <c r="A1473" s="271">
        <v>1653</v>
      </c>
      <c r="B1473" s="272" t="s">
        <v>2294</v>
      </c>
      <c r="C1473" s="271" t="s">
        <v>77</v>
      </c>
      <c r="D1473" s="273">
        <v>48.75</v>
      </c>
    </row>
    <row r="1474" spans="1:4" x14ac:dyDescent="0.2">
      <c r="A1474" s="271">
        <v>1648</v>
      </c>
      <c r="B1474" s="272" t="s">
        <v>2295</v>
      </c>
      <c r="C1474" s="271" t="s">
        <v>77</v>
      </c>
      <c r="D1474" s="273">
        <v>33.520000000000003</v>
      </c>
    </row>
    <row r="1475" spans="1:4" x14ac:dyDescent="0.2">
      <c r="A1475" s="271">
        <v>1647</v>
      </c>
      <c r="B1475" s="272" t="s">
        <v>2296</v>
      </c>
      <c r="C1475" s="271" t="s">
        <v>77</v>
      </c>
      <c r="D1475" s="273">
        <v>17.45</v>
      </c>
    </row>
    <row r="1476" spans="1:4" x14ac:dyDescent="0.2">
      <c r="A1476" s="271">
        <v>1651</v>
      </c>
      <c r="B1476" s="272" t="s">
        <v>2297</v>
      </c>
      <c r="C1476" s="271" t="s">
        <v>77</v>
      </c>
      <c r="D1476" s="273">
        <v>155.49</v>
      </c>
    </row>
    <row r="1477" spans="1:4" x14ac:dyDescent="0.2">
      <c r="A1477" s="271">
        <v>1650</v>
      </c>
      <c r="B1477" s="272" t="s">
        <v>2298</v>
      </c>
      <c r="C1477" s="271" t="s">
        <v>77</v>
      </c>
      <c r="D1477" s="273">
        <v>85.95</v>
      </c>
    </row>
    <row r="1478" spans="1:4" x14ac:dyDescent="0.2">
      <c r="A1478" s="271">
        <v>1652</v>
      </c>
      <c r="B1478" s="272" t="s">
        <v>2299</v>
      </c>
      <c r="C1478" s="271" t="s">
        <v>77</v>
      </c>
      <c r="D1478" s="273">
        <v>223.18</v>
      </c>
    </row>
    <row r="1479" spans="1:4" x14ac:dyDescent="0.2">
      <c r="A1479" s="271">
        <v>1654</v>
      </c>
      <c r="B1479" s="272" t="s">
        <v>2300</v>
      </c>
      <c r="C1479" s="271" t="s">
        <v>77</v>
      </c>
      <c r="D1479" s="273">
        <v>23.96</v>
      </c>
    </row>
    <row r="1480" spans="1:4" x14ac:dyDescent="0.2">
      <c r="A1480" s="271">
        <v>10510</v>
      </c>
      <c r="B1480" s="272" t="s">
        <v>2301</v>
      </c>
      <c r="C1480" s="271" t="s">
        <v>77</v>
      </c>
      <c r="D1480" s="273">
        <v>183.95</v>
      </c>
    </row>
    <row r="1481" spans="1:4" x14ac:dyDescent="0.2">
      <c r="A1481" s="271">
        <v>1744</v>
      </c>
      <c r="B1481" s="272" t="s">
        <v>2302</v>
      </c>
      <c r="C1481" s="271" t="s">
        <v>77</v>
      </c>
      <c r="D1481" s="273">
        <v>168.46</v>
      </c>
    </row>
    <row r="1482" spans="1:4" x14ac:dyDescent="0.2">
      <c r="A1482" s="271">
        <v>1743</v>
      </c>
      <c r="B1482" s="272" t="s">
        <v>2303</v>
      </c>
      <c r="C1482" s="271" t="s">
        <v>77</v>
      </c>
      <c r="D1482" s="273">
        <v>221.21</v>
      </c>
    </row>
    <row r="1483" spans="1:4" x14ac:dyDescent="0.2">
      <c r="A1483" s="271">
        <v>1747</v>
      </c>
      <c r="B1483" s="272" t="s">
        <v>2304</v>
      </c>
      <c r="C1483" s="271" t="s">
        <v>77</v>
      </c>
      <c r="D1483" s="273">
        <v>243.2</v>
      </c>
    </row>
    <row r="1484" spans="1:4" x14ac:dyDescent="0.2">
      <c r="A1484" s="271">
        <v>39640</v>
      </c>
      <c r="B1484" s="272" t="s">
        <v>2305</v>
      </c>
      <c r="C1484" s="271" t="s">
        <v>77</v>
      </c>
      <c r="D1484" s="273">
        <v>13.31</v>
      </c>
    </row>
    <row r="1485" spans="1:4" x14ac:dyDescent="0.2">
      <c r="A1485" s="271">
        <v>7216</v>
      </c>
      <c r="B1485" s="272" t="s">
        <v>2306</v>
      </c>
      <c r="C1485" s="271" t="s">
        <v>77</v>
      </c>
      <c r="D1485" s="273">
        <v>71.48</v>
      </c>
    </row>
    <row r="1486" spans="1:4" x14ac:dyDescent="0.2">
      <c r="A1486" s="271">
        <v>20235</v>
      </c>
      <c r="B1486" s="272" t="s">
        <v>2307</v>
      </c>
      <c r="C1486" s="271" t="s">
        <v>77</v>
      </c>
      <c r="D1486" s="273">
        <v>57.47</v>
      </c>
    </row>
    <row r="1487" spans="1:4" x14ac:dyDescent="0.2">
      <c r="A1487" s="271">
        <v>7181</v>
      </c>
      <c r="B1487" s="272" t="s">
        <v>2308</v>
      </c>
      <c r="C1487" s="271" t="s">
        <v>77</v>
      </c>
      <c r="D1487" s="273">
        <v>7.77</v>
      </c>
    </row>
    <row r="1488" spans="1:4" x14ac:dyDescent="0.2">
      <c r="A1488" s="271">
        <v>40742</v>
      </c>
      <c r="B1488" s="272" t="s">
        <v>2309</v>
      </c>
      <c r="C1488" s="271" t="s">
        <v>77</v>
      </c>
      <c r="D1488" s="273">
        <v>13.69</v>
      </c>
    </row>
    <row r="1489" spans="1:4" x14ac:dyDescent="0.2">
      <c r="A1489" s="271">
        <v>7214</v>
      </c>
      <c r="B1489" s="272" t="s">
        <v>2310</v>
      </c>
      <c r="C1489" s="271" t="s">
        <v>77</v>
      </c>
      <c r="D1489" s="273">
        <v>69.8</v>
      </c>
    </row>
    <row r="1490" spans="1:4" x14ac:dyDescent="0.2">
      <c r="A1490" s="271">
        <v>7219</v>
      </c>
      <c r="B1490" s="272" t="s">
        <v>2311</v>
      </c>
      <c r="C1490" s="271" t="s">
        <v>77</v>
      </c>
      <c r="D1490" s="273">
        <v>61.91</v>
      </c>
    </row>
    <row r="1491" spans="1:4" x14ac:dyDescent="0.2">
      <c r="A1491" s="271">
        <v>2628</v>
      </c>
      <c r="B1491" s="272" t="s">
        <v>2312</v>
      </c>
      <c r="C1491" s="271" t="s">
        <v>77</v>
      </c>
      <c r="D1491" s="273">
        <v>254.71</v>
      </c>
    </row>
    <row r="1492" spans="1:4" x14ac:dyDescent="0.2">
      <c r="A1492" s="271">
        <v>2622</v>
      </c>
      <c r="B1492" s="272" t="s">
        <v>2313</v>
      </c>
      <c r="C1492" s="271" t="s">
        <v>77</v>
      </c>
      <c r="D1492" s="273">
        <v>6.05</v>
      </c>
    </row>
    <row r="1493" spans="1:4" x14ac:dyDescent="0.2">
      <c r="A1493" s="271">
        <v>2623</v>
      </c>
      <c r="B1493" s="272" t="s">
        <v>2314</v>
      </c>
      <c r="C1493" s="271" t="s">
        <v>77</v>
      </c>
      <c r="D1493" s="273">
        <v>7.28</v>
      </c>
    </row>
    <row r="1494" spans="1:4" x14ac:dyDescent="0.2">
      <c r="A1494" s="271">
        <v>2624</v>
      </c>
      <c r="B1494" s="272" t="s">
        <v>2315</v>
      </c>
      <c r="C1494" s="271" t="s">
        <v>77</v>
      </c>
      <c r="D1494" s="273">
        <v>11.58</v>
      </c>
    </row>
    <row r="1495" spans="1:4" x14ac:dyDescent="0.2">
      <c r="A1495" s="271">
        <v>2625</v>
      </c>
      <c r="B1495" s="272" t="s">
        <v>2316</v>
      </c>
      <c r="C1495" s="271" t="s">
        <v>77</v>
      </c>
      <c r="D1495" s="273">
        <v>24.44</v>
      </c>
    </row>
    <row r="1496" spans="1:4" x14ac:dyDescent="0.2">
      <c r="A1496" s="271">
        <v>2626</v>
      </c>
      <c r="B1496" s="272" t="s">
        <v>2317</v>
      </c>
      <c r="C1496" s="271" t="s">
        <v>77</v>
      </c>
      <c r="D1496" s="273">
        <v>35.81</v>
      </c>
    </row>
    <row r="1497" spans="1:4" x14ac:dyDescent="0.2">
      <c r="A1497" s="271">
        <v>2630</v>
      </c>
      <c r="B1497" s="272" t="s">
        <v>2318</v>
      </c>
      <c r="C1497" s="271" t="s">
        <v>77</v>
      </c>
      <c r="D1497" s="273">
        <v>54.47</v>
      </c>
    </row>
    <row r="1498" spans="1:4" x14ac:dyDescent="0.2">
      <c r="A1498" s="271">
        <v>2627</v>
      </c>
      <c r="B1498" s="272" t="s">
        <v>2319</v>
      </c>
      <c r="C1498" s="271" t="s">
        <v>77</v>
      </c>
      <c r="D1498" s="273">
        <v>95.94</v>
      </c>
    </row>
    <row r="1499" spans="1:4" x14ac:dyDescent="0.2">
      <c r="A1499" s="271">
        <v>2629</v>
      </c>
      <c r="B1499" s="272" t="s">
        <v>2320</v>
      </c>
      <c r="C1499" s="271" t="s">
        <v>77</v>
      </c>
      <c r="D1499" s="273">
        <v>129.76</v>
      </c>
    </row>
    <row r="1500" spans="1:4" x14ac:dyDescent="0.2">
      <c r="A1500" s="271">
        <v>1880</v>
      </c>
      <c r="B1500" s="272" t="s">
        <v>2321</v>
      </c>
      <c r="C1500" s="271" t="s">
        <v>77</v>
      </c>
      <c r="D1500" s="273">
        <v>3.89</v>
      </c>
    </row>
    <row r="1501" spans="1:4" x14ac:dyDescent="0.2">
      <c r="A1501" s="271">
        <v>39274</v>
      </c>
      <c r="B1501" s="272" t="s">
        <v>2322</v>
      </c>
      <c r="C1501" s="271" t="s">
        <v>77</v>
      </c>
      <c r="D1501" s="273">
        <v>3.02</v>
      </c>
    </row>
    <row r="1502" spans="1:4" x14ac:dyDescent="0.2">
      <c r="A1502" s="271">
        <v>12033</v>
      </c>
      <c r="B1502" s="272" t="s">
        <v>2323</v>
      </c>
      <c r="C1502" s="271" t="s">
        <v>77</v>
      </c>
      <c r="D1502" s="273">
        <v>12.43</v>
      </c>
    </row>
    <row r="1503" spans="1:4" x14ac:dyDescent="0.2">
      <c r="A1503" s="271">
        <v>40408</v>
      </c>
      <c r="B1503" s="272" t="s">
        <v>2324</v>
      </c>
      <c r="C1503" s="271" t="s">
        <v>77</v>
      </c>
      <c r="D1503" s="273">
        <v>8.17</v>
      </c>
    </row>
    <row r="1504" spans="1:4" x14ac:dyDescent="0.2">
      <c r="A1504" s="271">
        <v>39276</v>
      </c>
      <c r="B1504" s="272" t="s">
        <v>2325</v>
      </c>
      <c r="C1504" s="271" t="s">
        <v>77</v>
      </c>
      <c r="D1504" s="273">
        <v>7.36</v>
      </c>
    </row>
    <row r="1505" spans="1:4" x14ac:dyDescent="0.2">
      <c r="A1505" s="271">
        <v>40409</v>
      </c>
      <c r="B1505" s="272" t="s">
        <v>2326</v>
      </c>
      <c r="C1505" s="271" t="s">
        <v>77</v>
      </c>
      <c r="D1505" s="273">
        <v>2.89</v>
      </c>
    </row>
    <row r="1506" spans="1:4" x14ac:dyDescent="0.2">
      <c r="A1506" s="271">
        <v>39277</v>
      </c>
      <c r="B1506" s="272" t="s">
        <v>2327</v>
      </c>
      <c r="C1506" s="271" t="s">
        <v>77</v>
      </c>
      <c r="D1506" s="273">
        <v>19.87</v>
      </c>
    </row>
    <row r="1507" spans="1:4" x14ac:dyDescent="0.2">
      <c r="A1507" s="271">
        <v>12034</v>
      </c>
      <c r="B1507" s="272" t="s">
        <v>2328</v>
      </c>
      <c r="C1507" s="271" t="s">
        <v>77</v>
      </c>
      <c r="D1507" s="273">
        <v>5.63</v>
      </c>
    </row>
    <row r="1508" spans="1:4" x14ac:dyDescent="0.2">
      <c r="A1508" s="271">
        <v>39879</v>
      </c>
      <c r="B1508" s="272" t="s">
        <v>2329</v>
      </c>
      <c r="C1508" s="271" t="s">
        <v>77</v>
      </c>
      <c r="D1508" s="273"/>
    </row>
    <row r="1509" spans="1:4" x14ac:dyDescent="0.2">
      <c r="A1509" s="271">
        <v>39880</v>
      </c>
      <c r="B1509" s="272" t="s">
        <v>2330</v>
      </c>
      <c r="C1509" s="271" t="s">
        <v>77</v>
      </c>
      <c r="D1509" s="273"/>
    </row>
    <row r="1510" spans="1:4" x14ac:dyDescent="0.2">
      <c r="A1510" s="271">
        <v>39881</v>
      </c>
      <c r="B1510" s="272" t="s">
        <v>2331</v>
      </c>
      <c r="C1510" s="271" t="s">
        <v>77</v>
      </c>
      <c r="D1510" s="273"/>
    </row>
    <row r="1511" spans="1:4" x14ac:dyDescent="0.2">
      <c r="A1511" s="271">
        <v>39882</v>
      </c>
      <c r="B1511" s="272" t="s">
        <v>2332</v>
      </c>
      <c r="C1511" s="271" t="s">
        <v>77</v>
      </c>
      <c r="D1511" s="273"/>
    </row>
    <row r="1512" spans="1:4" x14ac:dyDescent="0.2">
      <c r="A1512" s="271">
        <v>39883</v>
      </c>
      <c r="B1512" s="272" t="s">
        <v>2333</v>
      </c>
      <c r="C1512" s="271" t="s">
        <v>77</v>
      </c>
      <c r="D1512" s="273"/>
    </row>
    <row r="1513" spans="1:4" x14ac:dyDescent="0.2">
      <c r="A1513" s="271">
        <v>39884</v>
      </c>
      <c r="B1513" s="272" t="s">
        <v>2334</v>
      </c>
      <c r="C1513" s="271" t="s">
        <v>77</v>
      </c>
      <c r="D1513" s="273"/>
    </row>
    <row r="1514" spans="1:4" x14ac:dyDescent="0.2">
      <c r="A1514" s="271">
        <v>39885</v>
      </c>
      <c r="B1514" s="272" t="s">
        <v>2335</v>
      </c>
      <c r="C1514" s="271" t="s">
        <v>77</v>
      </c>
      <c r="D1514" s="273"/>
    </row>
    <row r="1515" spans="1:4" x14ac:dyDescent="0.2">
      <c r="A1515" s="271">
        <v>1777</v>
      </c>
      <c r="B1515" s="272" t="s">
        <v>2336</v>
      </c>
      <c r="C1515" s="271" t="s">
        <v>77</v>
      </c>
      <c r="D1515" s="273">
        <v>67.099999999999994</v>
      </c>
    </row>
    <row r="1516" spans="1:4" x14ac:dyDescent="0.2">
      <c r="A1516" s="271">
        <v>1819</v>
      </c>
      <c r="B1516" s="272" t="s">
        <v>2337</v>
      </c>
      <c r="C1516" s="271" t="s">
        <v>77</v>
      </c>
      <c r="D1516" s="273">
        <v>48.82</v>
      </c>
    </row>
    <row r="1517" spans="1:4" x14ac:dyDescent="0.2">
      <c r="A1517" s="271">
        <v>1776</v>
      </c>
      <c r="B1517" s="272" t="s">
        <v>2338</v>
      </c>
      <c r="C1517" s="271" t="s">
        <v>77</v>
      </c>
      <c r="D1517" s="273">
        <v>39.72</v>
      </c>
    </row>
    <row r="1518" spans="1:4" x14ac:dyDescent="0.2">
      <c r="A1518" s="271">
        <v>1775</v>
      </c>
      <c r="B1518" s="272" t="s">
        <v>2339</v>
      </c>
      <c r="C1518" s="271" t="s">
        <v>77</v>
      </c>
      <c r="D1518" s="273">
        <v>14.6</v>
      </c>
    </row>
    <row r="1519" spans="1:4" x14ac:dyDescent="0.2">
      <c r="A1519" s="271">
        <v>1778</v>
      </c>
      <c r="B1519" s="272" t="s">
        <v>2340</v>
      </c>
      <c r="C1519" s="271" t="s">
        <v>77</v>
      </c>
      <c r="D1519" s="273">
        <v>162.43</v>
      </c>
    </row>
    <row r="1520" spans="1:4" x14ac:dyDescent="0.2">
      <c r="A1520" s="271">
        <v>1818</v>
      </c>
      <c r="B1520" s="272" t="s">
        <v>2341</v>
      </c>
      <c r="C1520" s="271" t="s">
        <v>77</v>
      </c>
      <c r="D1520" s="273">
        <v>107.82</v>
      </c>
    </row>
    <row r="1521" spans="1:4" x14ac:dyDescent="0.2">
      <c r="A1521" s="271">
        <v>1779</v>
      </c>
      <c r="B1521" s="272" t="s">
        <v>2342</v>
      </c>
      <c r="C1521" s="271" t="s">
        <v>77</v>
      </c>
      <c r="D1521" s="273">
        <v>236.23</v>
      </c>
    </row>
    <row r="1522" spans="1:4" x14ac:dyDescent="0.2">
      <c r="A1522" s="271">
        <v>1820</v>
      </c>
      <c r="B1522" s="272" t="s">
        <v>2343</v>
      </c>
      <c r="C1522" s="271" t="s">
        <v>77</v>
      </c>
      <c r="D1522" s="273">
        <v>21.08</v>
      </c>
    </row>
    <row r="1523" spans="1:4" x14ac:dyDescent="0.2">
      <c r="A1523" s="271">
        <v>1780</v>
      </c>
      <c r="B1523" s="272" t="s">
        <v>2344</v>
      </c>
      <c r="C1523" s="271" t="s">
        <v>77</v>
      </c>
      <c r="D1523" s="273">
        <v>486.99</v>
      </c>
    </row>
    <row r="1524" spans="1:4" x14ac:dyDescent="0.2">
      <c r="A1524" s="271">
        <v>1783</v>
      </c>
      <c r="B1524" s="272" t="s">
        <v>2345</v>
      </c>
      <c r="C1524" s="271" t="s">
        <v>77</v>
      </c>
      <c r="D1524" s="273">
        <v>51.49</v>
      </c>
    </row>
    <row r="1525" spans="1:4" x14ac:dyDescent="0.2">
      <c r="A1525" s="271">
        <v>1782</v>
      </c>
      <c r="B1525" s="272" t="s">
        <v>2346</v>
      </c>
      <c r="C1525" s="271" t="s">
        <v>77</v>
      </c>
      <c r="D1525" s="273">
        <v>40.71</v>
      </c>
    </row>
    <row r="1526" spans="1:4" x14ac:dyDescent="0.2">
      <c r="A1526" s="271">
        <v>1781</v>
      </c>
      <c r="B1526" s="272" t="s">
        <v>2347</v>
      </c>
      <c r="C1526" s="271" t="s">
        <v>77</v>
      </c>
      <c r="D1526" s="273">
        <v>26.52</v>
      </c>
    </row>
    <row r="1527" spans="1:4" x14ac:dyDescent="0.2">
      <c r="A1527" s="271">
        <v>1817</v>
      </c>
      <c r="B1527" s="272" t="s">
        <v>2348</v>
      </c>
      <c r="C1527" s="271" t="s">
        <v>77</v>
      </c>
      <c r="D1527" s="273">
        <v>12.13</v>
      </c>
    </row>
    <row r="1528" spans="1:4" x14ac:dyDescent="0.2">
      <c r="A1528" s="271">
        <v>1784</v>
      </c>
      <c r="B1528" s="272" t="s">
        <v>2349</v>
      </c>
      <c r="C1528" s="271" t="s">
        <v>77</v>
      </c>
      <c r="D1528" s="273">
        <v>145.38999999999999</v>
      </c>
    </row>
    <row r="1529" spans="1:4" x14ac:dyDescent="0.2">
      <c r="A1529" s="271">
        <v>1810</v>
      </c>
      <c r="B1529" s="272" t="s">
        <v>2350</v>
      </c>
      <c r="C1529" s="271" t="s">
        <v>77</v>
      </c>
      <c r="D1529" s="273">
        <v>80.64</v>
      </c>
    </row>
    <row r="1530" spans="1:4" x14ac:dyDescent="0.2">
      <c r="A1530" s="271">
        <v>1812</v>
      </c>
      <c r="B1530" s="272" t="s">
        <v>2351</v>
      </c>
      <c r="C1530" s="271" t="s">
        <v>77</v>
      </c>
      <c r="D1530" s="273">
        <v>203.58</v>
      </c>
    </row>
    <row r="1531" spans="1:4" x14ac:dyDescent="0.2">
      <c r="A1531" s="271">
        <v>1811</v>
      </c>
      <c r="B1531" s="272" t="s">
        <v>2352</v>
      </c>
      <c r="C1531" s="271" t="s">
        <v>77</v>
      </c>
      <c r="D1531" s="273">
        <v>17.440000000000001</v>
      </c>
    </row>
    <row r="1532" spans="1:4" x14ac:dyDescent="0.2">
      <c r="A1532" s="271">
        <v>40386</v>
      </c>
      <c r="B1532" s="272" t="s">
        <v>2353</v>
      </c>
      <c r="C1532" s="271" t="s">
        <v>77</v>
      </c>
      <c r="D1532" s="273"/>
    </row>
    <row r="1533" spans="1:4" x14ac:dyDescent="0.2">
      <c r="A1533" s="271">
        <v>40384</v>
      </c>
      <c r="B1533" s="272" t="s">
        <v>2354</v>
      </c>
      <c r="C1533" s="271" t="s">
        <v>77</v>
      </c>
      <c r="D1533" s="273"/>
    </row>
    <row r="1534" spans="1:4" x14ac:dyDescent="0.2">
      <c r="A1534" s="271">
        <v>40423</v>
      </c>
      <c r="B1534" s="272" t="s">
        <v>2355</v>
      </c>
      <c r="C1534" s="271" t="s">
        <v>77</v>
      </c>
      <c r="D1534" s="273"/>
    </row>
    <row r="1535" spans="1:4" x14ac:dyDescent="0.2">
      <c r="A1535" s="271">
        <v>40379</v>
      </c>
      <c r="B1535" s="272" t="s">
        <v>2356</v>
      </c>
      <c r="C1535" s="271" t="s">
        <v>77</v>
      </c>
      <c r="D1535" s="273"/>
    </row>
    <row r="1536" spans="1:4" x14ac:dyDescent="0.2">
      <c r="A1536" s="271">
        <v>40389</v>
      </c>
      <c r="B1536" s="272" t="s">
        <v>2357</v>
      </c>
      <c r="C1536" s="271" t="s">
        <v>77</v>
      </c>
      <c r="D1536" s="273"/>
    </row>
    <row r="1537" spans="1:4" x14ac:dyDescent="0.2">
      <c r="A1537" s="271">
        <v>40388</v>
      </c>
      <c r="B1537" s="272" t="s">
        <v>2358</v>
      </c>
      <c r="C1537" s="271" t="s">
        <v>77</v>
      </c>
      <c r="D1537" s="273"/>
    </row>
    <row r="1538" spans="1:4" x14ac:dyDescent="0.2">
      <c r="A1538" s="271">
        <v>40391</v>
      </c>
      <c r="B1538" s="272" t="s">
        <v>2359</v>
      </c>
      <c r="C1538" s="271" t="s">
        <v>77</v>
      </c>
      <c r="D1538" s="273"/>
    </row>
    <row r="1539" spans="1:4" x14ac:dyDescent="0.2">
      <c r="A1539" s="271">
        <v>40381</v>
      </c>
      <c r="B1539" s="272" t="s">
        <v>2360</v>
      </c>
      <c r="C1539" s="271" t="s">
        <v>77</v>
      </c>
      <c r="D1539" s="273"/>
    </row>
    <row r="1540" spans="1:4" x14ac:dyDescent="0.2">
      <c r="A1540" s="271">
        <v>2609</v>
      </c>
      <c r="B1540" s="272" t="s">
        <v>2361</v>
      </c>
      <c r="C1540" s="271" t="s">
        <v>77</v>
      </c>
      <c r="D1540" s="273">
        <v>5.68</v>
      </c>
    </row>
    <row r="1541" spans="1:4" x14ac:dyDescent="0.2">
      <c r="A1541" s="271">
        <v>2634</v>
      </c>
      <c r="B1541" s="272" t="s">
        <v>2362</v>
      </c>
      <c r="C1541" s="271" t="s">
        <v>77</v>
      </c>
      <c r="D1541" s="273">
        <v>7.46</v>
      </c>
    </row>
    <row r="1542" spans="1:4" x14ac:dyDescent="0.2">
      <c r="A1542" s="271">
        <v>2611</v>
      </c>
      <c r="B1542" s="272" t="s">
        <v>2363</v>
      </c>
      <c r="C1542" s="271" t="s">
        <v>77</v>
      </c>
      <c r="D1542" s="273">
        <v>21.03</v>
      </c>
    </row>
    <row r="1543" spans="1:4" x14ac:dyDescent="0.2">
      <c r="A1543" s="271">
        <v>40414</v>
      </c>
      <c r="B1543" s="272" t="s">
        <v>2364</v>
      </c>
      <c r="C1543" s="271" t="s">
        <v>77</v>
      </c>
      <c r="D1543" s="273"/>
    </row>
    <row r="1544" spans="1:4" x14ac:dyDescent="0.2">
      <c r="A1544" s="271">
        <v>40416</v>
      </c>
      <c r="B1544" s="272" t="s">
        <v>2365</v>
      </c>
      <c r="C1544" s="271" t="s">
        <v>77</v>
      </c>
      <c r="D1544" s="273"/>
    </row>
    <row r="1545" spans="1:4" x14ac:dyDescent="0.2">
      <c r="A1545" s="271">
        <v>40418</v>
      </c>
      <c r="B1545" s="272" t="s">
        <v>2366</v>
      </c>
      <c r="C1545" s="271" t="s">
        <v>77</v>
      </c>
      <c r="D1545" s="273"/>
    </row>
    <row r="1546" spans="1:4" x14ac:dyDescent="0.2">
      <c r="A1546" s="271">
        <v>34359</v>
      </c>
      <c r="B1546" s="272" t="s">
        <v>2367</v>
      </c>
      <c r="C1546" s="271" t="s">
        <v>77</v>
      </c>
      <c r="D1546" s="273"/>
    </row>
    <row r="1547" spans="1:4" x14ac:dyDescent="0.2">
      <c r="A1547" s="271">
        <v>1789</v>
      </c>
      <c r="B1547" s="272" t="s">
        <v>2368</v>
      </c>
      <c r="C1547" s="271" t="s">
        <v>77</v>
      </c>
      <c r="D1547" s="273">
        <v>64.400000000000006</v>
      </c>
    </row>
    <row r="1548" spans="1:4" x14ac:dyDescent="0.2">
      <c r="A1548" s="271">
        <v>1788</v>
      </c>
      <c r="B1548" s="272" t="s">
        <v>2369</v>
      </c>
      <c r="C1548" s="271" t="s">
        <v>77</v>
      </c>
      <c r="D1548" s="273">
        <v>51.62</v>
      </c>
    </row>
    <row r="1549" spans="1:4" x14ac:dyDescent="0.2">
      <c r="A1549" s="271">
        <v>1787</v>
      </c>
      <c r="B1549" s="272" t="s">
        <v>2370</v>
      </c>
      <c r="C1549" s="271" t="s">
        <v>77</v>
      </c>
      <c r="D1549" s="273">
        <v>30.69</v>
      </c>
    </row>
    <row r="1550" spans="1:4" x14ac:dyDescent="0.2">
      <c r="A1550" s="271">
        <v>1786</v>
      </c>
      <c r="B1550" s="272" t="s">
        <v>2371</v>
      </c>
      <c r="C1550" s="271" t="s">
        <v>77</v>
      </c>
      <c r="D1550" s="273">
        <v>12.82</v>
      </c>
    </row>
    <row r="1551" spans="1:4" x14ac:dyDescent="0.2">
      <c r="A1551" s="271">
        <v>1791</v>
      </c>
      <c r="B1551" s="272" t="s">
        <v>2372</v>
      </c>
      <c r="C1551" s="271" t="s">
        <v>77</v>
      </c>
      <c r="D1551" s="273">
        <v>186.13</v>
      </c>
    </row>
    <row r="1552" spans="1:4" x14ac:dyDescent="0.2">
      <c r="A1552" s="271">
        <v>1790</v>
      </c>
      <c r="B1552" s="272" t="s">
        <v>2373</v>
      </c>
      <c r="C1552" s="271" t="s">
        <v>77</v>
      </c>
      <c r="D1552" s="273">
        <v>107.25</v>
      </c>
    </row>
    <row r="1553" spans="1:4" x14ac:dyDescent="0.2">
      <c r="A1553" s="271">
        <v>1792</v>
      </c>
      <c r="B1553" s="272" t="s">
        <v>2374</v>
      </c>
      <c r="C1553" s="271" t="s">
        <v>77</v>
      </c>
      <c r="D1553" s="273">
        <v>251.25</v>
      </c>
    </row>
    <row r="1554" spans="1:4" x14ac:dyDescent="0.2">
      <c r="A1554" s="271">
        <v>1813</v>
      </c>
      <c r="B1554" s="272" t="s">
        <v>2375</v>
      </c>
      <c r="C1554" s="271" t="s">
        <v>77</v>
      </c>
      <c r="D1554" s="273">
        <v>20.34</v>
      </c>
    </row>
    <row r="1555" spans="1:4" x14ac:dyDescent="0.2">
      <c r="A1555" s="271">
        <v>1793</v>
      </c>
      <c r="B1555" s="272" t="s">
        <v>2376</v>
      </c>
      <c r="C1555" s="271" t="s">
        <v>77</v>
      </c>
      <c r="D1555" s="273">
        <v>507.69</v>
      </c>
    </row>
    <row r="1556" spans="1:4" x14ac:dyDescent="0.2">
      <c r="A1556" s="271">
        <v>1797</v>
      </c>
      <c r="B1556" s="272" t="s">
        <v>2377</v>
      </c>
      <c r="C1556" s="271" t="s">
        <v>77</v>
      </c>
      <c r="D1556" s="273">
        <v>73.13</v>
      </c>
    </row>
    <row r="1557" spans="1:4" x14ac:dyDescent="0.2">
      <c r="A1557" s="271">
        <v>1796</v>
      </c>
      <c r="B1557" s="272" t="s">
        <v>2378</v>
      </c>
      <c r="C1557" s="271" t="s">
        <v>77</v>
      </c>
      <c r="D1557" s="273">
        <v>56.09</v>
      </c>
    </row>
    <row r="1558" spans="1:4" x14ac:dyDescent="0.2">
      <c r="A1558" s="271">
        <v>1816</v>
      </c>
      <c r="B1558" s="272" t="s">
        <v>2379</v>
      </c>
      <c r="C1558" s="271" t="s">
        <v>77</v>
      </c>
      <c r="D1558" s="273">
        <v>30.19</v>
      </c>
    </row>
    <row r="1559" spans="1:4" x14ac:dyDescent="0.2">
      <c r="A1559" s="271">
        <v>1794</v>
      </c>
      <c r="B1559" s="272" t="s">
        <v>2380</v>
      </c>
      <c r="C1559" s="271" t="s">
        <v>77</v>
      </c>
      <c r="D1559" s="273">
        <v>13.39</v>
      </c>
    </row>
    <row r="1560" spans="1:4" x14ac:dyDescent="0.2">
      <c r="A1560" s="271">
        <v>1815</v>
      </c>
      <c r="B1560" s="272" t="s">
        <v>2381</v>
      </c>
      <c r="C1560" s="271" t="s">
        <v>77</v>
      </c>
      <c r="D1560" s="273">
        <v>231.87</v>
      </c>
    </row>
    <row r="1561" spans="1:4" x14ac:dyDescent="0.2">
      <c r="A1561" s="271">
        <v>1798</v>
      </c>
      <c r="B1561" s="272" t="s">
        <v>2382</v>
      </c>
      <c r="C1561" s="271" t="s">
        <v>77</v>
      </c>
      <c r="D1561" s="273">
        <v>103.75</v>
      </c>
    </row>
    <row r="1562" spans="1:4" x14ac:dyDescent="0.2">
      <c r="A1562" s="271">
        <v>1799</v>
      </c>
      <c r="B1562" s="272" t="s">
        <v>2383</v>
      </c>
      <c r="C1562" s="271" t="s">
        <v>77</v>
      </c>
      <c r="D1562" s="273">
        <v>301.99</v>
      </c>
    </row>
    <row r="1563" spans="1:4" x14ac:dyDescent="0.2">
      <c r="A1563" s="271">
        <v>1795</v>
      </c>
      <c r="B1563" s="272" t="s">
        <v>2384</v>
      </c>
      <c r="C1563" s="271" t="s">
        <v>77</v>
      </c>
      <c r="D1563" s="273">
        <v>18.55</v>
      </c>
    </row>
    <row r="1564" spans="1:4" x14ac:dyDescent="0.2">
      <c r="A1564" s="271">
        <v>1800</v>
      </c>
      <c r="B1564" s="272" t="s">
        <v>2385</v>
      </c>
      <c r="C1564" s="271" t="s">
        <v>77</v>
      </c>
      <c r="D1564" s="273">
        <v>576.54999999999995</v>
      </c>
    </row>
    <row r="1565" spans="1:4" x14ac:dyDescent="0.2">
      <c r="A1565" s="271">
        <v>1802</v>
      </c>
      <c r="B1565" s="272" t="s">
        <v>2386</v>
      </c>
      <c r="C1565" s="271" t="s">
        <v>77</v>
      </c>
      <c r="D1565" s="273">
        <v>1442.18</v>
      </c>
    </row>
    <row r="1566" spans="1:4" x14ac:dyDescent="0.2">
      <c r="A1566" s="271">
        <v>1809</v>
      </c>
      <c r="B1566" s="272" t="s">
        <v>2387</v>
      </c>
      <c r="C1566" s="271" t="s">
        <v>77</v>
      </c>
      <c r="D1566" s="273">
        <v>60.38</v>
      </c>
    </row>
    <row r="1567" spans="1:4" x14ac:dyDescent="0.2">
      <c r="A1567" s="271">
        <v>1814</v>
      </c>
      <c r="B1567" s="272" t="s">
        <v>2388</v>
      </c>
      <c r="C1567" s="271" t="s">
        <v>77</v>
      </c>
      <c r="D1567" s="273">
        <v>49.6</v>
      </c>
    </row>
    <row r="1568" spans="1:4" x14ac:dyDescent="0.2">
      <c r="A1568" s="271">
        <v>1805</v>
      </c>
      <c r="B1568" s="272" t="s">
        <v>2389</v>
      </c>
      <c r="C1568" s="271" t="s">
        <v>77</v>
      </c>
      <c r="D1568" s="273">
        <v>28.79</v>
      </c>
    </row>
    <row r="1569" spans="1:4" x14ac:dyDescent="0.2">
      <c r="A1569" s="271">
        <v>1803</v>
      </c>
      <c r="B1569" s="272" t="s">
        <v>2390</v>
      </c>
      <c r="C1569" s="271" t="s">
        <v>77</v>
      </c>
      <c r="D1569" s="273">
        <v>12.53</v>
      </c>
    </row>
    <row r="1570" spans="1:4" x14ac:dyDescent="0.2">
      <c r="A1570" s="271">
        <v>1821</v>
      </c>
      <c r="B1570" s="272" t="s">
        <v>2391</v>
      </c>
      <c r="C1570" s="271" t="s">
        <v>77</v>
      </c>
      <c r="D1570" s="273">
        <v>170.06</v>
      </c>
    </row>
    <row r="1571" spans="1:4" x14ac:dyDescent="0.2">
      <c r="A1571" s="271">
        <v>1806</v>
      </c>
      <c r="B1571" s="272" t="s">
        <v>2392</v>
      </c>
      <c r="C1571" s="271" t="s">
        <v>77</v>
      </c>
      <c r="D1571" s="273">
        <v>101.22</v>
      </c>
    </row>
    <row r="1572" spans="1:4" x14ac:dyDescent="0.2">
      <c r="A1572" s="271">
        <v>1807</v>
      </c>
      <c r="B1572" s="272" t="s">
        <v>2393</v>
      </c>
      <c r="C1572" s="271" t="s">
        <v>77</v>
      </c>
      <c r="D1572" s="273">
        <v>243.21</v>
      </c>
    </row>
    <row r="1573" spans="1:4" x14ac:dyDescent="0.2">
      <c r="A1573" s="271">
        <v>1804</v>
      </c>
      <c r="B1573" s="272" t="s">
        <v>2394</v>
      </c>
      <c r="C1573" s="271" t="s">
        <v>77</v>
      </c>
      <c r="D1573" s="273">
        <v>17.84</v>
      </c>
    </row>
    <row r="1574" spans="1:4" x14ac:dyDescent="0.2">
      <c r="A1574" s="271">
        <v>1808</v>
      </c>
      <c r="B1574" s="272" t="s">
        <v>2395</v>
      </c>
      <c r="C1574" s="271" t="s">
        <v>77</v>
      </c>
      <c r="D1574" s="273">
        <v>487.59</v>
      </c>
    </row>
    <row r="1575" spans="1:4" x14ac:dyDescent="0.2">
      <c r="A1575" s="271">
        <v>40385</v>
      </c>
      <c r="B1575" s="272" t="s">
        <v>2396</v>
      </c>
      <c r="C1575" s="271" t="s">
        <v>77</v>
      </c>
      <c r="D1575" s="273"/>
    </row>
    <row r="1576" spans="1:4" x14ac:dyDescent="0.2">
      <c r="A1576" s="271">
        <v>40383</v>
      </c>
      <c r="B1576" s="272" t="s">
        <v>2397</v>
      </c>
      <c r="C1576" s="271" t="s">
        <v>77</v>
      </c>
      <c r="D1576" s="273"/>
    </row>
    <row r="1577" spans="1:4" x14ac:dyDescent="0.2">
      <c r="A1577" s="271">
        <v>40382</v>
      </c>
      <c r="B1577" s="272" t="s">
        <v>2398</v>
      </c>
      <c r="C1577" s="271" t="s">
        <v>77</v>
      </c>
      <c r="D1577" s="273"/>
    </row>
    <row r="1578" spans="1:4" x14ac:dyDescent="0.2">
      <c r="A1578" s="271">
        <v>40378</v>
      </c>
      <c r="B1578" s="272" t="s">
        <v>2399</v>
      </c>
      <c r="C1578" s="271" t="s">
        <v>77</v>
      </c>
      <c r="D1578" s="273"/>
    </row>
    <row r="1579" spans="1:4" x14ac:dyDescent="0.2">
      <c r="A1579" s="271">
        <v>40422</v>
      </c>
      <c r="B1579" s="272" t="s">
        <v>2400</v>
      </c>
      <c r="C1579" s="271" t="s">
        <v>77</v>
      </c>
      <c r="D1579" s="273"/>
    </row>
    <row r="1580" spans="1:4" x14ac:dyDescent="0.2">
      <c r="A1580" s="271">
        <v>40387</v>
      </c>
      <c r="B1580" s="272" t="s">
        <v>2401</v>
      </c>
      <c r="C1580" s="271" t="s">
        <v>77</v>
      </c>
      <c r="D1580" s="273"/>
    </row>
    <row r="1581" spans="1:4" x14ac:dyDescent="0.2">
      <c r="A1581" s="271">
        <v>40390</v>
      </c>
      <c r="B1581" s="272" t="s">
        <v>2402</v>
      </c>
      <c r="C1581" s="271" t="s">
        <v>77</v>
      </c>
      <c r="D1581" s="273"/>
    </row>
    <row r="1582" spans="1:4" x14ac:dyDescent="0.2">
      <c r="A1582" s="271">
        <v>40380</v>
      </c>
      <c r="B1582" s="272" t="s">
        <v>2403</v>
      </c>
      <c r="C1582" s="271" t="s">
        <v>77</v>
      </c>
      <c r="D1582" s="273"/>
    </row>
    <row r="1583" spans="1:4" x14ac:dyDescent="0.2">
      <c r="A1583" s="271">
        <v>2621</v>
      </c>
      <c r="B1583" s="272" t="s">
        <v>2404</v>
      </c>
      <c r="C1583" s="271" t="s">
        <v>77</v>
      </c>
      <c r="D1583" s="273">
        <v>179.96</v>
      </c>
    </row>
    <row r="1584" spans="1:4" x14ac:dyDescent="0.2">
      <c r="A1584" s="271">
        <v>2616</v>
      </c>
      <c r="B1584" s="272" t="s">
        <v>2405</v>
      </c>
      <c r="C1584" s="271" t="s">
        <v>77</v>
      </c>
      <c r="D1584" s="273">
        <v>5.09</v>
      </c>
    </row>
    <row r="1585" spans="1:4" x14ac:dyDescent="0.2">
      <c r="A1585" s="271">
        <v>2633</v>
      </c>
      <c r="B1585" s="272" t="s">
        <v>2406</v>
      </c>
      <c r="C1585" s="271" t="s">
        <v>77</v>
      </c>
      <c r="D1585" s="273">
        <v>5.76</v>
      </c>
    </row>
    <row r="1586" spans="1:4" x14ac:dyDescent="0.2">
      <c r="A1586" s="271">
        <v>2617</v>
      </c>
      <c r="B1586" s="272" t="s">
        <v>2407</v>
      </c>
      <c r="C1586" s="271" t="s">
        <v>77</v>
      </c>
      <c r="D1586" s="273">
        <v>7.83</v>
      </c>
    </row>
    <row r="1587" spans="1:4" x14ac:dyDescent="0.2">
      <c r="A1587" s="271">
        <v>2618</v>
      </c>
      <c r="B1587" s="272" t="s">
        <v>2408</v>
      </c>
      <c r="C1587" s="271" t="s">
        <v>77</v>
      </c>
      <c r="D1587" s="273">
        <v>17.82</v>
      </c>
    </row>
    <row r="1588" spans="1:4" x14ac:dyDescent="0.2">
      <c r="A1588" s="271">
        <v>2632</v>
      </c>
      <c r="B1588" s="272" t="s">
        <v>2409</v>
      </c>
      <c r="C1588" s="271" t="s">
        <v>77</v>
      </c>
      <c r="D1588" s="273">
        <v>21.74</v>
      </c>
    </row>
    <row r="1589" spans="1:4" x14ac:dyDescent="0.2">
      <c r="A1589" s="271">
        <v>2631</v>
      </c>
      <c r="B1589" s="272" t="s">
        <v>2410</v>
      </c>
      <c r="C1589" s="271" t="s">
        <v>77</v>
      </c>
      <c r="D1589" s="273">
        <v>31.92</v>
      </c>
    </row>
    <row r="1590" spans="1:4" x14ac:dyDescent="0.2">
      <c r="A1590" s="271">
        <v>2619</v>
      </c>
      <c r="B1590" s="272" t="s">
        <v>2411</v>
      </c>
      <c r="C1590" s="271" t="s">
        <v>77</v>
      </c>
      <c r="D1590" s="273">
        <v>80.819999999999993</v>
      </c>
    </row>
    <row r="1591" spans="1:4" x14ac:dyDescent="0.2">
      <c r="A1591" s="271">
        <v>2620</v>
      </c>
      <c r="B1591" s="272" t="s">
        <v>2412</v>
      </c>
      <c r="C1591" s="271" t="s">
        <v>77</v>
      </c>
      <c r="D1591" s="273">
        <v>106.11</v>
      </c>
    </row>
    <row r="1592" spans="1:4" x14ac:dyDescent="0.2">
      <c r="A1592" s="271">
        <v>40413</v>
      </c>
      <c r="B1592" s="272" t="s">
        <v>2413</v>
      </c>
      <c r="C1592" s="271" t="s">
        <v>77</v>
      </c>
      <c r="D1592" s="273"/>
    </row>
    <row r="1593" spans="1:4" x14ac:dyDescent="0.2">
      <c r="A1593" s="271">
        <v>40415</v>
      </c>
      <c r="B1593" s="272" t="s">
        <v>2414</v>
      </c>
      <c r="C1593" s="271" t="s">
        <v>77</v>
      </c>
      <c r="D1593" s="273"/>
    </row>
    <row r="1594" spans="1:4" x14ac:dyDescent="0.2">
      <c r="A1594" s="271">
        <v>40417</v>
      </c>
      <c r="B1594" s="272" t="s">
        <v>2415</v>
      </c>
      <c r="C1594" s="271" t="s">
        <v>77</v>
      </c>
      <c r="D1594" s="273"/>
    </row>
    <row r="1595" spans="1:4" x14ac:dyDescent="0.2">
      <c r="A1595" s="271">
        <v>39273</v>
      </c>
      <c r="B1595" s="272" t="s">
        <v>2416</v>
      </c>
      <c r="C1595" s="271" t="s">
        <v>77</v>
      </c>
      <c r="D1595" s="273">
        <v>4.25</v>
      </c>
    </row>
    <row r="1596" spans="1:4" x14ac:dyDescent="0.2">
      <c r="A1596" s="271">
        <v>39271</v>
      </c>
      <c r="B1596" s="272" t="s">
        <v>2417</v>
      </c>
      <c r="C1596" s="271" t="s">
        <v>77</v>
      </c>
      <c r="D1596" s="273">
        <v>2.5</v>
      </c>
    </row>
    <row r="1597" spans="1:4" x14ac:dyDescent="0.2">
      <c r="A1597" s="271">
        <v>39272</v>
      </c>
      <c r="B1597" s="272" t="s">
        <v>2418</v>
      </c>
      <c r="C1597" s="271" t="s">
        <v>77</v>
      </c>
      <c r="D1597" s="273">
        <v>3.08</v>
      </c>
    </row>
    <row r="1598" spans="1:4" x14ac:dyDescent="0.2">
      <c r="A1598" s="271">
        <v>1875</v>
      </c>
      <c r="B1598" s="272" t="s">
        <v>2419</v>
      </c>
      <c r="C1598" s="271" t="s">
        <v>77</v>
      </c>
      <c r="D1598" s="273">
        <v>6.79</v>
      </c>
    </row>
    <row r="1599" spans="1:4" x14ac:dyDescent="0.2">
      <c r="A1599" s="271">
        <v>1874</v>
      </c>
      <c r="B1599" s="272" t="s">
        <v>2420</v>
      </c>
      <c r="C1599" s="271" t="s">
        <v>77</v>
      </c>
      <c r="D1599" s="273">
        <v>5.61</v>
      </c>
    </row>
    <row r="1600" spans="1:4" x14ac:dyDescent="0.2">
      <c r="A1600" s="271">
        <v>1884</v>
      </c>
      <c r="B1600" s="272" t="s">
        <v>2421</v>
      </c>
      <c r="C1600" s="271" t="s">
        <v>77</v>
      </c>
      <c r="D1600" s="273">
        <v>4.97</v>
      </c>
    </row>
    <row r="1601" spans="1:4" x14ac:dyDescent="0.2">
      <c r="A1601" s="271">
        <v>1870</v>
      </c>
      <c r="B1601" s="272" t="s">
        <v>2422</v>
      </c>
      <c r="C1601" s="271" t="s">
        <v>77</v>
      </c>
      <c r="D1601" s="273">
        <v>3.24</v>
      </c>
    </row>
    <row r="1602" spans="1:4" x14ac:dyDescent="0.2">
      <c r="A1602" s="271">
        <v>1887</v>
      </c>
      <c r="B1602" s="272" t="s">
        <v>2423</v>
      </c>
      <c r="C1602" s="271" t="s">
        <v>77</v>
      </c>
      <c r="D1602" s="273">
        <v>28.17</v>
      </c>
    </row>
    <row r="1603" spans="1:4" x14ac:dyDescent="0.2">
      <c r="A1603" s="271">
        <v>1876</v>
      </c>
      <c r="B1603" s="272" t="s">
        <v>2424</v>
      </c>
      <c r="C1603" s="271" t="s">
        <v>77</v>
      </c>
      <c r="D1603" s="273">
        <v>11.04</v>
      </c>
    </row>
    <row r="1604" spans="1:4" x14ac:dyDescent="0.2">
      <c r="A1604" s="271">
        <v>1877</v>
      </c>
      <c r="B1604" s="272" t="s">
        <v>2425</v>
      </c>
      <c r="C1604" s="271" t="s">
        <v>77</v>
      </c>
      <c r="D1604" s="273">
        <v>28.21</v>
      </c>
    </row>
    <row r="1605" spans="1:4" x14ac:dyDescent="0.2">
      <c r="A1605" s="271">
        <v>1879</v>
      </c>
      <c r="B1605" s="272" t="s">
        <v>2426</v>
      </c>
      <c r="C1605" s="271" t="s">
        <v>77</v>
      </c>
      <c r="D1605" s="273">
        <v>3.28</v>
      </c>
    </row>
    <row r="1606" spans="1:4" x14ac:dyDescent="0.2">
      <c r="A1606" s="271">
        <v>1878</v>
      </c>
      <c r="B1606" s="272" t="s">
        <v>2427</v>
      </c>
      <c r="C1606" s="271" t="s">
        <v>77</v>
      </c>
      <c r="D1606" s="273">
        <v>56.67</v>
      </c>
    </row>
    <row r="1607" spans="1:4" x14ac:dyDescent="0.2">
      <c r="A1607" s="271">
        <v>37971</v>
      </c>
      <c r="B1607" s="272" t="s">
        <v>2428</v>
      </c>
      <c r="C1607" s="271" t="s">
        <v>77</v>
      </c>
      <c r="D1607" s="273">
        <v>5.12</v>
      </c>
    </row>
    <row r="1608" spans="1:4" x14ac:dyDescent="0.2">
      <c r="A1608" s="271">
        <v>37972</v>
      </c>
      <c r="B1608" s="272" t="s">
        <v>2429</v>
      </c>
      <c r="C1608" s="271" t="s">
        <v>77</v>
      </c>
      <c r="D1608" s="273">
        <v>7.26</v>
      </c>
    </row>
    <row r="1609" spans="1:4" x14ac:dyDescent="0.2">
      <c r="A1609" s="271">
        <v>37973</v>
      </c>
      <c r="B1609" s="272" t="s">
        <v>2430</v>
      </c>
      <c r="C1609" s="271" t="s">
        <v>77</v>
      </c>
      <c r="D1609" s="273">
        <v>13.65</v>
      </c>
    </row>
    <row r="1610" spans="1:4" x14ac:dyDescent="0.2">
      <c r="A1610" s="271">
        <v>1926</v>
      </c>
      <c r="B1610" s="272" t="s">
        <v>2431</v>
      </c>
      <c r="C1610" s="271" t="s">
        <v>77</v>
      </c>
      <c r="D1610" s="273">
        <v>2.09</v>
      </c>
    </row>
    <row r="1611" spans="1:4" x14ac:dyDescent="0.2">
      <c r="A1611" s="271">
        <v>1927</v>
      </c>
      <c r="B1611" s="272" t="s">
        <v>2432</v>
      </c>
      <c r="C1611" s="271" t="s">
        <v>77</v>
      </c>
      <c r="D1611" s="273">
        <v>2.35</v>
      </c>
    </row>
    <row r="1612" spans="1:4" x14ac:dyDescent="0.2">
      <c r="A1612" s="271">
        <v>1923</v>
      </c>
      <c r="B1612" s="272" t="s">
        <v>2433</v>
      </c>
      <c r="C1612" s="271" t="s">
        <v>77</v>
      </c>
      <c r="D1612" s="273">
        <v>4.28</v>
      </c>
    </row>
    <row r="1613" spans="1:4" x14ac:dyDescent="0.2">
      <c r="A1613" s="271">
        <v>1929</v>
      </c>
      <c r="B1613" s="272" t="s">
        <v>2434</v>
      </c>
      <c r="C1613" s="271" t="s">
        <v>77</v>
      </c>
      <c r="D1613" s="273">
        <v>5.19</v>
      </c>
    </row>
    <row r="1614" spans="1:4" x14ac:dyDescent="0.2">
      <c r="A1614" s="271">
        <v>1930</v>
      </c>
      <c r="B1614" s="272" t="s">
        <v>2435</v>
      </c>
      <c r="C1614" s="271" t="s">
        <v>77</v>
      </c>
      <c r="D1614" s="273">
        <v>8.89</v>
      </c>
    </row>
    <row r="1615" spans="1:4" x14ac:dyDescent="0.2">
      <c r="A1615" s="271">
        <v>1924</v>
      </c>
      <c r="B1615" s="272" t="s">
        <v>2436</v>
      </c>
      <c r="C1615" s="271" t="s">
        <v>77</v>
      </c>
      <c r="D1615" s="273">
        <v>14.34</v>
      </c>
    </row>
    <row r="1616" spans="1:4" x14ac:dyDescent="0.2">
      <c r="A1616" s="271">
        <v>1922</v>
      </c>
      <c r="B1616" s="272" t="s">
        <v>2437</v>
      </c>
      <c r="C1616" s="271" t="s">
        <v>77</v>
      </c>
      <c r="D1616" s="273">
        <v>29.66</v>
      </c>
    </row>
    <row r="1617" spans="1:4" x14ac:dyDescent="0.2">
      <c r="A1617" s="271">
        <v>1953</v>
      </c>
      <c r="B1617" s="272" t="s">
        <v>2438</v>
      </c>
      <c r="C1617" s="271" t="s">
        <v>77</v>
      </c>
      <c r="D1617" s="273">
        <v>36.21</v>
      </c>
    </row>
    <row r="1618" spans="1:4" x14ac:dyDescent="0.2">
      <c r="A1618" s="271">
        <v>1962</v>
      </c>
      <c r="B1618" s="272" t="s">
        <v>2439</v>
      </c>
      <c r="C1618" s="271" t="s">
        <v>77</v>
      </c>
      <c r="D1618" s="273">
        <v>175.94</v>
      </c>
    </row>
    <row r="1619" spans="1:4" x14ac:dyDescent="0.2">
      <c r="A1619" s="271">
        <v>1955</v>
      </c>
      <c r="B1619" s="272" t="s">
        <v>2440</v>
      </c>
      <c r="C1619" s="271" t="s">
        <v>77</v>
      </c>
      <c r="D1619" s="273">
        <v>2.02</v>
      </c>
    </row>
    <row r="1620" spans="1:4" x14ac:dyDescent="0.2">
      <c r="A1620" s="271">
        <v>1956</v>
      </c>
      <c r="B1620" s="272" t="s">
        <v>2441</v>
      </c>
      <c r="C1620" s="271" t="s">
        <v>77</v>
      </c>
      <c r="D1620" s="273">
        <v>2.86</v>
      </c>
    </row>
    <row r="1621" spans="1:4" x14ac:dyDescent="0.2">
      <c r="A1621" s="271">
        <v>1957</v>
      </c>
      <c r="B1621" s="272" t="s">
        <v>2442</v>
      </c>
      <c r="C1621" s="271" t="s">
        <v>77</v>
      </c>
      <c r="D1621" s="273">
        <v>6.19</v>
      </c>
    </row>
    <row r="1622" spans="1:4" x14ac:dyDescent="0.2">
      <c r="A1622" s="271">
        <v>1958</v>
      </c>
      <c r="B1622" s="272" t="s">
        <v>2443</v>
      </c>
      <c r="C1622" s="271" t="s">
        <v>77</v>
      </c>
      <c r="D1622" s="273">
        <v>11.52</v>
      </c>
    </row>
    <row r="1623" spans="1:4" x14ac:dyDescent="0.2">
      <c r="A1623" s="271">
        <v>1959</v>
      </c>
      <c r="B1623" s="272" t="s">
        <v>2444</v>
      </c>
      <c r="C1623" s="271" t="s">
        <v>77</v>
      </c>
      <c r="D1623" s="273">
        <v>12.5</v>
      </c>
    </row>
    <row r="1624" spans="1:4" x14ac:dyDescent="0.2">
      <c r="A1624" s="271">
        <v>1925</v>
      </c>
      <c r="B1624" s="272" t="s">
        <v>2445</v>
      </c>
      <c r="C1624" s="271" t="s">
        <v>77</v>
      </c>
      <c r="D1624" s="273">
        <v>32.67</v>
      </c>
    </row>
    <row r="1625" spans="1:4" x14ac:dyDescent="0.2">
      <c r="A1625" s="271">
        <v>1960</v>
      </c>
      <c r="B1625" s="272" t="s">
        <v>2446</v>
      </c>
      <c r="C1625" s="271" t="s">
        <v>77</v>
      </c>
      <c r="D1625" s="273">
        <v>50.17</v>
      </c>
    </row>
    <row r="1626" spans="1:4" x14ac:dyDescent="0.2">
      <c r="A1626" s="271">
        <v>1961</v>
      </c>
      <c r="B1626" s="272" t="s">
        <v>2447</v>
      </c>
      <c r="C1626" s="271" t="s">
        <v>77</v>
      </c>
      <c r="D1626" s="273">
        <v>64.27</v>
      </c>
    </row>
    <row r="1627" spans="1:4" x14ac:dyDescent="0.2">
      <c r="A1627" s="271">
        <v>38423</v>
      </c>
      <c r="B1627" s="272" t="s">
        <v>2448</v>
      </c>
      <c r="C1627" s="271" t="s">
        <v>77</v>
      </c>
      <c r="D1627" s="273">
        <v>36.450000000000003</v>
      </c>
    </row>
    <row r="1628" spans="1:4" x14ac:dyDescent="0.2">
      <c r="A1628" s="271">
        <v>39866</v>
      </c>
      <c r="B1628" s="272" t="s">
        <v>2449</v>
      </c>
      <c r="C1628" s="271" t="s">
        <v>77</v>
      </c>
      <c r="D1628" s="273"/>
    </row>
    <row r="1629" spans="1:4" x14ac:dyDescent="0.2">
      <c r="A1629" s="271">
        <v>39867</v>
      </c>
      <c r="B1629" s="272" t="s">
        <v>2450</v>
      </c>
      <c r="C1629" s="271" t="s">
        <v>77</v>
      </c>
      <c r="D1629" s="273"/>
    </row>
    <row r="1630" spans="1:4" x14ac:dyDescent="0.2">
      <c r="A1630" s="271">
        <v>39868</v>
      </c>
      <c r="B1630" s="272" t="s">
        <v>2451</v>
      </c>
      <c r="C1630" s="271" t="s">
        <v>77</v>
      </c>
      <c r="D1630" s="273"/>
    </row>
    <row r="1631" spans="1:4" x14ac:dyDescent="0.2">
      <c r="A1631" s="271">
        <v>37999</v>
      </c>
      <c r="B1631" s="272" t="s">
        <v>2452</v>
      </c>
      <c r="C1631" s="271" t="s">
        <v>77</v>
      </c>
      <c r="D1631" s="273">
        <v>8.6300000000000008</v>
      </c>
    </row>
    <row r="1632" spans="1:4" x14ac:dyDescent="0.2">
      <c r="A1632" s="271">
        <v>38000</v>
      </c>
      <c r="B1632" s="272" t="s">
        <v>2453</v>
      </c>
      <c r="C1632" s="271" t="s">
        <v>77</v>
      </c>
      <c r="D1632" s="273">
        <v>10.08</v>
      </c>
    </row>
    <row r="1633" spans="1:4" x14ac:dyDescent="0.2">
      <c r="A1633" s="271">
        <v>38129</v>
      </c>
      <c r="B1633" s="272" t="s">
        <v>2454</v>
      </c>
      <c r="C1633" s="271" t="s">
        <v>77</v>
      </c>
      <c r="D1633" s="273">
        <v>4.72</v>
      </c>
    </row>
    <row r="1634" spans="1:4" x14ac:dyDescent="0.2">
      <c r="A1634" s="271">
        <v>38025</v>
      </c>
      <c r="B1634" s="272" t="s">
        <v>2455</v>
      </c>
      <c r="C1634" s="271" t="s">
        <v>77</v>
      </c>
      <c r="D1634" s="273">
        <v>6.4</v>
      </c>
    </row>
    <row r="1635" spans="1:4" x14ac:dyDescent="0.2">
      <c r="A1635" s="271">
        <v>38026</v>
      </c>
      <c r="B1635" s="272" t="s">
        <v>2456</v>
      </c>
      <c r="C1635" s="271" t="s">
        <v>77</v>
      </c>
      <c r="D1635" s="273">
        <v>15.81</v>
      </c>
    </row>
    <row r="1636" spans="1:4" x14ac:dyDescent="0.2">
      <c r="A1636" s="271">
        <v>1858</v>
      </c>
      <c r="B1636" s="272" t="s">
        <v>2457</v>
      </c>
      <c r="C1636" s="271" t="s">
        <v>77</v>
      </c>
      <c r="D1636" s="273">
        <v>56.48</v>
      </c>
    </row>
    <row r="1637" spans="1:4" x14ac:dyDescent="0.2">
      <c r="A1637" s="271">
        <v>1844</v>
      </c>
      <c r="B1637" s="272" t="s">
        <v>2458</v>
      </c>
      <c r="C1637" s="271" t="s">
        <v>77</v>
      </c>
      <c r="D1637" s="273">
        <v>129.36000000000001</v>
      </c>
    </row>
    <row r="1638" spans="1:4" x14ac:dyDescent="0.2">
      <c r="A1638" s="271">
        <v>1863</v>
      </c>
      <c r="B1638" s="272" t="s">
        <v>2459</v>
      </c>
      <c r="C1638" s="271" t="s">
        <v>77</v>
      </c>
      <c r="D1638" s="273">
        <v>60.11</v>
      </c>
    </row>
    <row r="1639" spans="1:4" x14ac:dyDescent="0.2">
      <c r="A1639" s="271">
        <v>1865</v>
      </c>
      <c r="B1639" s="272" t="s">
        <v>2460</v>
      </c>
      <c r="C1639" s="271" t="s">
        <v>77</v>
      </c>
      <c r="D1639" s="273">
        <v>156.61000000000001</v>
      </c>
    </row>
    <row r="1640" spans="1:4" x14ac:dyDescent="0.2">
      <c r="A1640" s="271">
        <v>36355</v>
      </c>
      <c r="B1640" s="272" t="s">
        <v>2461</v>
      </c>
      <c r="C1640" s="271" t="s">
        <v>77</v>
      </c>
      <c r="D1640" s="273"/>
    </row>
    <row r="1641" spans="1:4" x14ac:dyDescent="0.2">
      <c r="A1641" s="271">
        <v>36356</v>
      </c>
      <c r="B1641" s="272" t="s">
        <v>2462</v>
      </c>
      <c r="C1641" s="271" t="s">
        <v>77</v>
      </c>
      <c r="D1641" s="273"/>
    </row>
    <row r="1642" spans="1:4" x14ac:dyDescent="0.2">
      <c r="A1642" s="271">
        <v>1940</v>
      </c>
      <c r="B1642" s="272" t="s">
        <v>2463</v>
      </c>
      <c r="C1642" s="271" t="s">
        <v>77</v>
      </c>
      <c r="D1642" s="273">
        <v>31.92</v>
      </c>
    </row>
    <row r="1643" spans="1:4" x14ac:dyDescent="0.2">
      <c r="A1643" s="271">
        <v>1939</v>
      </c>
      <c r="B1643" s="272" t="s">
        <v>2464</v>
      </c>
      <c r="C1643" s="271" t="s">
        <v>77</v>
      </c>
      <c r="D1643" s="273">
        <v>8.75</v>
      </c>
    </row>
    <row r="1644" spans="1:4" x14ac:dyDescent="0.2">
      <c r="A1644" s="271">
        <v>1937</v>
      </c>
      <c r="B1644" s="272" t="s">
        <v>2465</v>
      </c>
      <c r="C1644" s="271" t="s">
        <v>77</v>
      </c>
      <c r="D1644" s="273">
        <v>5.39</v>
      </c>
    </row>
    <row r="1645" spans="1:4" x14ac:dyDescent="0.2">
      <c r="A1645" s="271">
        <v>1938</v>
      </c>
      <c r="B1645" s="272" t="s">
        <v>2466</v>
      </c>
      <c r="C1645" s="271" t="s">
        <v>77</v>
      </c>
      <c r="D1645" s="273">
        <v>6.12</v>
      </c>
    </row>
    <row r="1646" spans="1:4" x14ac:dyDescent="0.2">
      <c r="A1646" s="271">
        <v>1966</v>
      </c>
      <c r="B1646" s="272" t="s">
        <v>2467</v>
      </c>
      <c r="C1646" s="271" t="s">
        <v>77</v>
      </c>
      <c r="D1646" s="273">
        <v>23.97</v>
      </c>
    </row>
    <row r="1647" spans="1:4" x14ac:dyDescent="0.2">
      <c r="A1647" s="271">
        <v>1933</v>
      </c>
      <c r="B1647" s="272" t="s">
        <v>2468</v>
      </c>
      <c r="C1647" s="271" t="s">
        <v>77</v>
      </c>
      <c r="D1647" s="273">
        <v>5.16</v>
      </c>
    </row>
    <row r="1648" spans="1:4" x14ac:dyDescent="0.2">
      <c r="A1648" s="271">
        <v>1932</v>
      </c>
      <c r="B1648" s="272" t="s">
        <v>2469</v>
      </c>
      <c r="C1648" s="271" t="s">
        <v>77</v>
      </c>
      <c r="D1648" s="273">
        <v>11.82</v>
      </c>
    </row>
    <row r="1649" spans="1:4" x14ac:dyDescent="0.2">
      <c r="A1649" s="271">
        <v>1951</v>
      </c>
      <c r="B1649" s="272" t="s">
        <v>2470</v>
      </c>
      <c r="C1649" s="271" t="s">
        <v>77</v>
      </c>
      <c r="D1649" s="273">
        <v>24.66</v>
      </c>
    </row>
    <row r="1650" spans="1:4" x14ac:dyDescent="0.2">
      <c r="A1650" s="271">
        <v>1970</v>
      </c>
      <c r="B1650" s="272" t="s">
        <v>2471</v>
      </c>
      <c r="C1650" s="271" t="s">
        <v>77</v>
      </c>
      <c r="D1650" s="273">
        <v>59.92</v>
      </c>
    </row>
    <row r="1651" spans="1:4" x14ac:dyDescent="0.2">
      <c r="A1651" s="271">
        <v>1967</v>
      </c>
      <c r="B1651" s="272" t="s">
        <v>2472</v>
      </c>
      <c r="C1651" s="271" t="s">
        <v>77</v>
      </c>
      <c r="D1651" s="273">
        <v>7.11</v>
      </c>
    </row>
    <row r="1652" spans="1:4" x14ac:dyDescent="0.2">
      <c r="A1652" s="271">
        <v>1968</v>
      </c>
      <c r="B1652" s="272" t="s">
        <v>2473</v>
      </c>
      <c r="C1652" s="271" t="s">
        <v>77</v>
      </c>
      <c r="D1652" s="273">
        <v>14.06</v>
      </c>
    </row>
    <row r="1653" spans="1:4" x14ac:dyDescent="0.2">
      <c r="A1653" s="271">
        <v>1969</v>
      </c>
      <c r="B1653" s="272" t="s">
        <v>2474</v>
      </c>
      <c r="C1653" s="271" t="s">
        <v>77</v>
      </c>
      <c r="D1653" s="273">
        <v>45.78</v>
      </c>
    </row>
    <row r="1654" spans="1:4" x14ac:dyDescent="0.2">
      <c r="A1654" s="271">
        <v>1827</v>
      </c>
      <c r="B1654" s="272" t="s">
        <v>2475</v>
      </c>
      <c r="C1654" s="271" t="s">
        <v>77</v>
      </c>
      <c r="D1654" s="273">
        <v>133.93</v>
      </c>
    </row>
    <row r="1655" spans="1:4" x14ac:dyDescent="0.2">
      <c r="A1655" s="271">
        <v>1831</v>
      </c>
      <c r="B1655" s="272" t="s">
        <v>2476</v>
      </c>
      <c r="C1655" s="271" t="s">
        <v>77</v>
      </c>
      <c r="D1655" s="273">
        <v>29.24</v>
      </c>
    </row>
    <row r="1656" spans="1:4" x14ac:dyDescent="0.2">
      <c r="A1656" s="271">
        <v>1825</v>
      </c>
      <c r="B1656" s="272" t="s">
        <v>2477</v>
      </c>
      <c r="C1656" s="271" t="s">
        <v>77</v>
      </c>
      <c r="D1656" s="273">
        <v>72.150000000000006</v>
      </c>
    </row>
    <row r="1657" spans="1:4" x14ac:dyDescent="0.2">
      <c r="A1657" s="271">
        <v>1828</v>
      </c>
      <c r="B1657" s="272" t="s">
        <v>2478</v>
      </c>
      <c r="C1657" s="271" t="s">
        <v>77</v>
      </c>
      <c r="D1657" s="273">
        <v>163.43</v>
      </c>
    </row>
    <row r="1658" spans="1:4" x14ac:dyDescent="0.2">
      <c r="A1658" s="271">
        <v>1845</v>
      </c>
      <c r="B1658" s="272" t="s">
        <v>2479</v>
      </c>
      <c r="C1658" s="271" t="s">
        <v>77</v>
      </c>
      <c r="D1658" s="273">
        <v>36.64</v>
      </c>
    </row>
    <row r="1659" spans="1:4" x14ac:dyDescent="0.2">
      <c r="A1659" s="271">
        <v>1824</v>
      </c>
      <c r="B1659" s="272" t="s">
        <v>2480</v>
      </c>
      <c r="C1659" s="271" t="s">
        <v>77</v>
      </c>
      <c r="D1659" s="273">
        <v>86.5</v>
      </c>
    </row>
    <row r="1660" spans="1:4" x14ac:dyDescent="0.2">
      <c r="A1660" s="271">
        <v>42693</v>
      </c>
      <c r="B1660" s="272" t="s">
        <v>2481</v>
      </c>
      <c r="C1660" s="271" t="s">
        <v>77</v>
      </c>
      <c r="D1660" s="273">
        <v>439.96</v>
      </c>
    </row>
    <row r="1661" spans="1:4" x14ac:dyDescent="0.2">
      <c r="A1661" s="271">
        <v>42695</v>
      </c>
      <c r="B1661" s="272" t="s">
        <v>2482</v>
      </c>
      <c r="C1661" s="271" t="s">
        <v>77</v>
      </c>
      <c r="D1661" s="273">
        <v>307.38</v>
      </c>
    </row>
    <row r="1662" spans="1:4" x14ac:dyDescent="0.2">
      <c r="A1662" s="271">
        <v>42694</v>
      </c>
      <c r="B1662" s="272" t="s">
        <v>2483</v>
      </c>
      <c r="C1662" s="271" t="s">
        <v>77</v>
      </c>
      <c r="D1662" s="273">
        <v>588.76</v>
      </c>
    </row>
    <row r="1663" spans="1:4" x14ac:dyDescent="0.2">
      <c r="A1663" s="271">
        <v>20097</v>
      </c>
      <c r="B1663" s="272" t="s">
        <v>2484</v>
      </c>
      <c r="C1663" s="271" t="s">
        <v>77</v>
      </c>
      <c r="D1663" s="273">
        <v>25.53</v>
      </c>
    </row>
    <row r="1664" spans="1:4" x14ac:dyDescent="0.2">
      <c r="A1664" s="271">
        <v>20098</v>
      </c>
      <c r="B1664" s="272" t="s">
        <v>2485</v>
      </c>
      <c r="C1664" s="271" t="s">
        <v>77</v>
      </c>
      <c r="D1664" s="273">
        <v>104.33</v>
      </c>
    </row>
    <row r="1665" spans="1:4" x14ac:dyDescent="0.2">
      <c r="A1665" s="271">
        <v>20096</v>
      </c>
      <c r="B1665" s="272" t="s">
        <v>2486</v>
      </c>
      <c r="C1665" s="271" t="s">
        <v>77</v>
      </c>
      <c r="D1665" s="273">
        <v>26.42</v>
      </c>
    </row>
    <row r="1666" spans="1:4" x14ac:dyDescent="0.2">
      <c r="A1666" s="271">
        <v>44472</v>
      </c>
      <c r="B1666" s="272" t="s">
        <v>2487</v>
      </c>
      <c r="C1666" s="271" t="s">
        <v>77</v>
      </c>
      <c r="D1666" s="273"/>
    </row>
    <row r="1667" spans="1:4" x14ac:dyDescent="0.2">
      <c r="A1667" s="271">
        <v>38369</v>
      </c>
      <c r="B1667" s="272" t="s">
        <v>2488</v>
      </c>
      <c r="C1667" s="271" t="s">
        <v>77</v>
      </c>
      <c r="D1667" s="273">
        <v>25.37</v>
      </c>
    </row>
    <row r="1668" spans="1:4" x14ac:dyDescent="0.2">
      <c r="A1668" s="271">
        <v>38370</v>
      </c>
      <c r="B1668" s="272" t="s">
        <v>2489</v>
      </c>
      <c r="C1668" s="271" t="s">
        <v>77</v>
      </c>
      <c r="D1668" s="273">
        <v>25.37</v>
      </c>
    </row>
    <row r="1669" spans="1:4" x14ac:dyDescent="0.2">
      <c r="A1669" s="271">
        <v>38372</v>
      </c>
      <c r="B1669" s="272" t="s">
        <v>2490</v>
      </c>
      <c r="C1669" s="271" t="s">
        <v>77</v>
      </c>
      <c r="D1669" s="273">
        <v>27.98</v>
      </c>
    </row>
    <row r="1670" spans="1:4" x14ac:dyDescent="0.2">
      <c r="A1670" s="271">
        <v>2358</v>
      </c>
      <c r="B1670" s="272" t="s">
        <v>2491</v>
      </c>
      <c r="C1670" s="271" t="s">
        <v>65</v>
      </c>
      <c r="D1670" s="273">
        <v>20.239999999999998</v>
      </c>
    </row>
    <row r="1671" spans="1:4" x14ac:dyDescent="0.2">
      <c r="A1671" s="271">
        <v>40807</v>
      </c>
      <c r="B1671" s="272" t="s">
        <v>2492</v>
      </c>
      <c r="C1671" s="271" t="s">
        <v>966</v>
      </c>
      <c r="D1671" s="273">
        <v>3572.4</v>
      </c>
    </row>
    <row r="1672" spans="1:4" x14ac:dyDescent="0.2">
      <c r="A1672" s="271">
        <v>44330</v>
      </c>
      <c r="B1672" s="272" t="s">
        <v>2493</v>
      </c>
      <c r="C1672" s="271" t="s">
        <v>868</v>
      </c>
      <c r="D1672" s="273">
        <v>10.19</v>
      </c>
    </row>
    <row r="1673" spans="1:4" x14ac:dyDescent="0.2">
      <c r="A1673" s="271">
        <v>43144</v>
      </c>
      <c r="B1673" s="272" t="s">
        <v>2494</v>
      </c>
      <c r="C1673" s="271" t="s">
        <v>61</v>
      </c>
      <c r="D1673" s="273">
        <v>41.54</v>
      </c>
    </row>
    <row r="1674" spans="1:4" x14ac:dyDescent="0.2">
      <c r="A1674" s="271">
        <v>39397</v>
      </c>
      <c r="B1674" s="272" t="s">
        <v>2495</v>
      </c>
      <c r="C1674" s="271" t="s">
        <v>868</v>
      </c>
      <c r="D1674" s="273">
        <v>18.93</v>
      </c>
    </row>
    <row r="1675" spans="1:4" x14ac:dyDescent="0.2">
      <c r="A1675" s="271">
        <v>2692</v>
      </c>
      <c r="B1675" s="272" t="s">
        <v>2496</v>
      </c>
      <c r="C1675" s="271" t="s">
        <v>868</v>
      </c>
      <c r="D1675" s="273">
        <v>7.64</v>
      </c>
    </row>
    <row r="1676" spans="1:4" x14ac:dyDescent="0.2">
      <c r="A1676" s="271">
        <v>44329</v>
      </c>
      <c r="B1676" s="272" t="s">
        <v>2497</v>
      </c>
      <c r="C1676" s="271" t="s">
        <v>868</v>
      </c>
      <c r="D1676" s="273">
        <v>13.36</v>
      </c>
    </row>
    <row r="1677" spans="1:4" x14ac:dyDescent="0.2">
      <c r="A1677" s="271">
        <v>5318</v>
      </c>
      <c r="B1677" s="272" t="s">
        <v>2498</v>
      </c>
      <c r="C1677" s="271" t="s">
        <v>868</v>
      </c>
      <c r="D1677" s="273">
        <v>21.6</v>
      </c>
    </row>
    <row r="1678" spans="1:4" x14ac:dyDescent="0.2">
      <c r="A1678" s="271">
        <v>5330</v>
      </c>
      <c r="B1678" s="272" t="s">
        <v>2499</v>
      </c>
      <c r="C1678" s="271" t="s">
        <v>868</v>
      </c>
      <c r="D1678" s="273">
        <v>49.23</v>
      </c>
    </row>
    <row r="1679" spans="1:4" x14ac:dyDescent="0.2">
      <c r="A1679" s="271">
        <v>44532</v>
      </c>
      <c r="B1679" s="272" t="s">
        <v>2500</v>
      </c>
      <c r="C1679" s="271" t="s">
        <v>77</v>
      </c>
      <c r="D1679" s="273">
        <v>52.16</v>
      </c>
    </row>
    <row r="1680" spans="1:4" x14ac:dyDescent="0.2">
      <c r="A1680" s="271">
        <v>44531</v>
      </c>
      <c r="B1680" s="272" t="s">
        <v>2501</v>
      </c>
      <c r="C1680" s="271" t="s">
        <v>77</v>
      </c>
      <c r="D1680" s="273">
        <v>165.77</v>
      </c>
    </row>
    <row r="1681" spans="1:4" x14ac:dyDescent="0.2">
      <c r="A1681" s="271">
        <v>13887</v>
      </c>
      <c r="B1681" s="272" t="s">
        <v>2502</v>
      </c>
      <c r="C1681" s="271" t="s">
        <v>77</v>
      </c>
      <c r="D1681" s="273">
        <v>951.76</v>
      </c>
    </row>
    <row r="1682" spans="1:4" x14ac:dyDescent="0.2">
      <c r="A1682" s="271">
        <v>38140</v>
      </c>
      <c r="B1682" s="272" t="s">
        <v>2503</v>
      </c>
      <c r="C1682" s="271" t="s">
        <v>77</v>
      </c>
      <c r="D1682" s="273">
        <v>40.200000000000003</v>
      </c>
    </row>
    <row r="1683" spans="1:4" x14ac:dyDescent="0.2">
      <c r="A1683" s="271">
        <v>44495</v>
      </c>
      <c r="B1683" s="272" t="s">
        <v>2504</v>
      </c>
      <c r="C1683" s="271" t="s">
        <v>77</v>
      </c>
      <c r="D1683" s="273">
        <v>42.37</v>
      </c>
    </row>
    <row r="1684" spans="1:4" x14ac:dyDescent="0.2">
      <c r="A1684" s="271">
        <v>44533</v>
      </c>
      <c r="B1684" s="272" t="s">
        <v>2505</v>
      </c>
      <c r="C1684" s="271" t="s">
        <v>77</v>
      </c>
      <c r="D1684" s="273">
        <v>40.01</v>
      </c>
    </row>
    <row r="1685" spans="1:4" x14ac:dyDescent="0.2">
      <c r="A1685" s="271">
        <v>44534</v>
      </c>
      <c r="B1685" s="272" t="s">
        <v>2506</v>
      </c>
      <c r="C1685" s="271" t="s">
        <v>77</v>
      </c>
      <c r="D1685" s="273">
        <v>10.43</v>
      </c>
    </row>
    <row r="1686" spans="1:4" x14ac:dyDescent="0.2">
      <c r="A1686" s="271">
        <v>34729</v>
      </c>
      <c r="B1686" s="272" t="s">
        <v>2507</v>
      </c>
      <c r="C1686" s="271" t="s">
        <v>77</v>
      </c>
      <c r="D1686" s="273">
        <v>1205.3800000000001</v>
      </c>
    </row>
    <row r="1687" spans="1:4" x14ac:dyDescent="0.2">
      <c r="A1687" s="271">
        <v>34734</v>
      </c>
      <c r="B1687" s="272" t="s">
        <v>2508</v>
      </c>
      <c r="C1687" s="271" t="s">
        <v>77</v>
      </c>
      <c r="D1687" s="273">
        <v>1866.32</v>
      </c>
    </row>
    <row r="1688" spans="1:4" x14ac:dyDescent="0.2">
      <c r="A1688" s="271">
        <v>34738</v>
      </c>
      <c r="B1688" s="272" t="s">
        <v>2509</v>
      </c>
      <c r="C1688" s="271" t="s">
        <v>77</v>
      </c>
      <c r="D1688" s="273">
        <v>4360.3</v>
      </c>
    </row>
    <row r="1689" spans="1:4" x14ac:dyDescent="0.2">
      <c r="A1689" s="271">
        <v>34623</v>
      </c>
      <c r="B1689" s="272" t="s">
        <v>2510</v>
      </c>
      <c r="C1689" s="271" t="s">
        <v>77</v>
      </c>
      <c r="D1689" s="273">
        <v>52.25</v>
      </c>
    </row>
    <row r="1690" spans="1:4" x14ac:dyDescent="0.2">
      <c r="A1690" s="271">
        <v>34616</v>
      </c>
      <c r="B1690" s="272" t="s">
        <v>2511</v>
      </c>
      <c r="C1690" s="271" t="s">
        <v>77</v>
      </c>
      <c r="D1690" s="273">
        <v>53.06</v>
      </c>
    </row>
    <row r="1691" spans="1:4" x14ac:dyDescent="0.2">
      <c r="A1691" s="271">
        <v>34628</v>
      </c>
      <c r="B1691" s="272" t="s">
        <v>2512</v>
      </c>
      <c r="C1691" s="271" t="s">
        <v>77</v>
      </c>
      <c r="D1691" s="273">
        <v>74.84</v>
      </c>
    </row>
    <row r="1692" spans="1:4" x14ac:dyDescent="0.2">
      <c r="A1692" s="271">
        <v>34686</v>
      </c>
      <c r="B1692" s="272" t="s">
        <v>2513</v>
      </c>
      <c r="C1692" s="271" t="s">
        <v>77</v>
      </c>
      <c r="D1692" s="273">
        <v>13.73</v>
      </c>
    </row>
    <row r="1693" spans="1:4" x14ac:dyDescent="0.2">
      <c r="A1693" s="271">
        <v>34653</v>
      </c>
      <c r="B1693" s="272" t="s">
        <v>2514</v>
      </c>
      <c r="C1693" s="271" t="s">
        <v>77</v>
      </c>
      <c r="D1693" s="273">
        <v>9.25</v>
      </c>
    </row>
    <row r="1694" spans="1:4" x14ac:dyDescent="0.2">
      <c r="A1694" s="271">
        <v>34688</v>
      </c>
      <c r="B1694" s="272" t="s">
        <v>2515</v>
      </c>
      <c r="C1694" s="271" t="s">
        <v>77</v>
      </c>
      <c r="D1694" s="273">
        <v>16.77</v>
      </c>
    </row>
    <row r="1695" spans="1:4" x14ac:dyDescent="0.2">
      <c r="A1695" s="271">
        <v>34709</v>
      </c>
      <c r="B1695" s="272" t="s">
        <v>2516</v>
      </c>
      <c r="C1695" s="271" t="s">
        <v>77</v>
      </c>
      <c r="D1695" s="273">
        <v>65.010000000000005</v>
      </c>
    </row>
    <row r="1696" spans="1:4" x14ac:dyDescent="0.2">
      <c r="A1696" s="271">
        <v>34714</v>
      </c>
      <c r="B1696" s="272" t="s">
        <v>2517</v>
      </c>
      <c r="C1696" s="271" t="s">
        <v>77</v>
      </c>
      <c r="D1696" s="273">
        <v>77.650000000000006</v>
      </c>
    </row>
    <row r="1697" spans="1:4" x14ac:dyDescent="0.2">
      <c r="A1697" s="271">
        <v>2391</v>
      </c>
      <c r="B1697" s="272" t="s">
        <v>2518</v>
      </c>
      <c r="C1697" s="271" t="s">
        <v>77</v>
      </c>
      <c r="D1697" s="273">
        <v>354.63</v>
      </c>
    </row>
    <row r="1698" spans="1:4" x14ac:dyDescent="0.2">
      <c r="A1698" s="271">
        <v>2374</v>
      </c>
      <c r="B1698" s="272" t="s">
        <v>2519</v>
      </c>
      <c r="C1698" s="271" t="s">
        <v>77</v>
      </c>
      <c r="D1698" s="273">
        <v>402.32</v>
      </c>
    </row>
    <row r="1699" spans="1:4" x14ac:dyDescent="0.2">
      <c r="A1699" s="271">
        <v>2377</v>
      </c>
      <c r="B1699" s="272" t="s">
        <v>2520</v>
      </c>
      <c r="C1699" s="271" t="s">
        <v>77</v>
      </c>
      <c r="D1699" s="273">
        <v>564.62</v>
      </c>
    </row>
    <row r="1700" spans="1:4" x14ac:dyDescent="0.2">
      <c r="A1700" s="271">
        <v>2393</v>
      </c>
      <c r="B1700" s="272" t="s">
        <v>2521</v>
      </c>
      <c r="C1700" s="271" t="s">
        <v>77</v>
      </c>
      <c r="D1700" s="273">
        <v>945.53</v>
      </c>
    </row>
    <row r="1701" spans="1:4" x14ac:dyDescent="0.2">
      <c r="A1701" s="271">
        <v>34705</v>
      </c>
      <c r="B1701" s="272" t="s">
        <v>2522</v>
      </c>
      <c r="C1701" s="271" t="s">
        <v>77</v>
      </c>
      <c r="D1701" s="273">
        <v>827</v>
      </c>
    </row>
    <row r="1702" spans="1:4" x14ac:dyDescent="0.2">
      <c r="A1702" s="271">
        <v>34707</v>
      </c>
      <c r="B1702" s="272" t="s">
        <v>2523</v>
      </c>
      <c r="C1702" s="271" t="s">
        <v>77</v>
      </c>
      <c r="D1702" s="273">
        <v>1532.45</v>
      </c>
    </row>
    <row r="1703" spans="1:4" x14ac:dyDescent="0.2">
      <c r="A1703" s="271">
        <v>34544</v>
      </c>
      <c r="B1703" s="272" t="s">
        <v>2524</v>
      </c>
      <c r="C1703" s="271" t="s">
        <v>77</v>
      </c>
      <c r="D1703" s="273">
        <v>1532.29</v>
      </c>
    </row>
    <row r="1704" spans="1:4" x14ac:dyDescent="0.2">
      <c r="A1704" s="271">
        <v>2378</v>
      </c>
      <c r="B1704" s="272" t="s">
        <v>2525</v>
      </c>
      <c r="C1704" s="271" t="s">
        <v>77</v>
      </c>
      <c r="D1704" s="273">
        <v>1298.81</v>
      </c>
    </row>
    <row r="1705" spans="1:4" x14ac:dyDescent="0.2">
      <c r="A1705" s="271">
        <v>2379</v>
      </c>
      <c r="B1705" s="272" t="s">
        <v>2526</v>
      </c>
      <c r="C1705" s="271" t="s">
        <v>77</v>
      </c>
      <c r="D1705" s="273">
        <v>1298.81</v>
      </c>
    </row>
    <row r="1706" spans="1:4" x14ac:dyDescent="0.2">
      <c r="A1706" s="271">
        <v>2376</v>
      </c>
      <c r="B1706" s="272" t="s">
        <v>2527</v>
      </c>
      <c r="C1706" s="271" t="s">
        <v>77</v>
      </c>
      <c r="D1706" s="273">
        <v>2139.13</v>
      </c>
    </row>
    <row r="1707" spans="1:4" x14ac:dyDescent="0.2">
      <c r="A1707" s="271">
        <v>2394</v>
      </c>
      <c r="B1707" s="272" t="s">
        <v>2528</v>
      </c>
      <c r="C1707" s="271" t="s">
        <v>77</v>
      </c>
      <c r="D1707" s="273">
        <v>4573.08</v>
      </c>
    </row>
    <row r="1708" spans="1:4" x14ac:dyDescent="0.2">
      <c r="A1708" s="271">
        <v>2388</v>
      </c>
      <c r="B1708" s="272" t="s">
        <v>2529</v>
      </c>
      <c r="C1708" s="271" t="s">
        <v>77</v>
      </c>
      <c r="D1708" s="273">
        <v>64.53</v>
      </c>
    </row>
    <row r="1709" spans="1:4" x14ac:dyDescent="0.2">
      <c r="A1709" s="271">
        <v>34606</v>
      </c>
      <c r="B1709" s="272" t="s">
        <v>2530</v>
      </c>
      <c r="C1709" s="271" t="s">
        <v>77</v>
      </c>
      <c r="D1709" s="273">
        <v>98.98</v>
      </c>
    </row>
    <row r="1710" spans="1:4" x14ac:dyDescent="0.2">
      <c r="A1710" s="271">
        <v>2370</v>
      </c>
      <c r="B1710" s="272" t="s">
        <v>2531</v>
      </c>
      <c r="C1710" s="271" t="s">
        <v>77</v>
      </c>
      <c r="D1710" s="273">
        <v>11.99</v>
      </c>
    </row>
    <row r="1711" spans="1:4" x14ac:dyDescent="0.2">
      <c r="A1711" s="271">
        <v>2386</v>
      </c>
      <c r="B1711" s="272" t="s">
        <v>2532</v>
      </c>
      <c r="C1711" s="271" t="s">
        <v>77</v>
      </c>
      <c r="D1711" s="273">
        <v>20.11</v>
      </c>
    </row>
    <row r="1712" spans="1:4" x14ac:dyDescent="0.2">
      <c r="A1712" s="271">
        <v>34689</v>
      </c>
      <c r="B1712" s="272" t="s">
        <v>2533</v>
      </c>
      <c r="C1712" s="271" t="s">
        <v>77</v>
      </c>
      <c r="D1712" s="273">
        <v>31.51</v>
      </c>
    </row>
    <row r="1713" spans="1:4" x14ac:dyDescent="0.2">
      <c r="A1713" s="271">
        <v>2392</v>
      </c>
      <c r="B1713" s="272" t="s">
        <v>2534</v>
      </c>
      <c r="C1713" s="271" t="s">
        <v>77</v>
      </c>
      <c r="D1713" s="273">
        <v>80.48</v>
      </c>
    </row>
    <row r="1714" spans="1:4" x14ac:dyDescent="0.2">
      <c r="A1714" s="271">
        <v>2373</v>
      </c>
      <c r="B1714" s="272" t="s">
        <v>2535</v>
      </c>
      <c r="C1714" s="271" t="s">
        <v>77</v>
      </c>
      <c r="D1714" s="273">
        <v>113.4</v>
      </c>
    </row>
    <row r="1715" spans="1:4" x14ac:dyDescent="0.2">
      <c r="A1715" s="271">
        <v>39465</v>
      </c>
      <c r="B1715" s="272" t="s">
        <v>2536</v>
      </c>
      <c r="C1715" s="271" t="s">
        <v>77</v>
      </c>
      <c r="D1715" s="273">
        <v>69.27</v>
      </c>
    </row>
    <row r="1716" spans="1:4" x14ac:dyDescent="0.2">
      <c r="A1716" s="271">
        <v>39466</v>
      </c>
      <c r="B1716" s="272" t="s">
        <v>2537</v>
      </c>
      <c r="C1716" s="271" t="s">
        <v>77</v>
      </c>
      <c r="D1716" s="273">
        <v>77.930000000000007</v>
      </c>
    </row>
    <row r="1717" spans="1:4" x14ac:dyDescent="0.2">
      <c r="A1717" s="271">
        <v>39467</v>
      </c>
      <c r="B1717" s="272" t="s">
        <v>2538</v>
      </c>
      <c r="C1717" s="271" t="s">
        <v>77</v>
      </c>
      <c r="D1717" s="273">
        <v>99.69</v>
      </c>
    </row>
    <row r="1718" spans="1:4" x14ac:dyDescent="0.2">
      <c r="A1718" s="271">
        <v>39468</v>
      </c>
      <c r="B1718" s="272" t="s">
        <v>2539</v>
      </c>
      <c r="C1718" s="271" t="s">
        <v>77</v>
      </c>
      <c r="D1718" s="273">
        <v>177.19</v>
      </c>
    </row>
    <row r="1719" spans="1:4" x14ac:dyDescent="0.2">
      <c r="A1719" s="271">
        <v>39469</v>
      </c>
      <c r="B1719" s="272" t="s">
        <v>2540</v>
      </c>
      <c r="C1719" s="271" t="s">
        <v>77</v>
      </c>
      <c r="D1719" s="273">
        <v>72.17</v>
      </c>
    </row>
    <row r="1720" spans="1:4" x14ac:dyDescent="0.2">
      <c r="A1720" s="271">
        <v>39470</v>
      </c>
      <c r="B1720" s="272" t="s">
        <v>2541</v>
      </c>
      <c r="C1720" s="271" t="s">
        <v>77</v>
      </c>
      <c r="D1720" s="273">
        <v>88.68</v>
      </c>
    </row>
    <row r="1721" spans="1:4" x14ac:dyDescent="0.2">
      <c r="A1721" s="271">
        <v>39471</v>
      </c>
      <c r="B1721" s="272" t="s">
        <v>2542</v>
      </c>
      <c r="C1721" s="271" t="s">
        <v>77</v>
      </c>
      <c r="D1721" s="273">
        <v>106.57</v>
      </c>
    </row>
    <row r="1722" spans="1:4" x14ac:dyDescent="0.2">
      <c r="A1722" s="271">
        <v>39472</v>
      </c>
      <c r="B1722" s="272" t="s">
        <v>2543</v>
      </c>
      <c r="C1722" s="271" t="s">
        <v>77</v>
      </c>
      <c r="D1722" s="273">
        <v>185.17</v>
      </c>
    </row>
    <row r="1723" spans="1:4" x14ac:dyDescent="0.2">
      <c r="A1723" s="271">
        <v>39473</v>
      </c>
      <c r="B1723" s="272" t="s">
        <v>2544</v>
      </c>
      <c r="C1723" s="271" t="s">
        <v>77</v>
      </c>
      <c r="D1723" s="273">
        <v>119.62</v>
      </c>
    </row>
    <row r="1724" spans="1:4" x14ac:dyDescent="0.2">
      <c r="A1724" s="271">
        <v>39474</v>
      </c>
      <c r="B1724" s="272" t="s">
        <v>2545</v>
      </c>
      <c r="C1724" s="271" t="s">
        <v>77</v>
      </c>
      <c r="D1724" s="273">
        <v>127.52</v>
      </c>
    </row>
    <row r="1725" spans="1:4" x14ac:dyDescent="0.2">
      <c r="A1725" s="271">
        <v>39475</v>
      </c>
      <c r="B1725" s="272" t="s">
        <v>2546</v>
      </c>
      <c r="C1725" s="271" t="s">
        <v>77</v>
      </c>
      <c r="D1725" s="273">
        <v>144.69</v>
      </c>
    </row>
    <row r="1726" spans="1:4" x14ac:dyDescent="0.2">
      <c r="A1726" s="271">
        <v>39476</v>
      </c>
      <c r="B1726" s="272" t="s">
        <v>2547</v>
      </c>
      <c r="C1726" s="271" t="s">
        <v>77</v>
      </c>
      <c r="D1726" s="273">
        <v>272.37</v>
      </c>
    </row>
    <row r="1727" spans="1:4" x14ac:dyDescent="0.2">
      <c r="A1727" s="271">
        <v>39477</v>
      </c>
      <c r="B1727" s="272" t="s">
        <v>2548</v>
      </c>
      <c r="C1727" s="271" t="s">
        <v>77</v>
      </c>
      <c r="D1727" s="273">
        <v>133.44999999999999</v>
      </c>
    </row>
    <row r="1728" spans="1:4" x14ac:dyDescent="0.2">
      <c r="A1728" s="271">
        <v>39478</v>
      </c>
      <c r="B1728" s="272" t="s">
        <v>2549</v>
      </c>
      <c r="C1728" s="271" t="s">
        <v>77</v>
      </c>
      <c r="D1728" s="273">
        <v>137.58000000000001</v>
      </c>
    </row>
    <row r="1729" spans="1:4" x14ac:dyDescent="0.2">
      <c r="A1729" s="271">
        <v>39479</v>
      </c>
      <c r="B1729" s="272" t="s">
        <v>2550</v>
      </c>
      <c r="C1729" s="271" t="s">
        <v>77</v>
      </c>
      <c r="D1729" s="273">
        <v>162.1</v>
      </c>
    </row>
    <row r="1730" spans="1:4" x14ac:dyDescent="0.2">
      <c r="A1730" s="271">
        <v>39480</v>
      </c>
      <c r="B1730" s="272" t="s">
        <v>2551</v>
      </c>
      <c r="C1730" s="271" t="s">
        <v>77</v>
      </c>
      <c r="D1730" s="273">
        <v>334.49</v>
      </c>
    </row>
    <row r="1731" spans="1:4" x14ac:dyDescent="0.2">
      <c r="A1731" s="271">
        <v>39459</v>
      </c>
      <c r="B1731" s="272" t="s">
        <v>2552</v>
      </c>
      <c r="C1731" s="271" t="s">
        <v>77</v>
      </c>
      <c r="D1731" s="273">
        <v>283.89999999999998</v>
      </c>
    </row>
    <row r="1732" spans="1:4" x14ac:dyDescent="0.2">
      <c r="A1732" s="271">
        <v>39445</v>
      </c>
      <c r="B1732" s="272" t="s">
        <v>2553</v>
      </c>
      <c r="C1732" s="271" t="s">
        <v>77</v>
      </c>
      <c r="D1732" s="273">
        <v>142.54</v>
      </c>
    </row>
    <row r="1733" spans="1:4" x14ac:dyDescent="0.2">
      <c r="A1733" s="271">
        <v>39446</v>
      </c>
      <c r="B1733" s="272" t="s">
        <v>2554</v>
      </c>
      <c r="C1733" s="271" t="s">
        <v>77</v>
      </c>
      <c r="D1733" s="273">
        <v>145.08000000000001</v>
      </c>
    </row>
    <row r="1734" spans="1:4" x14ac:dyDescent="0.2">
      <c r="A1734" s="271">
        <v>39447</v>
      </c>
      <c r="B1734" s="272" t="s">
        <v>2555</v>
      </c>
      <c r="C1734" s="271" t="s">
        <v>77</v>
      </c>
      <c r="D1734" s="273">
        <v>155.15</v>
      </c>
    </row>
    <row r="1735" spans="1:4" x14ac:dyDescent="0.2">
      <c r="A1735" s="271">
        <v>39448</v>
      </c>
      <c r="B1735" s="272" t="s">
        <v>2556</v>
      </c>
      <c r="C1735" s="271" t="s">
        <v>77</v>
      </c>
      <c r="D1735" s="273">
        <v>264.55</v>
      </c>
    </row>
    <row r="1736" spans="1:4" x14ac:dyDescent="0.2">
      <c r="A1736" s="271">
        <v>39450</v>
      </c>
      <c r="B1736" s="272" t="s">
        <v>2557</v>
      </c>
      <c r="C1736" s="271" t="s">
        <v>77</v>
      </c>
      <c r="D1736" s="273">
        <v>161.41</v>
      </c>
    </row>
    <row r="1737" spans="1:4" x14ac:dyDescent="0.2">
      <c r="A1737" s="271">
        <v>39451</v>
      </c>
      <c r="B1737" s="272" t="s">
        <v>2558</v>
      </c>
      <c r="C1737" s="271" t="s">
        <v>77</v>
      </c>
      <c r="D1737" s="273">
        <v>176.05</v>
      </c>
    </row>
    <row r="1738" spans="1:4" x14ac:dyDescent="0.2">
      <c r="A1738" s="271">
        <v>39452</v>
      </c>
      <c r="B1738" s="272" t="s">
        <v>2559</v>
      </c>
      <c r="C1738" s="271" t="s">
        <v>77</v>
      </c>
      <c r="D1738" s="273">
        <v>177.1</v>
      </c>
    </row>
    <row r="1739" spans="1:4" x14ac:dyDescent="0.2">
      <c r="A1739" s="271">
        <v>39523</v>
      </c>
      <c r="B1739" s="272" t="s">
        <v>2560</v>
      </c>
      <c r="C1739" s="271" t="s">
        <v>77</v>
      </c>
      <c r="D1739" s="273">
        <v>296.37</v>
      </c>
    </row>
    <row r="1740" spans="1:4" x14ac:dyDescent="0.2">
      <c r="A1740" s="271">
        <v>39449</v>
      </c>
      <c r="B1740" s="272" t="s">
        <v>2561</v>
      </c>
      <c r="C1740" s="271" t="s">
        <v>77</v>
      </c>
      <c r="D1740" s="273">
        <v>328.21</v>
      </c>
    </row>
    <row r="1741" spans="1:4" x14ac:dyDescent="0.2">
      <c r="A1741" s="271">
        <v>39455</v>
      </c>
      <c r="B1741" s="272" t="s">
        <v>2562</v>
      </c>
      <c r="C1741" s="271" t="s">
        <v>77</v>
      </c>
      <c r="D1741" s="273">
        <v>162.41</v>
      </c>
    </row>
    <row r="1742" spans="1:4" x14ac:dyDescent="0.2">
      <c r="A1742" s="271">
        <v>39456</v>
      </c>
      <c r="B1742" s="272" t="s">
        <v>2563</v>
      </c>
      <c r="C1742" s="271" t="s">
        <v>77</v>
      </c>
      <c r="D1742" s="273">
        <v>162.53</v>
      </c>
    </row>
    <row r="1743" spans="1:4" x14ac:dyDescent="0.2">
      <c r="A1743" s="271">
        <v>39457</v>
      </c>
      <c r="B1743" s="272" t="s">
        <v>2564</v>
      </c>
      <c r="C1743" s="271" t="s">
        <v>77</v>
      </c>
      <c r="D1743" s="273">
        <v>177.18</v>
      </c>
    </row>
    <row r="1744" spans="1:4" x14ac:dyDescent="0.2">
      <c r="A1744" s="271">
        <v>39458</v>
      </c>
      <c r="B1744" s="272" t="s">
        <v>2565</v>
      </c>
      <c r="C1744" s="271" t="s">
        <v>77</v>
      </c>
      <c r="D1744" s="273">
        <v>330.63</v>
      </c>
    </row>
    <row r="1745" spans="1:4" x14ac:dyDescent="0.2">
      <c r="A1745" s="271">
        <v>39464</v>
      </c>
      <c r="B1745" s="272" t="s">
        <v>2566</v>
      </c>
      <c r="C1745" s="271" t="s">
        <v>77</v>
      </c>
      <c r="D1745" s="273">
        <v>531.67999999999995</v>
      </c>
    </row>
    <row r="1746" spans="1:4" x14ac:dyDescent="0.2">
      <c r="A1746" s="271">
        <v>39460</v>
      </c>
      <c r="B1746" s="272" t="s">
        <v>2567</v>
      </c>
      <c r="C1746" s="271" t="s">
        <v>77</v>
      </c>
      <c r="D1746" s="273">
        <v>201.65</v>
      </c>
    </row>
    <row r="1747" spans="1:4" x14ac:dyDescent="0.2">
      <c r="A1747" s="271">
        <v>39461</v>
      </c>
      <c r="B1747" s="272" t="s">
        <v>2568</v>
      </c>
      <c r="C1747" s="271" t="s">
        <v>77</v>
      </c>
      <c r="D1747" s="273">
        <v>236.29</v>
      </c>
    </row>
    <row r="1748" spans="1:4" x14ac:dyDescent="0.2">
      <c r="A1748" s="271">
        <v>39462</v>
      </c>
      <c r="B1748" s="272" t="s">
        <v>2569</v>
      </c>
      <c r="C1748" s="271" t="s">
        <v>77</v>
      </c>
      <c r="D1748" s="273">
        <v>227.73</v>
      </c>
    </row>
    <row r="1749" spans="1:4" x14ac:dyDescent="0.2">
      <c r="A1749" s="271">
        <v>39463</v>
      </c>
      <c r="B1749" s="272" t="s">
        <v>2570</v>
      </c>
      <c r="C1749" s="271" t="s">
        <v>77</v>
      </c>
      <c r="D1749" s="273">
        <v>527.55999999999995</v>
      </c>
    </row>
    <row r="1750" spans="1:4" x14ac:dyDescent="0.2">
      <c r="A1750" s="271">
        <v>26039</v>
      </c>
      <c r="B1750" s="272" t="s">
        <v>2571</v>
      </c>
      <c r="C1750" s="271" t="s">
        <v>77</v>
      </c>
      <c r="D1750" s="273"/>
    </row>
    <row r="1751" spans="1:4" x14ac:dyDescent="0.2">
      <c r="A1751" s="271">
        <v>2401</v>
      </c>
      <c r="B1751" s="272" t="s">
        <v>2572</v>
      </c>
      <c r="C1751" s="271" t="s">
        <v>77</v>
      </c>
      <c r="D1751" s="273"/>
    </row>
    <row r="1752" spans="1:4" x14ac:dyDescent="0.2">
      <c r="A1752" s="271">
        <v>38870</v>
      </c>
      <c r="B1752" s="272" t="s">
        <v>2573</v>
      </c>
      <c r="C1752" s="271" t="s">
        <v>77</v>
      </c>
      <c r="D1752" s="273"/>
    </row>
    <row r="1753" spans="1:4" x14ac:dyDescent="0.2">
      <c r="A1753" s="271">
        <v>38869</v>
      </c>
      <c r="B1753" s="272" t="s">
        <v>2574</v>
      </c>
      <c r="C1753" s="271" t="s">
        <v>77</v>
      </c>
      <c r="D1753" s="273"/>
    </row>
    <row r="1754" spans="1:4" x14ac:dyDescent="0.2">
      <c r="A1754" s="271">
        <v>38872</v>
      </c>
      <c r="B1754" s="272" t="s">
        <v>2575</v>
      </c>
      <c r="C1754" s="271" t="s">
        <v>77</v>
      </c>
      <c r="D1754" s="273"/>
    </row>
    <row r="1755" spans="1:4" x14ac:dyDescent="0.2">
      <c r="A1755" s="271">
        <v>38871</v>
      </c>
      <c r="B1755" s="272" t="s">
        <v>2576</v>
      </c>
      <c r="C1755" s="271" t="s">
        <v>77</v>
      </c>
      <c r="D1755" s="273"/>
    </row>
    <row r="1756" spans="1:4" x14ac:dyDescent="0.2">
      <c r="A1756" s="271">
        <v>39283</v>
      </c>
      <c r="B1756" s="272" t="s">
        <v>2577</v>
      </c>
      <c r="C1756" s="271" t="s">
        <v>77</v>
      </c>
      <c r="D1756" s="273"/>
    </row>
    <row r="1757" spans="1:4" x14ac:dyDescent="0.2">
      <c r="A1757" s="271">
        <v>39285</v>
      </c>
      <c r="B1757" s="272" t="s">
        <v>2578</v>
      </c>
      <c r="C1757" s="271" t="s">
        <v>77</v>
      </c>
      <c r="D1757" s="273"/>
    </row>
    <row r="1758" spans="1:4" x14ac:dyDescent="0.2">
      <c r="A1758" s="271">
        <v>39286</v>
      </c>
      <c r="B1758" s="272" t="s">
        <v>2579</v>
      </c>
      <c r="C1758" s="271" t="s">
        <v>77</v>
      </c>
      <c r="D1758" s="273"/>
    </row>
    <row r="1759" spans="1:4" x14ac:dyDescent="0.2">
      <c r="A1759" s="271">
        <v>39288</v>
      </c>
      <c r="B1759" s="272" t="s">
        <v>2580</v>
      </c>
      <c r="C1759" s="271" t="s">
        <v>77</v>
      </c>
      <c r="D1759" s="273"/>
    </row>
    <row r="1760" spans="1:4" x14ac:dyDescent="0.2">
      <c r="A1760" s="271">
        <v>44476</v>
      </c>
      <c r="B1760" s="272" t="s">
        <v>2581</v>
      </c>
      <c r="C1760" s="271" t="s">
        <v>59</v>
      </c>
      <c r="D1760" s="273">
        <v>787.96</v>
      </c>
    </row>
    <row r="1761" spans="1:4" x14ac:dyDescent="0.2">
      <c r="A1761" s="271">
        <v>10629</v>
      </c>
      <c r="B1761" s="272" t="s">
        <v>2582</v>
      </c>
      <c r="C1761" s="271" t="s">
        <v>59</v>
      </c>
      <c r="D1761" s="273">
        <v>640.20000000000005</v>
      </c>
    </row>
    <row r="1762" spans="1:4" x14ac:dyDescent="0.2">
      <c r="A1762" s="271">
        <v>10698</v>
      </c>
      <c r="B1762" s="272" t="s">
        <v>2583</v>
      </c>
      <c r="C1762" s="271" t="s">
        <v>59</v>
      </c>
      <c r="D1762" s="273"/>
    </row>
    <row r="1763" spans="1:4" x14ac:dyDescent="0.2">
      <c r="A1763" s="271">
        <v>40521</v>
      </c>
      <c r="B1763" s="272" t="s">
        <v>2584</v>
      </c>
      <c r="C1763" s="271" t="s">
        <v>77</v>
      </c>
      <c r="D1763" s="273">
        <v>135830.32</v>
      </c>
    </row>
    <row r="1764" spans="1:4" x14ac:dyDescent="0.2">
      <c r="A1764" s="271">
        <v>2432</v>
      </c>
      <c r="B1764" s="272" t="s">
        <v>2585</v>
      </c>
      <c r="C1764" s="271" t="s">
        <v>77</v>
      </c>
      <c r="D1764" s="273">
        <v>20.82</v>
      </c>
    </row>
    <row r="1765" spans="1:4" x14ac:dyDescent="0.2">
      <c r="A1765" s="271">
        <v>2418</v>
      </c>
      <c r="B1765" s="272" t="s">
        <v>2586</v>
      </c>
      <c r="C1765" s="271" t="s">
        <v>77</v>
      </c>
      <c r="D1765" s="273">
        <v>9.66</v>
      </c>
    </row>
    <row r="1766" spans="1:4" x14ac:dyDescent="0.2">
      <c r="A1766" s="271">
        <v>2433</v>
      </c>
      <c r="B1766" s="272" t="s">
        <v>2587</v>
      </c>
      <c r="C1766" s="271" t="s">
        <v>77</v>
      </c>
      <c r="D1766" s="273">
        <v>7.05</v>
      </c>
    </row>
    <row r="1767" spans="1:4" x14ac:dyDescent="0.2">
      <c r="A1767" s="271">
        <v>2420</v>
      </c>
      <c r="B1767" s="272" t="s">
        <v>2588</v>
      </c>
      <c r="C1767" s="271" t="s">
        <v>77</v>
      </c>
      <c r="D1767" s="273">
        <v>12.11</v>
      </c>
    </row>
    <row r="1768" spans="1:4" x14ac:dyDescent="0.2">
      <c r="A1768" s="271">
        <v>11447</v>
      </c>
      <c r="B1768" s="272" t="s">
        <v>2589</v>
      </c>
      <c r="C1768" s="271" t="s">
        <v>77</v>
      </c>
      <c r="D1768" s="273">
        <v>23.94</v>
      </c>
    </row>
    <row r="1769" spans="1:4" x14ac:dyDescent="0.2">
      <c r="A1769" s="271">
        <v>11451</v>
      </c>
      <c r="B1769" s="272" t="s">
        <v>2590</v>
      </c>
      <c r="C1769" s="271" t="s">
        <v>77</v>
      </c>
      <c r="D1769" s="273">
        <v>64.19</v>
      </c>
    </row>
    <row r="1770" spans="1:4" x14ac:dyDescent="0.2">
      <c r="A1770" s="271">
        <v>11116</v>
      </c>
      <c r="B1770" s="272" t="s">
        <v>2591</v>
      </c>
      <c r="C1770" s="271" t="s">
        <v>77</v>
      </c>
      <c r="D1770" s="273"/>
    </row>
    <row r="1771" spans="1:4" x14ac:dyDescent="0.2">
      <c r="A1771" s="271">
        <v>38411</v>
      </c>
      <c r="B1771" s="272" t="s">
        <v>2592</v>
      </c>
      <c r="C1771" s="271" t="s">
        <v>77</v>
      </c>
      <c r="D1771" s="273">
        <v>1854.91</v>
      </c>
    </row>
    <row r="1772" spans="1:4" x14ac:dyDescent="0.2">
      <c r="A1772" s="271">
        <v>38189</v>
      </c>
      <c r="B1772" s="272" t="s">
        <v>2593</v>
      </c>
      <c r="C1772" s="271" t="s">
        <v>77</v>
      </c>
      <c r="D1772" s="273">
        <v>202.7</v>
      </c>
    </row>
    <row r="1773" spans="1:4" x14ac:dyDescent="0.2">
      <c r="A1773" s="271">
        <v>38190</v>
      </c>
      <c r="B1773" s="272" t="s">
        <v>2594</v>
      </c>
      <c r="C1773" s="271" t="s">
        <v>77</v>
      </c>
      <c r="D1773" s="273">
        <v>427.03</v>
      </c>
    </row>
    <row r="1774" spans="1:4" x14ac:dyDescent="0.2">
      <c r="A1774" s="271">
        <v>7608</v>
      </c>
      <c r="B1774" s="272" t="s">
        <v>2595</v>
      </c>
      <c r="C1774" s="271" t="s">
        <v>77</v>
      </c>
      <c r="D1774" s="273">
        <v>13.27</v>
      </c>
    </row>
    <row r="1775" spans="1:4" x14ac:dyDescent="0.2">
      <c r="A1775" s="271">
        <v>1370</v>
      </c>
      <c r="B1775" s="272" t="s">
        <v>2596</v>
      </c>
      <c r="C1775" s="271" t="s">
        <v>77</v>
      </c>
      <c r="D1775" s="273">
        <v>136.16</v>
      </c>
    </row>
    <row r="1776" spans="1:4" x14ac:dyDescent="0.2">
      <c r="A1776" s="271">
        <v>36516</v>
      </c>
      <c r="B1776" s="272" t="s">
        <v>2597</v>
      </c>
      <c r="C1776" s="271" t="s">
        <v>77</v>
      </c>
      <c r="D1776" s="273"/>
    </row>
    <row r="1777" spans="1:4" x14ac:dyDescent="0.2">
      <c r="A1777" s="271">
        <v>34777</v>
      </c>
      <c r="B1777" s="272" t="s">
        <v>2598</v>
      </c>
      <c r="C1777" s="271" t="s">
        <v>77</v>
      </c>
      <c r="D1777" s="273">
        <v>3.88</v>
      </c>
    </row>
    <row r="1778" spans="1:4" x14ac:dyDescent="0.2">
      <c r="A1778" s="271">
        <v>7272</v>
      </c>
      <c r="B1778" s="272" t="s">
        <v>2599</v>
      </c>
      <c r="C1778" s="271" t="s">
        <v>77</v>
      </c>
      <c r="D1778" s="273">
        <v>2.91</v>
      </c>
    </row>
    <row r="1779" spans="1:4" x14ac:dyDescent="0.2">
      <c r="A1779" s="271">
        <v>10605</v>
      </c>
      <c r="B1779" s="272" t="s">
        <v>2600</v>
      </c>
      <c r="C1779" s="271" t="s">
        <v>77</v>
      </c>
      <c r="D1779" s="273">
        <v>6.41</v>
      </c>
    </row>
    <row r="1780" spans="1:4" x14ac:dyDescent="0.2">
      <c r="A1780" s="271">
        <v>10604</v>
      </c>
      <c r="B1780" s="272" t="s">
        <v>2601</v>
      </c>
      <c r="C1780" s="271" t="s">
        <v>77</v>
      </c>
      <c r="D1780" s="273">
        <v>14.93</v>
      </c>
    </row>
    <row r="1781" spans="1:4" x14ac:dyDescent="0.2">
      <c r="A1781" s="271">
        <v>672</v>
      </c>
      <c r="B1781" s="272" t="s">
        <v>2602</v>
      </c>
      <c r="C1781" s="271" t="s">
        <v>77</v>
      </c>
      <c r="D1781" s="273">
        <v>20.54</v>
      </c>
    </row>
    <row r="1782" spans="1:4" x14ac:dyDescent="0.2">
      <c r="A1782" s="271">
        <v>668</v>
      </c>
      <c r="B1782" s="272" t="s">
        <v>2603</v>
      </c>
      <c r="C1782" s="271" t="s">
        <v>77</v>
      </c>
      <c r="D1782" s="273">
        <v>24.79</v>
      </c>
    </row>
    <row r="1783" spans="1:4" x14ac:dyDescent="0.2">
      <c r="A1783" s="271">
        <v>10578</v>
      </c>
      <c r="B1783" s="272" t="s">
        <v>2604</v>
      </c>
      <c r="C1783" s="271" t="s">
        <v>77</v>
      </c>
      <c r="D1783" s="273">
        <v>28.88</v>
      </c>
    </row>
    <row r="1784" spans="1:4" x14ac:dyDescent="0.2">
      <c r="A1784" s="271">
        <v>666</v>
      </c>
      <c r="B1784" s="272" t="s">
        <v>2605</v>
      </c>
      <c r="C1784" s="271" t="s">
        <v>77</v>
      </c>
      <c r="D1784" s="273">
        <v>32.11</v>
      </c>
    </row>
    <row r="1785" spans="1:4" x14ac:dyDescent="0.2">
      <c r="A1785" s="271">
        <v>665</v>
      </c>
      <c r="B1785" s="272" t="s">
        <v>2606</v>
      </c>
      <c r="C1785" s="271" t="s">
        <v>77</v>
      </c>
      <c r="D1785" s="273">
        <v>42.94</v>
      </c>
    </row>
    <row r="1786" spans="1:4" x14ac:dyDescent="0.2">
      <c r="A1786" s="271">
        <v>10577</v>
      </c>
      <c r="B1786" s="272" t="s">
        <v>2607</v>
      </c>
      <c r="C1786" s="271" t="s">
        <v>77</v>
      </c>
      <c r="D1786" s="273">
        <v>38.090000000000003</v>
      </c>
    </row>
    <row r="1787" spans="1:4" x14ac:dyDescent="0.2">
      <c r="A1787" s="271">
        <v>10583</v>
      </c>
      <c r="B1787" s="272" t="s">
        <v>2608</v>
      </c>
      <c r="C1787" s="271" t="s">
        <v>77</v>
      </c>
      <c r="D1787" s="273">
        <v>19.79</v>
      </c>
    </row>
    <row r="1788" spans="1:4" x14ac:dyDescent="0.2">
      <c r="A1788" s="271">
        <v>10579</v>
      </c>
      <c r="B1788" s="272" t="s">
        <v>2609</v>
      </c>
      <c r="C1788" s="271" t="s">
        <v>77</v>
      </c>
      <c r="D1788" s="273">
        <v>34.49</v>
      </c>
    </row>
    <row r="1789" spans="1:4" x14ac:dyDescent="0.2">
      <c r="A1789" s="271">
        <v>10582</v>
      </c>
      <c r="B1789" s="272" t="s">
        <v>2610</v>
      </c>
      <c r="C1789" s="271" t="s">
        <v>77</v>
      </c>
      <c r="D1789" s="273">
        <v>17.420000000000002</v>
      </c>
    </row>
    <row r="1790" spans="1:4" x14ac:dyDescent="0.2">
      <c r="A1790" s="271">
        <v>2436</v>
      </c>
      <c r="B1790" s="272" t="s">
        <v>2611</v>
      </c>
      <c r="C1790" s="271" t="s">
        <v>65</v>
      </c>
      <c r="D1790" s="273">
        <v>20.45</v>
      </c>
    </row>
    <row r="1791" spans="1:4" x14ac:dyDescent="0.2">
      <c r="A1791" s="271">
        <v>40918</v>
      </c>
      <c r="B1791" s="272" t="s">
        <v>2612</v>
      </c>
      <c r="C1791" s="271" t="s">
        <v>966</v>
      </c>
      <c r="D1791" s="273">
        <v>3606.11</v>
      </c>
    </row>
    <row r="1792" spans="1:4" x14ac:dyDescent="0.2">
      <c r="A1792" s="271">
        <v>10998</v>
      </c>
      <c r="B1792" s="272" t="s">
        <v>2613</v>
      </c>
      <c r="C1792" s="271" t="s">
        <v>61</v>
      </c>
      <c r="D1792" s="273">
        <v>39.729999999999997</v>
      </c>
    </row>
    <row r="1793" spans="1:4" x14ac:dyDescent="0.2">
      <c r="A1793" s="271">
        <v>11002</v>
      </c>
      <c r="B1793" s="272" t="s">
        <v>361</v>
      </c>
      <c r="C1793" s="271" t="s">
        <v>61</v>
      </c>
      <c r="D1793" s="273">
        <v>36.39</v>
      </c>
    </row>
    <row r="1794" spans="1:4" x14ac:dyDescent="0.2">
      <c r="A1794" s="271">
        <v>10999</v>
      </c>
      <c r="B1794" s="272" t="s">
        <v>2614</v>
      </c>
      <c r="C1794" s="271" t="s">
        <v>61</v>
      </c>
      <c r="D1794" s="273">
        <v>34.97</v>
      </c>
    </row>
    <row r="1795" spans="1:4" x14ac:dyDescent="0.2">
      <c r="A1795" s="271">
        <v>10997</v>
      </c>
      <c r="B1795" s="272" t="s">
        <v>790</v>
      </c>
      <c r="C1795" s="271" t="s">
        <v>61</v>
      </c>
      <c r="D1795" s="273">
        <v>37.9</v>
      </c>
    </row>
    <row r="1796" spans="1:4" x14ac:dyDescent="0.2">
      <c r="A1796" s="271">
        <v>2685</v>
      </c>
      <c r="B1796" s="272" t="s">
        <v>2615</v>
      </c>
      <c r="C1796" s="271" t="s">
        <v>54</v>
      </c>
      <c r="D1796" s="273">
        <v>7.74</v>
      </c>
    </row>
    <row r="1797" spans="1:4" x14ac:dyDescent="0.2">
      <c r="A1797" s="271">
        <v>2680</v>
      </c>
      <c r="B1797" s="272" t="s">
        <v>2616</v>
      </c>
      <c r="C1797" s="271" t="s">
        <v>54</v>
      </c>
      <c r="D1797" s="273">
        <v>11.33</v>
      </c>
    </row>
    <row r="1798" spans="1:4" x14ac:dyDescent="0.2">
      <c r="A1798" s="271">
        <v>2684</v>
      </c>
      <c r="B1798" s="272" t="s">
        <v>2617</v>
      </c>
      <c r="C1798" s="271" t="s">
        <v>54</v>
      </c>
      <c r="D1798" s="273">
        <v>10.31</v>
      </c>
    </row>
    <row r="1799" spans="1:4" x14ac:dyDescent="0.2">
      <c r="A1799" s="271">
        <v>2673</v>
      </c>
      <c r="B1799" s="272" t="s">
        <v>2618</v>
      </c>
      <c r="C1799" s="271" t="s">
        <v>54</v>
      </c>
      <c r="D1799" s="273">
        <v>3.98</v>
      </c>
    </row>
    <row r="1800" spans="1:4" x14ac:dyDescent="0.2">
      <c r="A1800" s="271">
        <v>2681</v>
      </c>
      <c r="B1800" s="272" t="s">
        <v>2619</v>
      </c>
      <c r="C1800" s="271" t="s">
        <v>54</v>
      </c>
      <c r="D1800" s="273">
        <v>18.52</v>
      </c>
    </row>
    <row r="1801" spans="1:4" x14ac:dyDescent="0.2">
      <c r="A1801" s="271">
        <v>2682</v>
      </c>
      <c r="B1801" s="272" t="s">
        <v>2620</v>
      </c>
      <c r="C1801" s="271" t="s">
        <v>54</v>
      </c>
      <c r="D1801" s="273">
        <v>27.02</v>
      </c>
    </row>
    <row r="1802" spans="1:4" x14ac:dyDescent="0.2">
      <c r="A1802" s="271">
        <v>2686</v>
      </c>
      <c r="B1802" s="272" t="s">
        <v>2621</v>
      </c>
      <c r="C1802" s="271" t="s">
        <v>54</v>
      </c>
      <c r="D1802" s="273">
        <v>33.880000000000003</v>
      </c>
    </row>
    <row r="1803" spans="1:4" x14ac:dyDescent="0.2">
      <c r="A1803" s="271">
        <v>2674</v>
      </c>
      <c r="B1803" s="272" t="s">
        <v>2622</v>
      </c>
      <c r="C1803" s="271" t="s">
        <v>54</v>
      </c>
      <c r="D1803" s="273">
        <v>4.95</v>
      </c>
    </row>
    <row r="1804" spans="1:4" x14ac:dyDescent="0.2">
      <c r="A1804" s="271">
        <v>2683</v>
      </c>
      <c r="B1804" s="272" t="s">
        <v>2623</v>
      </c>
      <c r="C1804" s="271" t="s">
        <v>54</v>
      </c>
      <c r="D1804" s="273">
        <v>53.39</v>
      </c>
    </row>
    <row r="1805" spans="1:4" x14ac:dyDescent="0.2">
      <c r="A1805" s="271">
        <v>2676</v>
      </c>
      <c r="B1805" s="272" t="s">
        <v>2624</v>
      </c>
      <c r="C1805" s="271" t="s">
        <v>54</v>
      </c>
      <c r="D1805" s="273">
        <v>2.31</v>
      </c>
    </row>
    <row r="1806" spans="1:4" x14ac:dyDescent="0.2">
      <c r="A1806" s="271">
        <v>2678</v>
      </c>
      <c r="B1806" s="272" t="s">
        <v>2625</v>
      </c>
      <c r="C1806" s="271" t="s">
        <v>54</v>
      </c>
      <c r="D1806" s="273">
        <v>2.9</v>
      </c>
    </row>
    <row r="1807" spans="1:4" x14ac:dyDescent="0.2">
      <c r="A1807" s="271">
        <v>2679</v>
      </c>
      <c r="B1807" s="272" t="s">
        <v>2626</v>
      </c>
      <c r="C1807" s="271" t="s">
        <v>54</v>
      </c>
      <c r="D1807" s="273">
        <v>4.47</v>
      </c>
    </row>
    <row r="1808" spans="1:4" x14ac:dyDescent="0.2">
      <c r="A1808" s="271">
        <v>12070</v>
      </c>
      <c r="B1808" s="272" t="s">
        <v>2627</v>
      </c>
      <c r="C1808" s="271" t="s">
        <v>54</v>
      </c>
      <c r="D1808" s="273">
        <v>6.22</v>
      </c>
    </row>
    <row r="1809" spans="1:4" x14ac:dyDescent="0.2">
      <c r="A1809" s="271">
        <v>2675</v>
      </c>
      <c r="B1809" s="272" t="s">
        <v>2628</v>
      </c>
      <c r="C1809" s="271" t="s">
        <v>54</v>
      </c>
      <c r="D1809" s="273">
        <v>8.08</v>
      </c>
    </row>
    <row r="1810" spans="1:4" x14ac:dyDescent="0.2">
      <c r="A1810" s="271">
        <v>12067</v>
      </c>
      <c r="B1810" s="272" t="s">
        <v>2629</v>
      </c>
      <c r="C1810" s="271" t="s">
        <v>54</v>
      </c>
      <c r="D1810" s="273">
        <v>10.97</v>
      </c>
    </row>
    <row r="1811" spans="1:4" x14ac:dyDescent="0.2">
      <c r="A1811" s="271">
        <v>21128</v>
      </c>
      <c r="B1811" s="272" t="s">
        <v>2630</v>
      </c>
      <c r="C1811" s="271" t="s">
        <v>54</v>
      </c>
      <c r="D1811" s="273">
        <v>11.79</v>
      </c>
    </row>
    <row r="1812" spans="1:4" x14ac:dyDescent="0.2">
      <c r="A1812" s="271">
        <v>40400</v>
      </c>
      <c r="B1812" s="272" t="s">
        <v>2631</v>
      </c>
      <c r="C1812" s="271" t="s">
        <v>54</v>
      </c>
      <c r="D1812" s="273">
        <v>1.61</v>
      </c>
    </row>
    <row r="1813" spans="1:4" x14ac:dyDescent="0.2">
      <c r="A1813" s="271">
        <v>40401</v>
      </c>
      <c r="B1813" s="272" t="s">
        <v>2632</v>
      </c>
      <c r="C1813" s="271" t="s">
        <v>54</v>
      </c>
      <c r="D1813" s="273">
        <v>2.37</v>
      </c>
    </row>
    <row r="1814" spans="1:4" x14ac:dyDescent="0.2">
      <c r="A1814" s="271">
        <v>40402</v>
      </c>
      <c r="B1814" s="272" t="s">
        <v>2633</v>
      </c>
      <c r="C1814" s="271" t="s">
        <v>54</v>
      </c>
      <c r="D1814" s="273">
        <v>3.04</v>
      </c>
    </row>
    <row r="1815" spans="1:4" x14ac:dyDescent="0.2">
      <c r="A1815" s="271">
        <v>21137</v>
      </c>
      <c r="B1815" s="272" t="s">
        <v>2634</v>
      </c>
      <c r="C1815" s="271" t="s">
        <v>54</v>
      </c>
      <c r="D1815" s="273">
        <v>12.07</v>
      </c>
    </row>
    <row r="1816" spans="1:4" x14ac:dyDescent="0.2">
      <c r="A1816" s="271">
        <v>2504</v>
      </c>
      <c r="B1816" s="272" t="s">
        <v>2635</v>
      </c>
      <c r="C1816" s="271" t="s">
        <v>54</v>
      </c>
      <c r="D1816" s="273">
        <v>13.08</v>
      </c>
    </row>
    <row r="1817" spans="1:4" x14ac:dyDescent="0.2">
      <c r="A1817" s="271">
        <v>2501</v>
      </c>
      <c r="B1817" s="272" t="s">
        <v>2636</v>
      </c>
      <c r="C1817" s="271" t="s">
        <v>54</v>
      </c>
      <c r="D1817" s="273">
        <v>17.149999999999999</v>
      </c>
    </row>
    <row r="1818" spans="1:4" x14ac:dyDescent="0.2">
      <c r="A1818" s="271">
        <v>2502</v>
      </c>
      <c r="B1818" s="272" t="s">
        <v>2637</v>
      </c>
      <c r="C1818" s="271" t="s">
        <v>54</v>
      </c>
      <c r="D1818" s="273">
        <v>25.88</v>
      </c>
    </row>
    <row r="1819" spans="1:4" x14ac:dyDescent="0.2">
      <c r="A1819" s="271">
        <v>2503</v>
      </c>
      <c r="B1819" s="272" t="s">
        <v>2638</v>
      </c>
      <c r="C1819" s="271" t="s">
        <v>54</v>
      </c>
      <c r="D1819" s="273">
        <v>33.31</v>
      </c>
    </row>
    <row r="1820" spans="1:4" x14ac:dyDescent="0.2">
      <c r="A1820" s="271">
        <v>2500</v>
      </c>
      <c r="B1820" s="272" t="s">
        <v>2639</v>
      </c>
      <c r="C1820" s="271" t="s">
        <v>54</v>
      </c>
      <c r="D1820" s="273">
        <v>44.38</v>
      </c>
    </row>
    <row r="1821" spans="1:4" x14ac:dyDescent="0.2">
      <c r="A1821" s="271">
        <v>2505</v>
      </c>
      <c r="B1821" s="272" t="s">
        <v>2640</v>
      </c>
      <c r="C1821" s="271" t="s">
        <v>54</v>
      </c>
      <c r="D1821" s="273">
        <v>69.16</v>
      </c>
    </row>
    <row r="1822" spans="1:4" x14ac:dyDescent="0.2">
      <c r="A1822" s="271">
        <v>12056</v>
      </c>
      <c r="B1822" s="272" t="s">
        <v>2641</v>
      </c>
      <c r="C1822" s="271" t="s">
        <v>54</v>
      </c>
      <c r="D1822" s="273">
        <v>27.94</v>
      </c>
    </row>
    <row r="1823" spans="1:4" x14ac:dyDescent="0.2">
      <c r="A1823" s="271">
        <v>12057</v>
      </c>
      <c r="B1823" s="272" t="s">
        <v>2642</v>
      </c>
      <c r="C1823" s="271" t="s">
        <v>54</v>
      </c>
      <c r="D1823" s="273">
        <v>23.73</v>
      </c>
    </row>
    <row r="1824" spans="1:4" x14ac:dyDescent="0.2">
      <c r="A1824" s="271">
        <v>12058</v>
      </c>
      <c r="B1824" s="272" t="s">
        <v>2643</v>
      </c>
      <c r="C1824" s="271" t="s">
        <v>54</v>
      </c>
      <c r="D1824" s="273">
        <v>14.79</v>
      </c>
    </row>
    <row r="1825" spans="1:4" x14ac:dyDescent="0.2">
      <c r="A1825" s="271">
        <v>12059</v>
      </c>
      <c r="B1825" s="272" t="s">
        <v>2644</v>
      </c>
      <c r="C1825" s="271" t="s">
        <v>54</v>
      </c>
      <c r="D1825" s="273">
        <v>8.33</v>
      </c>
    </row>
    <row r="1826" spans="1:4" x14ac:dyDescent="0.2">
      <c r="A1826" s="271">
        <v>12060</v>
      </c>
      <c r="B1826" s="272" t="s">
        <v>2645</v>
      </c>
      <c r="C1826" s="271" t="s">
        <v>54</v>
      </c>
      <c r="D1826" s="273">
        <v>61.67</v>
      </c>
    </row>
    <row r="1827" spans="1:4" x14ac:dyDescent="0.2">
      <c r="A1827" s="271">
        <v>12061</v>
      </c>
      <c r="B1827" s="272" t="s">
        <v>2646</v>
      </c>
      <c r="C1827" s="271" t="s">
        <v>54</v>
      </c>
      <c r="D1827" s="273">
        <v>37.65</v>
      </c>
    </row>
    <row r="1828" spans="1:4" x14ac:dyDescent="0.2">
      <c r="A1828" s="271">
        <v>12062</v>
      </c>
      <c r="B1828" s="272" t="s">
        <v>2647</v>
      </c>
      <c r="C1828" s="271" t="s">
        <v>54</v>
      </c>
      <c r="D1828" s="273">
        <v>69.44</v>
      </c>
    </row>
    <row r="1829" spans="1:4" x14ac:dyDescent="0.2">
      <c r="A1829" s="271">
        <v>2687</v>
      </c>
      <c r="B1829" s="272" t="s">
        <v>2648</v>
      </c>
      <c r="C1829" s="271" t="s">
        <v>54</v>
      </c>
      <c r="D1829" s="273">
        <v>2.02</v>
      </c>
    </row>
    <row r="1830" spans="1:4" x14ac:dyDescent="0.2">
      <c r="A1830" s="271">
        <v>2689</v>
      </c>
      <c r="B1830" s="272" t="s">
        <v>2649</v>
      </c>
      <c r="C1830" s="271" t="s">
        <v>54</v>
      </c>
      <c r="D1830" s="273">
        <v>2.4</v>
      </c>
    </row>
    <row r="1831" spans="1:4" x14ac:dyDescent="0.2">
      <c r="A1831" s="271">
        <v>2688</v>
      </c>
      <c r="B1831" s="272" t="s">
        <v>2650</v>
      </c>
      <c r="C1831" s="271" t="s">
        <v>54</v>
      </c>
      <c r="D1831" s="273">
        <v>2.6</v>
      </c>
    </row>
    <row r="1832" spans="1:4" x14ac:dyDescent="0.2">
      <c r="A1832" s="271">
        <v>2690</v>
      </c>
      <c r="B1832" s="272" t="s">
        <v>2651</v>
      </c>
      <c r="C1832" s="271" t="s">
        <v>54</v>
      </c>
      <c r="D1832" s="273">
        <v>4.46</v>
      </c>
    </row>
    <row r="1833" spans="1:4" x14ac:dyDescent="0.2">
      <c r="A1833" s="271">
        <v>39243</v>
      </c>
      <c r="B1833" s="272" t="s">
        <v>2652</v>
      </c>
      <c r="C1833" s="271" t="s">
        <v>54</v>
      </c>
      <c r="D1833" s="273">
        <v>2.94</v>
      </c>
    </row>
    <row r="1834" spans="1:4" x14ac:dyDescent="0.2">
      <c r="A1834" s="271">
        <v>39244</v>
      </c>
      <c r="B1834" s="272" t="s">
        <v>2653</v>
      </c>
      <c r="C1834" s="271" t="s">
        <v>54</v>
      </c>
      <c r="D1834" s="273">
        <v>3.97</v>
      </c>
    </row>
    <row r="1835" spans="1:4" x14ac:dyDescent="0.2">
      <c r="A1835" s="271">
        <v>39245</v>
      </c>
      <c r="B1835" s="272" t="s">
        <v>2654</v>
      </c>
      <c r="C1835" s="271" t="s">
        <v>54</v>
      </c>
      <c r="D1835" s="273">
        <v>7.64</v>
      </c>
    </row>
    <row r="1836" spans="1:4" x14ac:dyDescent="0.2">
      <c r="A1836" s="271">
        <v>39255</v>
      </c>
      <c r="B1836" s="272" t="s">
        <v>2655</v>
      </c>
      <c r="C1836" s="271" t="s">
        <v>54</v>
      </c>
      <c r="D1836" s="273">
        <v>21.15</v>
      </c>
    </row>
    <row r="1837" spans="1:4" x14ac:dyDescent="0.2">
      <c r="A1837" s="271">
        <v>39254</v>
      </c>
      <c r="B1837" s="272" t="s">
        <v>2656</v>
      </c>
      <c r="C1837" s="271" t="s">
        <v>54</v>
      </c>
      <c r="D1837" s="273">
        <v>11.43</v>
      </c>
    </row>
    <row r="1838" spans="1:4" x14ac:dyDescent="0.2">
      <c r="A1838" s="271">
        <v>39253</v>
      </c>
      <c r="B1838" s="272" t="s">
        <v>2657</v>
      </c>
      <c r="C1838" s="271" t="s">
        <v>54</v>
      </c>
      <c r="D1838" s="273">
        <v>14.57</v>
      </c>
    </row>
    <row r="1839" spans="1:4" x14ac:dyDescent="0.2">
      <c r="A1839" s="271">
        <v>39246</v>
      </c>
      <c r="B1839" s="272" t="s">
        <v>2658</v>
      </c>
      <c r="C1839" s="271" t="s">
        <v>54</v>
      </c>
      <c r="D1839" s="273">
        <v>4.12</v>
      </c>
    </row>
    <row r="1840" spans="1:4" x14ac:dyDescent="0.2">
      <c r="A1840" s="271">
        <v>39247</v>
      </c>
      <c r="B1840" s="272" t="s">
        <v>2659</v>
      </c>
      <c r="C1840" s="271" t="s">
        <v>54</v>
      </c>
      <c r="D1840" s="273">
        <v>3.59</v>
      </c>
    </row>
    <row r="1841" spans="1:4" x14ac:dyDescent="0.2">
      <c r="A1841" s="271">
        <v>2446</v>
      </c>
      <c r="B1841" s="272" t="s">
        <v>2660</v>
      </c>
      <c r="C1841" s="271" t="s">
        <v>54</v>
      </c>
      <c r="D1841" s="273">
        <v>5.92</v>
      </c>
    </row>
    <row r="1842" spans="1:4" x14ac:dyDescent="0.2">
      <c r="A1842" s="271">
        <v>2442</v>
      </c>
      <c r="B1842" s="272" t="s">
        <v>2661</v>
      </c>
      <c r="C1842" s="271" t="s">
        <v>54</v>
      </c>
      <c r="D1842" s="273">
        <v>8.2899999999999991</v>
      </c>
    </row>
    <row r="1843" spans="1:4" x14ac:dyDescent="0.2">
      <c r="A1843" s="271">
        <v>39248</v>
      </c>
      <c r="B1843" s="272" t="s">
        <v>2662</v>
      </c>
      <c r="C1843" s="271" t="s">
        <v>54</v>
      </c>
      <c r="D1843" s="273">
        <v>11.56</v>
      </c>
    </row>
    <row r="1844" spans="1:4" x14ac:dyDescent="0.2">
      <c r="A1844" s="271">
        <v>2438</v>
      </c>
      <c r="B1844" s="272" t="s">
        <v>2663</v>
      </c>
      <c r="C1844" s="271" t="s">
        <v>65</v>
      </c>
      <c r="D1844" s="273">
        <v>26.54</v>
      </c>
    </row>
    <row r="1845" spans="1:4" x14ac:dyDescent="0.2">
      <c r="A1845" s="271">
        <v>40922</v>
      </c>
      <c r="B1845" s="272" t="s">
        <v>2664</v>
      </c>
      <c r="C1845" s="271" t="s">
        <v>966</v>
      </c>
      <c r="D1845" s="273">
        <v>4681.3900000000003</v>
      </c>
    </row>
    <row r="1846" spans="1:4" x14ac:dyDescent="0.2">
      <c r="A1846" s="271">
        <v>36486</v>
      </c>
      <c r="B1846" s="272" t="s">
        <v>2665</v>
      </c>
      <c r="C1846" s="271" t="s">
        <v>77</v>
      </c>
      <c r="D1846" s="273"/>
    </row>
    <row r="1847" spans="1:4" x14ac:dyDescent="0.2">
      <c r="A1847" s="271">
        <v>37777</v>
      </c>
      <c r="B1847" s="272" t="s">
        <v>2666</v>
      </c>
      <c r="C1847" s="271" t="s">
        <v>77</v>
      </c>
      <c r="D1847" s="273"/>
    </row>
    <row r="1848" spans="1:4" x14ac:dyDescent="0.2">
      <c r="A1848" s="271">
        <v>12624</v>
      </c>
      <c r="B1848" s="272" t="s">
        <v>2667</v>
      </c>
      <c r="C1848" s="271" t="s">
        <v>77</v>
      </c>
      <c r="D1848" s="273">
        <v>32.96</v>
      </c>
    </row>
    <row r="1849" spans="1:4" x14ac:dyDescent="0.2">
      <c r="A1849" s="271">
        <v>517</v>
      </c>
      <c r="B1849" s="272" t="s">
        <v>2668</v>
      </c>
      <c r="C1849" s="271" t="s">
        <v>868</v>
      </c>
      <c r="D1849" s="273">
        <v>16.899999999999999</v>
      </c>
    </row>
    <row r="1850" spans="1:4" x14ac:dyDescent="0.2">
      <c r="A1850" s="271">
        <v>37534</v>
      </c>
      <c r="B1850" s="272" t="s">
        <v>2669</v>
      </c>
      <c r="C1850" s="271" t="s">
        <v>61</v>
      </c>
      <c r="D1850" s="273"/>
    </row>
    <row r="1851" spans="1:4" x14ac:dyDescent="0.2">
      <c r="A1851" s="271">
        <v>37535</v>
      </c>
      <c r="B1851" s="272" t="s">
        <v>2670</v>
      </c>
      <c r="C1851" s="271" t="s">
        <v>61</v>
      </c>
      <c r="D1851" s="273"/>
    </row>
    <row r="1852" spans="1:4" x14ac:dyDescent="0.2">
      <c r="A1852" s="271">
        <v>37533</v>
      </c>
      <c r="B1852" s="272" t="s">
        <v>2671</v>
      </c>
      <c r="C1852" s="271" t="s">
        <v>61</v>
      </c>
      <c r="D1852" s="273"/>
    </row>
    <row r="1853" spans="1:4" x14ac:dyDescent="0.2">
      <c r="A1853" s="271">
        <v>37537</v>
      </c>
      <c r="B1853" s="272" t="s">
        <v>2672</v>
      </c>
      <c r="C1853" s="271" t="s">
        <v>61</v>
      </c>
      <c r="D1853" s="273"/>
    </row>
    <row r="1854" spans="1:4" x14ac:dyDescent="0.2">
      <c r="A1854" s="271">
        <v>37536</v>
      </c>
      <c r="B1854" s="272" t="s">
        <v>2673</v>
      </c>
      <c r="C1854" s="271" t="s">
        <v>61</v>
      </c>
      <c r="D1854" s="273"/>
    </row>
    <row r="1855" spans="1:4" x14ac:dyDescent="0.2">
      <c r="A1855" s="271">
        <v>37532</v>
      </c>
      <c r="B1855" s="272" t="s">
        <v>2674</v>
      </c>
      <c r="C1855" s="271" t="s">
        <v>61</v>
      </c>
      <c r="D1855" s="273"/>
    </row>
    <row r="1856" spans="1:4" x14ac:dyDescent="0.2">
      <c r="A1856" s="271">
        <v>2696</v>
      </c>
      <c r="B1856" s="272" t="s">
        <v>2675</v>
      </c>
      <c r="C1856" s="271" t="s">
        <v>65</v>
      </c>
      <c r="D1856" s="273">
        <v>20.45</v>
      </c>
    </row>
    <row r="1857" spans="1:4" x14ac:dyDescent="0.2">
      <c r="A1857" s="271">
        <v>40928</v>
      </c>
      <c r="B1857" s="272" t="s">
        <v>2676</v>
      </c>
      <c r="C1857" s="271" t="s">
        <v>966</v>
      </c>
      <c r="D1857" s="273">
        <v>3606.11</v>
      </c>
    </row>
    <row r="1858" spans="1:4" x14ac:dyDescent="0.2">
      <c r="A1858" s="271">
        <v>4083</v>
      </c>
      <c r="B1858" s="272" t="s">
        <v>2677</v>
      </c>
      <c r="C1858" s="271" t="s">
        <v>65</v>
      </c>
      <c r="D1858" s="273">
        <v>26.44</v>
      </c>
    </row>
    <row r="1859" spans="1:4" x14ac:dyDescent="0.2">
      <c r="A1859" s="271">
        <v>40818</v>
      </c>
      <c r="B1859" s="272" t="s">
        <v>2678</v>
      </c>
      <c r="C1859" s="271" t="s">
        <v>966</v>
      </c>
      <c r="D1859" s="273">
        <v>4662.45</v>
      </c>
    </row>
    <row r="1860" spans="1:4" x14ac:dyDescent="0.2">
      <c r="A1860" s="271">
        <v>43146</v>
      </c>
      <c r="B1860" s="272" t="s">
        <v>2679</v>
      </c>
      <c r="C1860" s="271" t="s">
        <v>61</v>
      </c>
      <c r="D1860" s="273">
        <v>9.7799999999999994</v>
      </c>
    </row>
    <row r="1861" spans="1:4" x14ac:dyDescent="0.2">
      <c r="A1861" s="271">
        <v>2705</v>
      </c>
      <c r="B1861" s="272" t="s">
        <v>2680</v>
      </c>
      <c r="C1861" s="271" t="s">
        <v>2681</v>
      </c>
      <c r="D1861" s="273">
        <v>1.0900000000000001</v>
      </c>
    </row>
    <row r="1862" spans="1:4" x14ac:dyDescent="0.2">
      <c r="A1862" s="271">
        <v>14250</v>
      </c>
      <c r="B1862" s="272" t="s">
        <v>2682</v>
      </c>
      <c r="C1862" s="271" t="s">
        <v>2681</v>
      </c>
      <c r="D1862" s="273">
        <v>1.1100000000000001</v>
      </c>
    </row>
    <row r="1863" spans="1:4" x14ac:dyDescent="0.2">
      <c r="A1863" s="271">
        <v>11683</v>
      </c>
      <c r="B1863" s="272" t="s">
        <v>2683</v>
      </c>
      <c r="C1863" s="271" t="s">
        <v>77</v>
      </c>
      <c r="D1863" s="273">
        <v>41.27</v>
      </c>
    </row>
    <row r="1864" spans="1:4" x14ac:dyDescent="0.2">
      <c r="A1864" s="271">
        <v>11684</v>
      </c>
      <c r="B1864" s="272" t="s">
        <v>2684</v>
      </c>
      <c r="C1864" s="271" t="s">
        <v>77</v>
      </c>
      <c r="D1864" s="273">
        <v>45.18</v>
      </c>
    </row>
    <row r="1865" spans="1:4" x14ac:dyDescent="0.2">
      <c r="A1865" s="271">
        <v>6141</v>
      </c>
      <c r="B1865" s="272" t="s">
        <v>2685</v>
      </c>
      <c r="C1865" s="271" t="s">
        <v>77</v>
      </c>
      <c r="D1865" s="273">
        <v>7.86</v>
      </c>
    </row>
    <row r="1866" spans="1:4" x14ac:dyDescent="0.2">
      <c r="A1866" s="271">
        <v>11681</v>
      </c>
      <c r="B1866" s="272" t="s">
        <v>2686</v>
      </c>
      <c r="C1866" s="271" t="s">
        <v>77</v>
      </c>
      <c r="D1866" s="273">
        <v>9.91</v>
      </c>
    </row>
    <row r="1867" spans="1:4" x14ac:dyDescent="0.2">
      <c r="A1867" s="271">
        <v>2706</v>
      </c>
      <c r="B1867" s="272" t="s">
        <v>2687</v>
      </c>
      <c r="C1867" s="271" t="s">
        <v>65</v>
      </c>
      <c r="D1867" s="273">
        <v>121.15</v>
      </c>
    </row>
    <row r="1868" spans="1:4" x14ac:dyDescent="0.2">
      <c r="A1868" s="271">
        <v>40811</v>
      </c>
      <c r="B1868" s="272" t="s">
        <v>2688</v>
      </c>
      <c r="C1868" s="271" t="s">
        <v>966</v>
      </c>
      <c r="D1868" s="273">
        <v>21363.49</v>
      </c>
    </row>
    <row r="1869" spans="1:4" x14ac:dyDescent="0.2">
      <c r="A1869" s="271">
        <v>2707</v>
      </c>
      <c r="B1869" s="272" t="s">
        <v>2689</v>
      </c>
      <c r="C1869" s="271" t="s">
        <v>65</v>
      </c>
      <c r="D1869" s="273">
        <v>127.91</v>
      </c>
    </row>
    <row r="1870" spans="1:4" x14ac:dyDescent="0.2">
      <c r="A1870" s="271">
        <v>40813</v>
      </c>
      <c r="B1870" s="272" t="s">
        <v>2690</v>
      </c>
      <c r="C1870" s="271" t="s">
        <v>966</v>
      </c>
      <c r="D1870" s="273">
        <v>22555.1</v>
      </c>
    </row>
    <row r="1871" spans="1:4" x14ac:dyDescent="0.2">
      <c r="A1871" s="271">
        <v>2708</v>
      </c>
      <c r="B1871" s="272" t="s">
        <v>2691</v>
      </c>
      <c r="C1871" s="271" t="s">
        <v>65</v>
      </c>
      <c r="D1871" s="273">
        <v>152.53</v>
      </c>
    </row>
    <row r="1872" spans="1:4" x14ac:dyDescent="0.2">
      <c r="A1872" s="271">
        <v>40814</v>
      </c>
      <c r="B1872" s="272" t="s">
        <v>2692</v>
      </c>
      <c r="C1872" s="271" t="s">
        <v>966</v>
      </c>
      <c r="D1872" s="273">
        <v>26899.01</v>
      </c>
    </row>
    <row r="1873" spans="1:4" x14ac:dyDescent="0.2">
      <c r="A1873" s="271">
        <v>38403</v>
      </c>
      <c r="B1873" s="272" t="s">
        <v>2693</v>
      </c>
      <c r="C1873" s="271" t="s">
        <v>77</v>
      </c>
      <c r="D1873" s="273">
        <v>62.8</v>
      </c>
    </row>
    <row r="1874" spans="1:4" x14ac:dyDescent="0.2">
      <c r="A1874" s="271">
        <v>43482</v>
      </c>
      <c r="B1874" s="272" t="s">
        <v>2694</v>
      </c>
      <c r="C1874" s="271" t="s">
        <v>65</v>
      </c>
      <c r="D1874" s="273">
        <v>0.81</v>
      </c>
    </row>
    <row r="1875" spans="1:4" x14ac:dyDescent="0.2">
      <c r="A1875" s="271">
        <v>43494</v>
      </c>
      <c r="B1875" s="272" t="s">
        <v>2695</v>
      </c>
      <c r="C1875" s="271" t="s">
        <v>966</v>
      </c>
      <c r="D1875" s="273">
        <v>153.54</v>
      </c>
    </row>
    <row r="1876" spans="1:4" x14ac:dyDescent="0.2">
      <c r="A1876" s="271">
        <v>43483</v>
      </c>
      <c r="B1876" s="272" t="s">
        <v>2696</v>
      </c>
      <c r="C1876" s="271" t="s">
        <v>65</v>
      </c>
      <c r="D1876" s="273">
        <v>1.43</v>
      </c>
    </row>
    <row r="1877" spans="1:4" x14ac:dyDescent="0.2">
      <c r="A1877" s="271">
        <v>43495</v>
      </c>
      <c r="B1877" s="272" t="s">
        <v>2697</v>
      </c>
      <c r="C1877" s="271" t="s">
        <v>966</v>
      </c>
      <c r="D1877" s="273">
        <v>270.51</v>
      </c>
    </row>
    <row r="1878" spans="1:4" x14ac:dyDescent="0.2">
      <c r="A1878" s="271">
        <v>43484</v>
      </c>
      <c r="B1878" s="272" t="s">
        <v>2698</v>
      </c>
      <c r="C1878" s="271" t="s">
        <v>65</v>
      </c>
      <c r="D1878" s="273">
        <v>1.26</v>
      </c>
    </row>
    <row r="1879" spans="1:4" x14ac:dyDescent="0.2">
      <c r="A1879" s="271">
        <v>43496</v>
      </c>
      <c r="B1879" s="272" t="s">
        <v>2699</v>
      </c>
      <c r="C1879" s="271" t="s">
        <v>966</v>
      </c>
      <c r="D1879" s="273">
        <v>238.02</v>
      </c>
    </row>
    <row r="1880" spans="1:4" x14ac:dyDescent="0.2">
      <c r="A1880" s="271">
        <v>43485</v>
      </c>
      <c r="B1880" s="272" t="s">
        <v>2700</v>
      </c>
      <c r="C1880" s="271" t="s">
        <v>65</v>
      </c>
      <c r="D1880" s="273">
        <v>1.1299999999999999</v>
      </c>
    </row>
    <row r="1881" spans="1:4" x14ac:dyDescent="0.2">
      <c r="A1881" s="271">
        <v>43497</v>
      </c>
      <c r="B1881" s="272" t="s">
        <v>2701</v>
      </c>
      <c r="C1881" s="271" t="s">
        <v>966</v>
      </c>
      <c r="D1881" s="273">
        <v>212.45</v>
      </c>
    </row>
    <row r="1882" spans="1:4" x14ac:dyDescent="0.2">
      <c r="A1882" s="271">
        <v>43487</v>
      </c>
      <c r="B1882" s="272" t="s">
        <v>2702</v>
      </c>
      <c r="C1882" s="271" t="s">
        <v>65</v>
      </c>
      <c r="D1882" s="273">
        <v>1.28</v>
      </c>
    </row>
    <row r="1883" spans="1:4" x14ac:dyDescent="0.2">
      <c r="A1883" s="271">
        <v>43499</v>
      </c>
      <c r="B1883" s="272" t="s">
        <v>2703</v>
      </c>
      <c r="C1883" s="271" t="s">
        <v>966</v>
      </c>
      <c r="D1883" s="273">
        <v>241.99</v>
      </c>
    </row>
    <row r="1884" spans="1:4" x14ac:dyDescent="0.2">
      <c r="A1884" s="271">
        <v>43486</v>
      </c>
      <c r="B1884" s="272" t="s">
        <v>2704</v>
      </c>
      <c r="C1884" s="271" t="s">
        <v>65</v>
      </c>
      <c r="D1884" s="273">
        <v>0.77</v>
      </c>
    </row>
    <row r="1885" spans="1:4" x14ac:dyDescent="0.2">
      <c r="A1885" s="271">
        <v>43498</v>
      </c>
      <c r="B1885" s="272" t="s">
        <v>2705</v>
      </c>
      <c r="C1885" s="271" t="s">
        <v>966</v>
      </c>
      <c r="D1885" s="273">
        <v>146</v>
      </c>
    </row>
    <row r="1886" spans="1:4" x14ac:dyDescent="0.2">
      <c r="A1886" s="271">
        <v>43488</v>
      </c>
      <c r="B1886" s="272" t="s">
        <v>2706</v>
      </c>
      <c r="C1886" s="271" t="s">
        <v>65</v>
      </c>
      <c r="D1886" s="273">
        <v>0.89</v>
      </c>
    </row>
    <row r="1887" spans="1:4" x14ac:dyDescent="0.2">
      <c r="A1887" s="271">
        <v>43500</v>
      </c>
      <c r="B1887" s="272" t="s">
        <v>2707</v>
      </c>
      <c r="C1887" s="271" t="s">
        <v>966</v>
      </c>
      <c r="D1887" s="273">
        <v>167.95</v>
      </c>
    </row>
    <row r="1888" spans="1:4" x14ac:dyDescent="0.2">
      <c r="A1888" s="271">
        <v>43489</v>
      </c>
      <c r="B1888" s="272" t="s">
        <v>2708</v>
      </c>
      <c r="C1888" s="271" t="s">
        <v>65</v>
      </c>
      <c r="D1888" s="273">
        <v>1.31</v>
      </c>
    </row>
    <row r="1889" spans="1:4" x14ac:dyDescent="0.2">
      <c r="A1889" s="271">
        <v>43501</v>
      </c>
      <c r="B1889" s="272" t="s">
        <v>2709</v>
      </c>
      <c r="C1889" s="271" t="s">
        <v>966</v>
      </c>
      <c r="D1889" s="273">
        <v>247.11</v>
      </c>
    </row>
    <row r="1890" spans="1:4" x14ac:dyDescent="0.2">
      <c r="A1890" s="271">
        <v>43490</v>
      </c>
      <c r="B1890" s="272" t="s">
        <v>2710</v>
      </c>
      <c r="C1890" s="271" t="s">
        <v>65</v>
      </c>
      <c r="D1890" s="273">
        <v>1.85</v>
      </c>
    </row>
    <row r="1891" spans="1:4" x14ac:dyDescent="0.2">
      <c r="A1891" s="271">
        <v>43502</v>
      </c>
      <c r="B1891" s="272" t="s">
        <v>2711</v>
      </c>
      <c r="C1891" s="271" t="s">
        <v>966</v>
      </c>
      <c r="D1891" s="273">
        <v>348.39</v>
      </c>
    </row>
    <row r="1892" spans="1:4" x14ac:dyDescent="0.2">
      <c r="A1892" s="271">
        <v>43491</v>
      </c>
      <c r="B1892" s="272" t="s">
        <v>2712</v>
      </c>
      <c r="C1892" s="271" t="s">
        <v>65</v>
      </c>
      <c r="D1892" s="273">
        <v>1.39</v>
      </c>
    </row>
    <row r="1893" spans="1:4" x14ac:dyDescent="0.2">
      <c r="A1893" s="271">
        <v>43503</v>
      </c>
      <c r="B1893" s="272" t="s">
        <v>2713</v>
      </c>
      <c r="C1893" s="271" t="s">
        <v>966</v>
      </c>
      <c r="D1893" s="273">
        <v>261.93</v>
      </c>
    </row>
    <row r="1894" spans="1:4" x14ac:dyDescent="0.2">
      <c r="A1894" s="271">
        <v>43492</v>
      </c>
      <c r="B1894" s="272" t="s">
        <v>2714</v>
      </c>
      <c r="C1894" s="271" t="s">
        <v>65</v>
      </c>
      <c r="D1894" s="273">
        <v>1.82</v>
      </c>
    </row>
    <row r="1895" spans="1:4" x14ac:dyDescent="0.2">
      <c r="A1895" s="271">
        <v>43504</v>
      </c>
      <c r="B1895" s="272" t="s">
        <v>2715</v>
      </c>
      <c r="C1895" s="271" t="s">
        <v>966</v>
      </c>
      <c r="D1895" s="273">
        <v>342.83</v>
      </c>
    </row>
    <row r="1896" spans="1:4" x14ac:dyDescent="0.2">
      <c r="A1896" s="271">
        <v>43493</v>
      </c>
      <c r="B1896" s="272" t="s">
        <v>2716</v>
      </c>
      <c r="C1896" s="271" t="s">
        <v>65</v>
      </c>
      <c r="D1896" s="273">
        <v>0.74</v>
      </c>
    </row>
    <row r="1897" spans="1:4" x14ac:dyDescent="0.2">
      <c r="A1897" s="271">
        <v>43505</v>
      </c>
      <c r="B1897" s="272" t="s">
        <v>2717</v>
      </c>
      <c r="C1897" s="271" t="s">
        <v>966</v>
      </c>
      <c r="D1897" s="273">
        <v>138.97999999999999</v>
      </c>
    </row>
    <row r="1898" spans="1:4" x14ac:dyDescent="0.2">
      <c r="A1898" s="271">
        <v>37774</v>
      </c>
      <c r="B1898" s="272" t="s">
        <v>2718</v>
      </c>
      <c r="C1898" s="271" t="s">
        <v>77</v>
      </c>
      <c r="D1898" s="273"/>
    </row>
    <row r="1899" spans="1:4" x14ac:dyDescent="0.2">
      <c r="A1899" s="271">
        <v>38629</v>
      </c>
      <c r="B1899" s="272" t="s">
        <v>2719</v>
      </c>
      <c r="C1899" s="271" t="s">
        <v>77</v>
      </c>
      <c r="D1899" s="273">
        <v>3016406.25</v>
      </c>
    </row>
    <row r="1900" spans="1:4" x14ac:dyDescent="0.2">
      <c r="A1900" s="271">
        <v>38630</v>
      </c>
      <c r="B1900" s="272" t="s">
        <v>2720</v>
      </c>
      <c r="C1900" s="271" t="s">
        <v>77</v>
      </c>
      <c r="D1900" s="273">
        <v>2026406.25</v>
      </c>
    </row>
    <row r="1901" spans="1:4" x14ac:dyDescent="0.2">
      <c r="A1901" s="271">
        <v>38476</v>
      </c>
      <c r="B1901" s="272" t="s">
        <v>2721</v>
      </c>
      <c r="C1901" s="271" t="s">
        <v>77</v>
      </c>
      <c r="D1901" s="273">
        <v>471.96</v>
      </c>
    </row>
    <row r="1902" spans="1:4" x14ac:dyDescent="0.2">
      <c r="A1902" s="271">
        <v>38477</v>
      </c>
      <c r="B1902" s="272" t="s">
        <v>2722</v>
      </c>
      <c r="C1902" s="271" t="s">
        <v>77</v>
      </c>
      <c r="D1902" s="273">
        <v>1336.59</v>
      </c>
    </row>
    <row r="1903" spans="1:4" x14ac:dyDescent="0.2">
      <c r="A1903" s="271">
        <v>45112</v>
      </c>
      <c r="B1903" s="272" t="s">
        <v>2723</v>
      </c>
      <c r="C1903" s="271" t="s">
        <v>77</v>
      </c>
      <c r="D1903" s="273"/>
    </row>
    <row r="1904" spans="1:4" x14ac:dyDescent="0.2">
      <c r="A1904" s="271">
        <v>14525</v>
      </c>
      <c r="B1904" s="272" t="s">
        <v>2724</v>
      </c>
      <c r="C1904" s="271" t="s">
        <v>77</v>
      </c>
      <c r="D1904" s="273"/>
    </row>
    <row r="1905" spans="1:4" x14ac:dyDescent="0.2">
      <c r="A1905" s="271">
        <v>36408</v>
      </c>
      <c r="B1905" s="272" t="s">
        <v>2725</v>
      </c>
      <c r="C1905" s="271" t="s">
        <v>77</v>
      </c>
      <c r="D1905" s="273"/>
    </row>
    <row r="1906" spans="1:4" x14ac:dyDescent="0.2">
      <c r="A1906" s="271">
        <v>2723</v>
      </c>
      <c r="B1906" s="272" t="s">
        <v>2726</v>
      </c>
      <c r="C1906" s="271" t="s">
        <v>77</v>
      </c>
      <c r="D1906" s="273"/>
    </row>
    <row r="1907" spans="1:4" x14ac:dyDescent="0.2">
      <c r="A1907" s="271">
        <v>10685</v>
      </c>
      <c r="B1907" s="272" t="s">
        <v>2727</v>
      </c>
      <c r="C1907" s="271" t="s">
        <v>77</v>
      </c>
      <c r="D1907" s="273"/>
    </row>
    <row r="1908" spans="1:4" x14ac:dyDescent="0.2">
      <c r="A1908" s="271">
        <v>40636</v>
      </c>
      <c r="B1908" s="272" t="s">
        <v>2728</v>
      </c>
      <c r="C1908" s="271" t="s">
        <v>77</v>
      </c>
      <c r="D1908" s="273"/>
    </row>
    <row r="1909" spans="1:4" x14ac:dyDescent="0.2">
      <c r="A1909" s="271">
        <v>4111</v>
      </c>
      <c r="B1909" s="272" t="s">
        <v>2729</v>
      </c>
      <c r="C1909" s="271" t="s">
        <v>77</v>
      </c>
      <c r="D1909" s="273">
        <v>63.7</v>
      </c>
    </row>
    <row r="1910" spans="1:4" x14ac:dyDescent="0.2">
      <c r="A1910" s="271">
        <v>44538</v>
      </c>
      <c r="B1910" s="272" t="s">
        <v>2730</v>
      </c>
      <c r="C1910" s="271" t="s">
        <v>77</v>
      </c>
      <c r="D1910" s="273">
        <v>96.31</v>
      </c>
    </row>
    <row r="1911" spans="1:4" x14ac:dyDescent="0.2">
      <c r="A1911" s="271">
        <v>12</v>
      </c>
      <c r="B1911" s="272" t="s">
        <v>2731</v>
      </c>
      <c r="C1911" s="271" t="s">
        <v>77</v>
      </c>
      <c r="D1911" s="273">
        <v>19.5</v>
      </c>
    </row>
    <row r="1912" spans="1:4" x14ac:dyDescent="0.2">
      <c r="A1912" s="271">
        <v>37554</v>
      </c>
      <c r="B1912" s="272" t="s">
        <v>2732</v>
      </c>
      <c r="C1912" s="271" t="s">
        <v>77</v>
      </c>
      <c r="D1912" s="273">
        <v>171.14</v>
      </c>
    </row>
    <row r="1913" spans="1:4" x14ac:dyDescent="0.2">
      <c r="A1913" s="271">
        <v>37555</v>
      </c>
      <c r="B1913" s="272" t="s">
        <v>2733</v>
      </c>
      <c r="C1913" s="271" t="s">
        <v>77</v>
      </c>
      <c r="D1913" s="273">
        <v>208.18</v>
      </c>
    </row>
    <row r="1914" spans="1:4" x14ac:dyDescent="0.2">
      <c r="A1914" s="271">
        <v>10902</v>
      </c>
      <c r="B1914" s="272" t="s">
        <v>2734</v>
      </c>
      <c r="C1914" s="271" t="s">
        <v>77</v>
      </c>
      <c r="D1914" s="273">
        <v>52.24</v>
      </c>
    </row>
    <row r="1915" spans="1:4" x14ac:dyDescent="0.2">
      <c r="A1915" s="271">
        <v>20965</v>
      </c>
      <c r="B1915" s="272" t="s">
        <v>2735</v>
      </c>
      <c r="C1915" s="271" t="s">
        <v>77</v>
      </c>
      <c r="D1915" s="273">
        <v>52.72</v>
      </c>
    </row>
    <row r="1916" spans="1:4" x14ac:dyDescent="0.2">
      <c r="A1916" s="271">
        <v>20966</v>
      </c>
      <c r="B1916" s="272" t="s">
        <v>2736</v>
      </c>
      <c r="C1916" s="271" t="s">
        <v>77</v>
      </c>
      <c r="D1916" s="273">
        <v>56.77</v>
      </c>
    </row>
    <row r="1917" spans="1:4" x14ac:dyDescent="0.2">
      <c r="A1917" s="271">
        <v>10903</v>
      </c>
      <c r="B1917" s="272" t="s">
        <v>2737</v>
      </c>
      <c r="C1917" s="271" t="s">
        <v>77</v>
      </c>
      <c r="D1917" s="273">
        <v>86.05</v>
      </c>
    </row>
    <row r="1918" spans="1:4" x14ac:dyDescent="0.2">
      <c r="A1918" s="271">
        <v>20967</v>
      </c>
      <c r="B1918" s="272" t="s">
        <v>2738</v>
      </c>
      <c r="C1918" s="271" t="s">
        <v>77</v>
      </c>
      <c r="D1918" s="273">
        <v>86.05</v>
      </c>
    </row>
    <row r="1919" spans="1:4" x14ac:dyDescent="0.2">
      <c r="A1919" s="271">
        <v>20968</v>
      </c>
      <c r="B1919" s="272" t="s">
        <v>2739</v>
      </c>
      <c r="C1919" s="271" t="s">
        <v>77</v>
      </c>
      <c r="D1919" s="273">
        <v>94.37</v>
      </c>
    </row>
    <row r="1920" spans="1:4" x14ac:dyDescent="0.2">
      <c r="A1920" s="271">
        <v>11359</v>
      </c>
      <c r="B1920" s="272" t="s">
        <v>2740</v>
      </c>
      <c r="C1920" s="271" t="s">
        <v>77</v>
      </c>
      <c r="D1920" s="273">
        <v>1125.3</v>
      </c>
    </row>
    <row r="1921" spans="1:4" x14ac:dyDescent="0.2">
      <c r="A1921" s="271">
        <v>39017</v>
      </c>
      <c r="B1921" s="272" t="s">
        <v>2741</v>
      </c>
      <c r="C1921" s="271" t="s">
        <v>77</v>
      </c>
      <c r="D1921" s="273"/>
    </row>
    <row r="1922" spans="1:4" x14ac:dyDescent="0.2">
      <c r="A1922" s="271">
        <v>39315</v>
      </c>
      <c r="B1922" s="272" t="s">
        <v>2742</v>
      </c>
      <c r="C1922" s="271" t="s">
        <v>77</v>
      </c>
      <c r="D1922" s="273"/>
    </row>
    <row r="1923" spans="1:4" x14ac:dyDescent="0.2">
      <c r="A1923" s="271">
        <v>39016</v>
      </c>
      <c r="B1923" s="272" t="s">
        <v>2743</v>
      </c>
      <c r="C1923" s="271" t="s">
        <v>77</v>
      </c>
      <c r="D1923" s="273"/>
    </row>
    <row r="1924" spans="1:4" x14ac:dyDescent="0.2">
      <c r="A1924" s="271">
        <v>39481</v>
      </c>
      <c r="B1924" s="272" t="s">
        <v>2744</v>
      </c>
      <c r="C1924" s="271" t="s">
        <v>77</v>
      </c>
      <c r="D1924" s="273"/>
    </row>
    <row r="1925" spans="1:4" x14ac:dyDescent="0.2">
      <c r="A1925" s="271">
        <v>39013</v>
      </c>
      <c r="B1925" s="272" t="s">
        <v>2745</v>
      </c>
      <c r="C1925" s="271" t="s">
        <v>77</v>
      </c>
      <c r="D1925" s="273"/>
    </row>
    <row r="1926" spans="1:4" x14ac:dyDescent="0.2">
      <c r="A1926" s="271">
        <v>44919</v>
      </c>
      <c r="B1926" s="272" t="s">
        <v>2746</v>
      </c>
      <c r="C1926" s="271" t="s">
        <v>77</v>
      </c>
      <c r="D1926" s="273"/>
    </row>
    <row r="1927" spans="1:4" x14ac:dyDescent="0.2">
      <c r="A1927" s="271">
        <v>40433</v>
      </c>
      <c r="B1927" s="272" t="s">
        <v>2747</v>
      </c>
      <c r="C1927" s="271" t="s">
        <v>77</v>
      </c>
      <c r="D1927" s="273"/>
    </row>
    <row r="1928" spans="1:4" x14ac:dyDescent="0.2">
      <c r="A1928" s="271">
        <v>20219</v>
      </c>
      <c r="B1928" s="272" t="s">
        <v>2748</v>
      </c>
      <c r="C1928" s="271" t="s">
        <v>77</v>
      </c>
      <c r="D1928" s="273"/>
    </row>
    <row r="1929" spans="1:4" x14ac:dyDescent="0.2">
      <c r="A1929" s="271">
        <v>36484</v>
      </c>
      <c r="B1929" s="272" t="s">
        <v>2749</v>
      </c>
      <c r="C1929" s="271" t="s">
        <v>77</v>
      </c>
      <c r="D1929" s="273"/>
    </row>
    <row r="1930" spans="1:4" x14ac:dyDescent="0.2">
      <c r="A1930" s="271">
        <v>38368</v>
      </c>
      <c r="B1930" s="272" t="s">
        <v>2750</v>
      </c>
      <c r="C1930" s="271" t="s">
        <v>77</v>
      </c>
      <c r="D1930" s="273">
        <v>10.88</v>
      </c>
    </row>
    <row r="1931" spans="1:4" x14ac:dyDescent="0.2">
      <c r="A1931" s="271">
        <v>38367</v>
      </c>
      <c r="B1931" s="272" t="s">
        <v>2751</v>
      </c>
      <c r="C1931" s="271" t="s">
        <v>77</v>
      </c>
      <c r="D1931" s="273">
        <v>25.36</v>
      </c>
    </row>
    <row r="1932" spans="1:4" x14ac:dyDescent="0.2">
      <c r="A1932" s="271">
        <v>38091</v>
      </c>
      <c r="B1932" s="272" t="s">
        <v>2752</v>
      </c>
      <c r="C1932" s="271" t="s">
        <v>77</v>
      </c>
      <c r="D1932" s="273">
        <v>2.3199999999999998</v>
      </c>
    </row>
    <row r="1933" spans="1:4" x14ac:dyDescent="0.2">
      <c r="A1933" s="271">
        <v>38095</v>
      </c>
      <c r="B1933" s="272" t="s">
        <v>2753</v>
      </c>
      <c r="C1933" s="271" t="s">
        <v>77</v>
      </c>
      <c r="D1933" s="273">
        <v>4.92</v>
      </c>
    </row>
    <row r="1934" spans="1:4" x14ac:dyDescent="0.2">
      <c r="A1934" s="271">
        <v>38092</v>
      </c>
      <c r="B1934" s="272" t="s">
        <v>2754</v>
      </c>
      <c r="C1934" s="271" t="s">
        <v>77</v>
      </c>
      <c r="D1934" s="273">
        <v>2.2000000000000002</v>
      </c>
    </row>
    <row r="1935" spans="1:4" x14ac:dyDescent="0.2">
      <c r="A1935" s="271">
        <v>38093</v>
      </c>
      <c r="B1935" s="272" t="s">
        <v>2755</v>
      </c>
      <c r="C1935" s="271" t="s">
        <v>77</v>
      </c>
      <c r="D1935" s="273">
        <v>2.2799999999999998</v>
      </c>
    </row>
    <row r="1936" spans="1:4" x14ac:dyDescent="0.2">
      <c r="A1936" s="271">
        <v>38096</v>
      </c>
      <c r="B1936" s="272" t="s">
        <v>2756</v>
      </c>
      <c r="C1936" s="271" t="s">
        <v>77</v>
      </c>
      <c r="D1936" s="273">
        <v>5.29</v>
      </c>
    </row>
    <row r="1937" spans="1:4" x14ac:dyDescent="0.2">
      <c r="A1937" s="271">
        <v>38094</v>
      </c>
      <c r="B1937" s="272" t="s">
        <v>2757</v>
      </c>
      <c r="C1937" s="271" t="s">
        <v>77</v>
      </c>
      <c r="D1937" s="273">
        <v>2.79</v>
      </c>
    </row>
    <row r="1938" spans="1:4" x14ac:dyDescent="0.2">
      <c r="A1938" s="271">
        <v>38097</v>
      </c>
      <c r="B1938" s="272" t="s">
        <v>2758</v>
      </c>
      <c r="C1938" s="271" t="s">
        <v>77</v>
      </c>
      <c r="D1938" s="273">
        <v>5.67</v>
      </c>
    </row>
    <row r="1939" spans="1:4" x14ac:dyDescent="0.2">
      <c r="A1939" s="271">
        <v>38098</v>
      </c>
      <c r="B1939" s="272" t="s">
        <v>2759</v>
      </c>
      <c r="C1939" s="271" t="s">
        <v>77</v>
      </c>
      <c r="D1939" s="273">
        <v>5.67</v>
      </c>
    </row>
    <row r="1940" spans="1:4" x14ac:dyDescent="0.2">
      <c r="A1940" s="271">
        <v>11186</v>
      </c>
      <c r="B1940" s="272" t="s">
        <v>2760</v>
      </c>
      <c r="C1940" s="271" t="s">
        <v>59</v>
      </c>
      <c r="D1940" s="273">
        <v>659.33</v>
      </c>
    </row>
    <row r="1941" spans="1:4" x14ac:dyDescent="0.2">
      <c r="A1941" s="271">
        <v>11558</v>
      </c>
      <c r="B1941" s="272" t="s">
        <v>2761</v>
      </c>
      <c r="C1941" s="271" t="s">
        <v>604</v>
      </c>
      <c r="D1941" s="273">
        <v>17.86</v>
      </c>
    </row>
    <row r="1942" spans="1:4" x14ac:dyDescent="0.2">
      <c r="A1942" s="271">
        <v>11557</v>
      </c>
      <c r="B1942" s="272" t="s">
        <v>2762</v>
      </c>
      <c r="C1942" s="271" t="s">
        <v>604</v>
      </c>
      <c r="D1942" s="273">
        <v>45.2</v>
      </c>
    </row>
    <row r="1943" spans="1:4" x14ac:dyDescent="0.2">
      <c r="A1943" s="271">
        <v>2759</v>
      </c>
      <c r="B1943" s="272" t="s">
        <v>2763</v>
      </c>
      <c r="C1943" s="271" t="s">
        <v>77</v>
      </c>
      <c r="D1943" s="273"/>
    </row>
    <row r="1944" spans="1:4" x14ac:dyDescent="0.2">
      <c r="A1944" s="271">
        <v>38124</v>
      </c>
      <c r="B1944" s="272" t="s">
        <v>2764</v>
      </c>
      <c r="C1944" s="271" t="s">
        <v>77</v>
      </c>
      <c r="D1944" s="273">
        <v>31.61</v>
      </c>
    </row>
    <row r="1945" spans="1:4" x14ac:dyDescent="0.2">
      <c r="A1945" s="271">
        <v>38380</v>
      </c>
      <c r="B1945" s="272" t="s">
        <v>2765</v>
      </c>
      <c r="C1945" s="271" t="s">
        <v>77</v>
      </c>
      <c r="D1945" s="273">
        <v>40.29</v>
      </c>
    </row>
    <row r="1946" spans="1:4" x14ac:dyDescent="0.2">
      <c r="A1946" s="271">
        <v>42429</v>
      </c>
      <c r="B1946" s="272" t="s">
        <v>2766</v>
      </c>
      <c r="C1946" s="271" t="s">
        <v>77</v>
      </c>
      <c r="D1946" s="273"/>
    </row>
    <row r="1947" spans="1:4" x14ac:dyDescent="0.2">
      <c r="A1947" s="271">
        <v>39616</v>
      </c>
      <c r="B1947" s="272" t="s">
        <v>2767</v>
      </c>
      <c r="C1947" s="271" t="s">
        <v>77</v>
      </c>
      <c r="D1947" s="273">
        <v>347.93</v>
      </c>
    </row>
    <row r="1948" spans="1:4" x14ac:dyDescent="0.2">
      <c r="A1948" s="271">
        <v>39618</v>
      </c>
      <c r="B1948" s="272" t="s">
        <v>2768</v>
      </c>
      <c r="C1948" s="271" t="s">
        <v>77</v>
      </c>
      <c r="D1948" s="273">
        <v>631.08000000000004</v>
      </c>
    </row>
    <row r="1949" spans="1:4" x14ac:dyDescent="0.2">
      <c r="A1949" s="271">
        <v>39619</v>
      </c>
      <c r="B1949" s="272" t="s">
        <v>2769</v>
      </c>
      <c r="C1949" s="271" t="s">
        <v>77</v>
      </c>
      <c r="D1949" s="273">
        <v>864.33</v>
      </c>
    </row>
    <row r="1950" spans="1:4" x14ac:dyDescent="0.2">
      <c r="A1950" s="271">
        <v>39613</v>
      </c>
      <c r="B1950" s="272" t="s">
        <v>2770</v>
      </c>
      <c r="C1950" s="271" t="s">
        <v>77</v>
      </c>
      <c r="D1950" s="273">
        <v>138.19999999999999</v>
      </c>
    </row>
    <row r="1951" spans="1:4" x14ac:dyDescent="0.2">
      <c r="A1951" s="271">
        <v>39614</v>
      </c>
      <c r="B1951" s="272" t="s">
        <v>2771</v>
      </c>
      <c r="C1951" s="271" t="s">
        <v>77</v>
      </c>
      <c r="D1951" s="273">
        <v>201.63</v>
      </c>
    </row>
    <row r="1952" spans="1:4" x14ac:dyDescent="0.2">
      <c r="A1952" s="271">
        <v>38538</v>
      </c>
      <c r="B1952" s="272" t="s">
        <v>2772</v>
      </c>
      <c r="C1952" s="271" t="s">
        <v>54</v>
      </c>
      <c r="D1952" s="273"/>
    </row>
    <row r="1953" spans="1:4" x14ac:dyDescent="0.2">
      <c r="A1953" s="271">
        <v>38539</v>
      </c>
      <c r="B1953" s="272" t="s">
        <v>2773</v>
      </c>
      <c r="C1953" s="271" t="s">
        <v>54</v>
      </c>
      <c r="D1953" s="273"/>
    </row>
    <row r="1954" spans="1:4" x14ac:dyDescent="0.2">
      <c r="A1954" s="271">
        <v>38540</v>
      </c>
      <c r="B1954" s="272" t="s">
        <v>2774</v>
      </c>
      <c r="C1954" s="271" t="s">
        <v>54</v>
      </c>
      <c r="D1954" s="273"/>
    </row>
    <row r="1955" spans="1:4" x14ac:dyDescent="0.2">
      <c r="A1955" s="271">
        <v>38384</v>
      </c>
      <c r="B1955" s="272" t="s">
        <v>2775</v>
      </c>
      <c r="C1955" s="271" t="s">
        <v>77</v>
      </c>
      <c r="D1955" s="273">
        <v>28.2</v>
      </c>
    </row>
    <row r="1956" spans="1:4" x14ac:dyDescent="0.2">
      <c r="A1956" s="271">
        <v>13</v>
      </c>
      <c r="B1956" s="272" t="s">
        <v>2776</v>
      </c>
      <c r="C1956" s="271" t="s">
        <v>61</v>
      </c>
      <c r="D1956" s="273">
        <v>30.02</v>
      </c>
    </row>
    <row r="1957" spans="1:4" x14ac:dyDescent="0.2">
      <c r="A1957" s="271">
        <v>2762</v>
      </c>
      <c r="B1957" s="272" t="s">
        <v>2777</v>
      </c>
      <c r="C1957" s="271" t="s">
        <v>54</v>
      </c>
      <c r="D1957" s="273"/>
    </row>
    <row r="1958" spans="1:4" x14ac:dyDescent="0.2">
      <c r="A1958" s="271">
        <v>21142</v>
      </c>
      <c r="B1958" s="272" t="s">
        <v>2778</v>
      </c>
      <c r="C1958" s="271" t="s">
        <v>77</v>
      </c>
      <c r="D1958" s="273">
        <v>30.17</v>
      </c>
    </row>
    <row r="1959" spans="1:4" x14ac:dyDescent="0.2">
      <c r="A1959" s="271">
        <v>4223</v>
      </c>
      <c r="B1959" s="272" t="s">
        <v>2779</v>
      </c>
      <c r="C1959" s="271" t="s">
        <v>868</v>
      </c>
      <c r="D1959" s="273">
        <v>4.01</v>
      </c>
    </row>
    <row r="1960" spans="1:4" x14ac:dyDescent="0.2">
      <c r="A1960" s="271">
        <v>37372</v>
      </c>
      <c r="B1960" s="272" t="s">
        <v>2780</v>
      </c>
      <c r="C1960" s="271" t="s">
        <v>65</v>
      </c>
      <c r="D1960" s="273">
        <v>1.43</v>
      </c>
    </row>
    <row r="1961" spans="1:4" x14ac:dyDescent="0.2">
      <c r="A1961" s="271">
        <v>40863</v>
      </c>
      <c r="B1961" s="272" t="s">
        <v>2781</v>
      </c>
      <c r="C1961" s="271" t="s">
        <v>966</v>
      </c>
      <c r="D1961" s="273">
        <v>270.51</v>
      </c>
    </row>
    <row r="1962" spans="1:4" x14ac:dyDescent="0.2">
      <c r="A1962" s="271">
        <v>38475</v>
      </c>
      <c r="B1962" s="272" t="s">
        <v>2782</v>
      </c>
      <c r="C1962" s="271" t="s">
        <v>77</v>
      </c>
      <c r="D1962" s="273">
        <v>34.9</v>
      </c>
    </row>
    <row r="1963" spans="1:4" x14ac:dyDescent="0.2">
      <c r="A1963" s="271">
        <v>38474</v>
      </c>
      <c r="B1963" s="272" t="s">
        <v>2783</v>
      </c>
      <c r="C1963" s="271" t="s">
        <v>77</v>
      </c>
      <c r="D1963" s="273">
        <v>43.15</v>
      </c>
    </row>
    <row r="1964" spans="1:4" x14ac:dyDescent="0.2">
      <c r="A1964" s="271">
        <v>10886</v>
      </c>
      <c r="B1964" s="272" t="s">
        <v>2784</v>
      </c>
      <c r="C1964" s="271" t="s">
        <v>77</v>
      </c>
      <c r="D1964" s="273">
        <v>197.75</v>
      </c>
    </row>
    <row r="1965" spans="1:4" x14ac:dyDescent="0.2">
      <c r="A1965" s="271">
        <v>10888</v>
      </c>
      <c r="B1965" s="272" t="s">
        <v>2785</v>
      </c>
      <c r="C1965" s="271" t="s">
        <v>77</v>
      </c>
      <c r="D1965" s="273">
        <v>625.84</v>
      </c>
    </row>
    <row r="1966" spans="1:4" x14ac:dyDescent="0.2">
      <c r="A1966" s="271">
        <v>10889</v>
      </c>
      <c r="B1966" s="272" t="s">
        <v>2786</v>
      </c>
      <c r="C1966" s="271" t="s">
        <v>77</v>
      </c>
      <c r="D1966" s="273">
        <v>678</v>
      </c>
    </row>
    <row r="1967" spans="1:4" x14ac:dyDescent="0.2">
      <c r="A1967" s="271">
        <v>10890</v>
      </c>
      <c r="B1967" s="272" t="s">
        <v>2787</v>
      </c>
      <c r="C1967" s="271" t="s">
        <v>77</v>
      </c>
      <c r="D1967" s="273">
        <v>312.92</v>
      </c>
    </row>
    <row r="1968" spans="1:4" x14ac:dyDescent="0.2">
      <c r="A1968" s="271">
        <v>10891</v>
      </c>
      <c r="B1968" s="272" t="s">
        <v>2788</v>
      </c>
      <c r="C1968" s="271" t="s">
        <v>77</v>
      </c>
      <c r="D1968" s="273">
        <v>191.23</v>
      </c>
    </row>
    <row r="1969" spans="1:4" x14ac:dyDescent="0.2">
      <c r="A1969" s="271">
        <v>10892</v>
      </c>
      <c r="B1969" s="272" t="s">
        <v>2789</v>
      </c>
      <c r="C1969" s="271" t="s">
        <v>77</v>
      </c>
      <c r="D1969" s="273">
        <v>226</v>
      </c>
    </row>
    <row r="1970" spans="1:4" x14ac:dyDescent="0.2">
      <c r="A1970" s="271">
        <v>20977</v>
      </c>
      <c r="B1970" s="272" t="s">
        <v>2790</v>
      </c>
      <c r="C1970" s="271" t="s">
        <v>77</v>
      </c>
      <c r="D1970" s="273">
        <v>269.45999999999998</v>
      </c>
    </row>
    <row r="1971" spans="1:4" x14ac:dyDescent="0.2">
      <c r="A1971" s="271">
        <v>3073</v>
      </c>
      <c r="B1971" s="272" t="s">
        <v>2791</v>
      </c>
      <c r="C1971" s="271" t="s">
        <v>77</v>
      </c>
      <c r="D1971" s="273">
        <v>196.98</v>
      </c>
    </row>
    <row r="1972" spans="1:4" x14ac:dyDescent="0.2">
      <c r="A1972" s="271">
        <v>3074</v>
      </c>
      <c r="B1972" s="272" t="s">
        <v>2792</v>
      </c>
      <c r="C1972" s="271" t="s">
        <v>77</v>
      </c>
      <c r="D1972" s="273">
        <v>124.36</v>
      </c>
    </row>
    <row r="1973" spans="1:4" x14ac:dyDescent="0.2">
      <c r="A1973" s="271">
        <v>3076</v>
      </c>
      <c r="B1973" s="272" t="s">
        <v>2793</v>
      </c>
      <c r="C1973" s="271" t="s">
        <v>77</v>
      </c>
      <c r="D1973" s="273">
        <v>161.93</v>
      </c>
    </row>
    <row r="1974" spans="1:4" x14ac:dyDescent="0.2">
      <c r="A1974" s="271">
        <v>3075</v>
      </c>
      <c r="B1974" s="272" t="s">
        <v>2794</v>
      </c>
      <c r="C1974" s="271" t="s">
        <v>77</v>
      </c>
      <c r="D1974" s="273">
        <v>102.33</v>
      </c>
    </row>
    <row r="1975" spans="1:4" x14ac:dyDescent="0.2">
      <c r="A1975" s="271">
        <v>10781</v>
      </c>
      <c r="B1975" s="272" t="s">
        <v>2795</v>
      </c>
      <c r="C1975" s="271" t="s">
        <v>77</v>
      </c>
      <c r="D1975" s="273">
        <v>13.88</v>
      </c>
    </row>
    <row r="1976" spans="1:4" x14ac:dyDescent="0.2">
      <c r="A1976" s="271">
        <v>11480</v>
      </c>
      <c r="B1976" s="272" t="s">
        <v>2796</v>
      </c>
      <c r="C1976" s="271" t="s">
        <v>2184</v>
      </c>
      <c r="D1976" s="273">
        <v>128.62</v>
      </c>
    </row>
    <row r="1977" spans="1:4" x14ac:dyDescent="0.2">
      <c r="A1977" s="271">
        <v>43612</v>
      </c>
      <c r="B1977" s="272" t="s">
        <v>2797</v>
      </c>
      <c r="C1977" s="271" t="s">
        <v>2184</v>
      </c>
      <c r="D1977" s="273">
        <v>101.23</v>
      </c>
    </row>
    <row r="1978" spans="1:4" x14ac:dyDescent="0.2">
      <c r="A1978" s="271">
        <v>43613</v>
      </c>
      <c r="B1978" s="272" t="s">
        <v>2798</v>
      </c>
      <c r="C1978" s="271" t="s">
        <v>2184</v>
      </c>
      <c r="D1978" s="273">
        <v>83.81</v>
      </c>
    </row>
    <row r="1979" spans="1:4" x14ac:dyDescent="0.2">
      <c r="A1979" s="271">
        <v>11469</v>
      </c>
      <c r="B1979" s="272" t="s">
        <v>2799</v>
      </c>
      <c r="C1979" s="271" t="s">
        <v>77</v>
      </c>
      <c r="D1979" s="273">
        <v>13.73</v>
      </c>
    </row>
    <row r="1980" spans="1:4" x14ac:dyDescent="0.2">
      <c r="A1980" s="271">
        <v>11468</v>
      </c>
      <c r="B1980" s="272" t="s">
        <v>2800</v>
      </c>
      <c r="C1980" s="271" t="s">
        <v>77</v>
      </c>
      <c r="D1980" s="273">
        <v>13.74</v>
      </c>
    </row>
    <row r="1981" spans="1:4" x14ac:dyDescent="0.2">
      <c r="A1981" s="271">
        <v>11484</v>
      </c>
      <c r="B1981" s="272" t="s">
        <v>2801</v>
      </c>
      <c r="C1981" s="271" t="s">
        <v>77</v>
      </c>
      <c r="D1981" s="273">
        <v>60.34</v>
      </c>
    </row>
    <row r="1982" spans="1:4" x14ac:dyDescent="0.2">
      <c r="A1982" s="271">
        <v>38155</v>
      </c>
      <c r="B1982" s="272" t="s">
        <v>2802</v>
      </c>
      <c r="C1982" s="271" t="s">
        <v>77</v>
      </c>
      <c r="D1982" s="273">
        <v>93.68</v>
      </c>
    </row>
    <row r="1983" spans="1:4" x14ac:dyDescent="0.2">
      <c r="A1983" s="271">
        <v>11467</v>
      </c>
      <c r="B1983" s="272" t="s">
        <v>2803</v>
      </c>
      <c r="C1983" s="271" t="s">
        <v>77</v>
      </c>
      <c r="D1983" s="273">
        <v>21.4</v>
      </c>
    </row>
    <row r="1984" spans="1:4" x14ac:dyDescent="0.2">
      <c r="A1984" s="271">
        <v>38153</v>
      </c>
      <c r="B1984" s="272" t="s">
        <v>2804</v>
      </c>
      <c r="C1984" s="271" t="s">
        <v>2184</v>
      </c>
      <c r="D1984" s="273">
        <v>54.68</v>
      </c>
    </row>
    <row r="1985" spans="1:4" x14ac:dyDescent="0.2">
      <c r="A1985" s="271">
        <v>43607</v>
      </c>
      <c r="B1985" s="272" t="s">
        <v>2805</v>
      </c>
      <c r="C1985" s="271" t="s">
        <v>2184</v>
      </c>
      <c r="D1985" s="273">
        <v>103.43</v>
      </c>
    </row>
    <row r="1986" spans="1:4" x14ac:dyDescent="0.2">
      <c r="A1986" s="271">
        <v>3080</v>
      </c>
      <c r="B1986" s="272" t="s">
        <v>2806</v>
      </c>
      <c r="C1986" s="271" t="s">
        <v>2184</v>
      </c>
      <c r="D1986" s="273">
        <v>69.540000000000006</v>
      </c>
    </row>
    <row r="1987" spans="1:4" x14ac:dyDescent="0.2">
      <c r="A1987" s="271">
        <v>3081</v>
      </c>
      <c r="B1987" s="272" t="s">
        <v>2807</v>
      </c>
      <c r="C1987" s="271" t="s">
        <v>2184</v>
      </c>
      <c r="D1987" s="273">
        <v>137.58000000000001</v>
      </c>
    </row>
    <row r="1988" spans="1:4" x14ac:dyDescent="0.2">
      <c r="A1988" s="271">
        <v>3090</v>
      </c>
      <c r="B1988" s="272" t="s">
        <v>2808</v>
      </c>
      <c r="C1988" s="271" t="s">
        <v>2184</v>
      </c>
      <c r="D1988" s="273">
        <v>62.07</v>
      </c>
    </row>
    <row r="1989" spans="1:4" x14ac:dyDescent="0.2">
      <c r="A1989" s="271">
        <v>43611</v>
      </c>
      <c r="B1989" s="272" t="s">
        <v>2809</v>
      </c>
      <c r="C1989" s="271" t="s">
        <v>2184</v>
      </c>
      <c r="D1989" s="273">
        <v>102.99</v>
      </c>
    </row>
    <row r="1990" spans="1:4" x14ac:dyDescent="0.2">
      <c r="A1990" s="271">
        <v>3103</v>
      </c>
      <c r="B1990" s="272" t="s">
        <v>2810</v>
      </c>
      <c r="C1990" s="271" t="s">
        <v>77</v>
      </c>
      <c r="D1990" s="273">
        <v>51.46</v>
      </c>
    </row>
    <row r="1991" spans="1:4" x14ac:dyDescent="0.2">
      <c r="A1991" s="271">
        <v>3097</v>
      </c>
      <c r="B1991" s="272" t="s">
        <v>2811</v>
      </c>
      <c r="C1991" s="271" t="s">
        <v>2184</v>
      </c>
      <c r="D1991" s="273">
        <v>77.86</v>
      </c>
    </row>
    <row r="1992" spans="1:4" x14ac:dyDescent="0.2">
      <c r="A1992" s="271">
        <v>3099</v>
      </c>
      <c r="B1992" s="272" t="s">
        <v>2812</v>
      </c>
      <c r="C1992" s="271" t="s">
        <v>2184</v>
      </c>
      <c r="D1992" s="273">
        <v>124.67</v>
      </c>
    </row>
    <row r="1993" spans="1:4" x14ac:dyDescent="0.2">
      <c r="A1993" s="271">
        <v>38151</v>
      </c>
      <c r="B1993" s="272" t="s">
        <v>2813</v>
      </c>
      <c r="C1993" s="271" t="s">
        <v>2184</v>
      </c>
      <c r="D1993" s="273">
        <v>90.38</v>
      </c>
    </row>
    <row r="1994" spans="1:4" x14ac:dyDescent="0.2">
      <c r="A1994" s="271">
        <v>38152</v>
      </c>
      <c r="B1994" s="272" t="s">
        <v>2814</v>
      </c>
      <c r="C1994" s="271" t="s">
        <v>2184</v>
      </c>
      <c r="D1994" s="273">
        <v>145.80000000000001</v>
      </c>
    </row>
    <row r="1995" spans="1:4" x14ac:dyDescent="0.2">
      <c r="A1995" s="271">
        <v>43610</v>
      </c>
      <c r="B1995" s="272" t="s">
        <v>2815</v>
      </c>
      <c r="C1995" s="271" t="s">
        <v>2184</v>
      </c>
      <c r="D1995" s="273">
        <v>77.25</v>
      </c>
    </row>
    <row r="1996" spans="1:4" x14ac:dyDescent="0.2">
      <c r="A1996" s="271">
        <v>3093</v>
      </c>
      <c r="B1996" s="272" t="s">
        <v>2816</v>
      </c>
      <c r="C1996" s="271" t="s">
        <v>2184</v>
      </c>
      <c r="D1996" s="273">
        <v>124.67</v>
      </c>
    </row>
    <row r="1997" spans="1:4" x14ac:dyDescent="0.2">
      <c r="A1997" s="271">
        <v>38165</v>
      </c>
      <c r="B1997" s="272" t="s">
        <v>2817</v>
      </c>
      <c r="C1997" s="271" t="s">
        <v>2184</v>
      </c>
      <c r="D1997" s="273">
        <v>85.9</v>
      </c>
    </row>
    <row r="1998" spans="1:4" x14ac:dyDescent="0.2">
      <c r="A1998" s="271">
        <v>38177</v>
      </c>
      <c r="B1998" s="272" t="s">
        <v>2818</v>
      </c>
      <c r="C1998" s="271" t="s">
        <v>77</v>
      </c>
      <c r="D1998" s="273">
        <v>25.52</v>
      </c>
    </row>
    <row r="1999" spans="1:4" x14ac:dyDescent="0.2">
      <c r="A1999" s="271">
        <v>11458</v>
      </c>
      <c r="B1999" s="272" t="s">
        <v>2819</v>
      </c>
      <c r="C1999" s="271" t="s">
        <v>77</v>
      </c>
      <c r="D1999" s="273">
        <v>30.48</v>
      </c>
    </row>
    <row r="2000" spans="1:4" x14ac:dyDescent="0.2">
      <c r="A2000" s="271">
        <v>3108</v>
      </c>
      <c r="B2000" s="272" t="s">
        <v>2820</v>
      </c>
      <c r="C2000" s="271" t="s">
        <v>77</v>
      </c>
      <c r="D2000" s="273">
        <v>129.55000000000001</v>
      </c>
    </row>
    <row r="2001" spans="1:4" x14ac:dyDescent="0.2">
      <c r="A2001" s="271">
        <v>3105</v>
      </c>
      <c r="B2001" s="272" t="s">
        <v>2821</v>
      </c>
      <c r="C2001" s="271" t="s">
        <v>77</v>
      </c>
      <c r="D2001" s="273">
        <v>169.44</v>
      </c>
    </row>
    <row r="2002" spans="1:4" x14ac:dyDescent="0.2">
      <c r="A2002" s="271">
        <v>38178</v>
      </c>
      <c r="B2002" s="272" t="s">
        <v>2822</v>
      </c>
      <c r="C2002" s="271" t="s">
        <v>77</v>
      </c>
      <c r="D2002" s="273">
        <v>28.08</v>
      </c>
    </row>
    <row r="2003" spans="1:4" x14ac:dyDescent="0.2">
      <c r="A2003" s="271">
        <v>43575</v>
      </c>
      <c r="B2003" s="272" t="s">
        <v>2823</v>
      </c>
      <c r="C2003" s="271" t="s">
        <v>77</v>
      </c>
      <c r="D2003" s="273">
        <v>60.85</v>
      </c>
    </row>
    <row r="2004" spans="1:4" x14ac:dyDescent="0.2">
      <c r="A2004" s="271">
        <v>43577</v>
      </c>
      <c r="B2004" s="272" t="s">
        <v>2824</v>
      </c>
      <c r="C2004" s="271" t="s">
        <v>77</v>
      </c>
      <c r="D2004" s="273">
        <v>105.8</v>
      </c>
    </row>
    <row r="2005" spans="1:4" x14ac:dyDescent="0.2">
      <c r="A2005" s="271">
        <v>43458</v>
      </c>
      <c r="B2005" s="272" t="s">
        <v>2825</v>
      </c>
      <c r="C2005" s="271" t="s">
        <v>65</v>
      </c>
      <c r="D2005" s="273">
        <v>0.06</v>
      </c>
    </row>
    <row r="2006" spans="1:4" x14ac:dyDescent="0.2">
      <c r="A2006" s="271">
        <v>43470</v>
      </c>
      <c r="B2006" s="272" t="s">
        <v>2826</v>
      </c>
      <c r="C2006" s="271" t="s">
        <v>966</v>
      </c>
      <c r="D2006" s="273">
        <v>11.14</v>
      </c>
    </row>
    <row r="2007" spans="1:4" x14ac:dyDescent="0.2">
      <c r="A2007" s="271">
        <v>43459</v>
      </c>
      <c r="B2007" s="272" t="s">
        <v>2827</v>
      </c>
      <c r="C2007" s="271" t="s">
        <v>65</v>
      </c>
      <c r="D2007" s="273">
        <v>0.44</v>
      </c>
    </row>
    <row r="2008" spans="1:4" x14ac:dyDescent="0.2">
      <c r="A2008" s="271">
        <v>43471</v>
      </c>
      <c r="B2008" s="272" t="s">
        <v>2828</v>
      </c>
      <c r="C2008" s="271" t="s">
        <v>966</v>
      </c>
      <c r="D2008" s="273">
        <v>82.31</v>
      </c>
    </row>
    <row r="2009" spans="1:4" x14ac:dyDescent="0.2">
      <c r="A2009" s="271">
        <v>43460</v>
      </c>
      <c r="B2009" s="272" t="s">
        <v>2829</v>
      </c>
      <c r="C2009" s="271" t="s">
        <v>65</v>
      </c>
      <c r="D2009" s="273">
        <v>0.86</v>
      </c>
    </row>
    <row r="2010" spans="1:4" x14ac:dyDescent="0.2">
      <c r="A2010" s="271">
        <v>43472</v>
      </c>
      <c r="B2010" s="272" t="s">
        <v>2830</v>
      </c>
      <c r="C2010" s="271" t="s">
        <v>966</v>
      </c>
      <c r="D2010" s="273">
        <v>161.72999999999999</v>
      </c>
    </row>
    <row r="2011" spans="1:4" x14ac:dyDescent="0.2">
      <c r="A2011" s="271">
        <v>43461</v>
      </c>
      <c r="B2011" s="272" t="s">
        <v>2831</v>
      </c>
      <c r="C2011" s="271" t="s">
        <v>65</v>
      </c>
      <c r="D2011" s="273">
        <v>0.31</v>
      </c>
    </row>
    <row r="2012" spans="1:4" x14ac:dyDescent="0.2">
      <c r="A2012" s="271">
        <v>43473</v>
      </c>
      <c r="B2012" s="272" t="s">
        <v>2832</v>
      </c>
      <c r="C2012" s="271" t="s">
        <v>966</v>
      </c>
      <c r="D2012" s="273">
        <v>59.01</v>
      </c>
    </row>
    <row r="2013" spans="1:4" x14ac:dyDescent="0.2">
      <c r="A2013" s="271">
        <v>43463</v>
      </c>
      <c r="B2013" s="272" t="s">
        <v>2833</v>
      </c>
      <c r="C2013" s="271" t="s">
        <v>65</v>
      </c>
      <c r="D2013" s="273">
        <v>0.08</v>
      </c>
    </row>
    <row r="2014" spans="1:4" x14ac:dyDescent="0.2">
      <c r="A2014" s="271">
        <v>43475</v>
      </c>
      <c r="B2014" s="272" t="s">
        <v>2834</v>
      </c>
      <c r="C2014" s="271" t="s">
        <v>966</v>
      </c>
      <c r="D2014" s="273">
        <v>15.46</v>
      </c>
    </row>
    <row r="2015" spans="1:4" x14ac:dyDescent="0.2">
      <c r="A2015" s="271">
        <v>43462</v>
      </c>
      <c r="B2015" s="272" t="s">
        <v>2835</v>
      </c>
      <c r="C2015" s="271" t="s">
        <v>65</v>
      </c>
      <c r="D2015" s="273">
        <v>0.01</v>
      </c>
    </row>
    <row r="2016" spans="1:4" x14ac:dyDescent="0.2">
      <c r="A2016" s="271">
        <v>43474</v>
      </c>
      <c r="B2016" s="272" t="s">
        <v>2836</v>
      </c>
      <c r="C2016" s="271" t="s">
        <v>966</v>
      </c>
      <c r="D2016" s="273">
        <v>2.35</v>
      </c>
    </row>
    <row r="2017" spans="1:4" x14ac:dyDescent="0.2">
      <c r="A2017" s="271">
        <v>43464</v>
      </c>
      <c r="B2017" s="272" t="s">
        <v>2837</v>
      </c>
      <c r="C2017" s="271" t="s">
        <v>65</v>
      </c>
      <c r="D2017" s="273">
        <v>0.01</v>
      </c>
    </row>
    <row r="2018" spans="1:4" x14ac:dyDescent="0.2">
      <c r="A2018" s="271">
        <v>43476</v>
      </c>
      <c r="B2018" s="272" t="s">
        <v>2838</v>
      </c>
      <c r="C2018" s="271" t="s">
        <v>966</v>
      </c>
      <c r="D2018" s="273">
        <v>0.01</v>
      </c>
    </row>
    <row r="2019" spans="1:4" x14ac:dyDescent="0.2">
      <c r="A2019" s="271">
        <v>43465</v>
      </c>
      <c r="B2019" s="272" t="s">
        <v>2839</v>
      </c>
      <c r="C2019" s="271" t="s">
        <v>65</v>
      </c>
      <c r="D2019" s="273">
        <v>0.78</v>
      </c>
    </row>
    <row r="2020" spans="1:4" x14ac:dyDescent="0.2">
      <c r="A2020" s="271">
        <v>43477</v>
      </c>
      <c r="B2020" s="272" t="s">
        <v>2840</v>
      </c>
      <c r="C2020" s="271" t="s">
        <v>966</v>
      </c>
      <c r="D2020" s="273">
        <v>147.87</v>
      </c>
    </row>
    <row r="2021" spans="1:4" x14ac:dyDescent="0.2">
      <c r="A2021" s="271">
        <v>43466</v>
      </c>
      <c r="B2021" s="272" t="s">
        <v>2841</v>
      </c>
      <c r="C2021" s="271" t="s">
        <v>65</v>
      </c>
      <c r="D2021" s="273">
        <v>2.0499999999999998</v>
      </c>
    </row>
    <row r="2022" spans="1:4" x14ac:dyDescent="0.2">
      <c r="A2022" s="271">
        <v>43478</v>
      </c>
      <c r="B2022" s="272" t="s">
        <v>2842</v>
      </c>
      <c r="C2022" s="271" t="s">
        <v>966</v>
      </c>
      <c r="D2022" s="273">
        <v>387.36</v>
      </c>
    </row>
    <row r="2023" spans="1:4" x14ac:dyDescent="0.2">
      <c r="A2023" s="271">
        <v>43467</v>
      </c>
      <c r="B2023" s="272" t="s">
        <v>2843</v>
      </c>
      <c r="C2023" s="271" t="s">
        <v>65</v>
      </c>
      <c r="D2023" s="273">
        <v>0.61</v>
      </c>
    </row>
    <row r="2024" spans="1:4" x14ac:dyDescent="0.2">
      <c r="A2024" s="271">
        <v>43479</v>
      </c>
      <c r="B2024" s="272" t="s">
        <v>2844</v>
      </c>
      <c r="C2024" s="271" t="s">
        <v>966</v>
      </c>
      <c r="D2024" s="273">
        <v>114.77</v>
      </c>
    </row>
    <row r="2025" spans="1:4" x14ac:dyDescent="0.2">
      <c r="A2025" s="271">
        <v>43468</v>
      </c>
      <c r="B2025" s="272" t="s">
        <v>2845</v>
      </c>
      <c r="C2025" s="271" t="s">
        <v>65</v>
      </c>
      <c r="D2025" s="273">
        <v>1.21</v>
      </c>
    </row>
    <row r="2026" spans="1:4" x14ac:dyDescent="0.2">
      <c r="A2026" s="271">
        <v>43480</v>
      </c>
      <c r="B2026" s="272" t="s">
        <v>2846</v>
      </c>
      <c r="C2026" s="271" t="s">
        <v>966</v>
      </c>
      <c r="D2026" s="273">
        <v>228.92</v>
      </c>
    </row>
    <row r="2027" spans="1:4" x14ac:dyDescent="0.2">
      <c r="A2027" s="271">
        <v>43469</v>
      </c>
      <c r="B2027" s="272" t="s">
        <v>2847</v>
      </c>
      <c r="C2027" s="271" t="s">
        <v>65</v>
      </c>
      <c r="D2027" s="273">
        <v>0.05</v>
      </c>
    </row>
    <row r="2028" spans="1:4" x14ac:dyDescent="0.2">
      <c r="A2028" s="271">
        <v>43481</v>
      </c>
      <c r="B2028" s="272" t="s">
        <v>2848</v>
      </c>
      <c r="C2028" s="271" t="s">
        <v>966</v>
      </c>
      <c r="D2028" s="273">
        <v>9.89</v>
      </c>
    </row>
    <row r="2029" spans="1:4" x14ac:dyDescent="0.2">
      <c r="A2029" s="271">
        <v>3119</v>
      </c>
      <c r="B2029" s="272" t="s">
        <v>2849</v>
      </c>
      <c r="C2029" s="271" t="s">
        <v>77</v>
      </c>
      <c r="D2029" s="273">
        <v>3.3</v>
      </c>
    </row>
    <row r="2030" spans="1:4" x14ac:dyDescent="0.2">
      <c r="A2030" s="271">
        <v>3122</v>
      </c>
      <c r="B2030" s="272" t="s">
        <v>2850</v>
      </c>
      <c r="C2030" s="271" t="s">
        <v>77</v>
      </c>
      <c r="D2030" s="273">
        <v>6.71</v>
      </c>
    </row>
    <row r="2031" spans="1:4" x14ac:dyDescent="0.2">
      <c r="A2031" s="271">
        <v>3121</v>
      </c>
      <c r="B2031" s="272" t="s">
        <v>2851</v>
      </c>
      <c r="C2031" s="271" t="s">
        <v>77</v>
      </c>
      <c r="D2031" s="273">
        <v>7.61</v>
      </c>
    </row>
    <row r="2032" spans="1:4" x14ac:dyDescent="0.2">
      <c r="A2032" s="271">
        <v>3120</v>
      </c>
      <c r="B2032" s="272" t="s">
        <v>2852</v>
      </c>
      <c r="C2032" s="271" t="s">
        <v>77</v>
      </c>
      <c r="D2032" s="273">
        <v>14.42</v>
      </c>
    </row>
    <row r="2033" spans="1:4" x14ac:dyDescent="0.2">
      <c r="A2033" s="271">
        <v>11455</v>
      </c>
      <c r="B2033" s="272" t="s">
        <v>2853</v>
      </c>
      <c r="C2033" s="271" t="s">
        <v>77</v>
      </c>
      <c r="D2033" s="273">
        <v>20.86</v>
      </c>
    </row>
    <row r="2034" spans="1:4" x14ac:dyDescent="0.2">
      <c r="A2034" s="271">
        <v>11456</v>
      </c>
      <c r="B2034" s="272" t="s">
        <v>2854</v>
      </c>
      <c r="C2034" s="271" t="s">
        <v>77</v>
      </c>
      <c r="D2034" s="273">
        <v>24.94</v>
      </c>
    </row>
    <row r="2035" spans="1:4" x14ac:dyDescent="0.2">
      <c r="A2035" s="271">
        <v>3107</v>
      </c>
      <c r="B2035" s="272" t="s">
        <v>2855</v>
      </c>
      <c r="C2035" s="271" t="s">
        <v>77</v>
      </c>
      <c r="D2035" s="273">
        <v>10.52</v>
      </c>
    </row>
    <row r="2036" spans="1:4" x14ac:dyDescent="0.2">
      <c r="A2036" s="271">
        <v>43583</v>
      </c>
      <c r="B2036" s="272" t="s">
        <v>2856</v>
      </c>
      <c r="C2036" s="271" t="s">
        <v>77</v>
      </c>
      <c r="D2036" s="273">
        <v>11.86</v>
      </c>
    </row>
    <row r="2037" spans="1:4" x14ac:dyDescent="0.2">
      <c r="A2037" s="271">
        <v>43586</v>
      </c>
      <c r="B2037" s="272" t="s">
        <v>2857</v>
      </c>
      <c r="C2037" s="271" t="s">
        <v>77</v>
      </c>
      <c r="D2037" s="273">
        <v>12.16</v>
      </c>
    </row>
    <row r="2038" spans="1:4" x14ac:dyDescent="0.2">
      <c r="A2038" s="271">
        <v>11461</v>
      </c>
      <c r="B2038" s="272" t="s">
        <v>2858</v>
      </c>
      <c r="C2038" s="271" t="s">
        <v>77</v>
      </c>
      <c r="D2038" s="273">
        <v>13.25</v>
      </c>
    </row>
    <row r="2039" spans="1:4" x14ac:dyDescent="0.2">
      <c r="A2039" s="271">
        <v>43587</v>
      </c>
      <c r="B2039" s="272" t="s">
        <v>2859</v>
      </c>
      <c r="C2039" s="271" t="s">
        <v>77</v>
      </c>
      <c r="D2039" s="273">
        <v>15.29</v>
      </c>
    </row>
    <row r="2040" spans="1:4" x14ac:dyDescent="0.2">
      <c r="A2040" s="271">
        <v>3106</v>
      </c>
      <c r="B2040" s="272" t="s">
        <v>2860</v>
      </c>
      <c r="C2040" s="271" t="s">
        <v>77</v>
      </c>
      <c r="D2040" s="273">
        <v>19.39</v>
      </c>
    </row>
    <row r="2041" spans="1:4" x14ac:dyDescent="0.2">
      <c r="A2041" s="271">
        <v>44539</v>
      </c>
      <c r="B2041" s="272" t="s">
        <v>2861</v>
      </c>
      <c r="C2041" s="271" t="s">
        <v>61</v>
      </c>
      <c r="D2041" s="273">
        <v>3.33</v>
      </c>
    </row>
    <row r="2042" spans="1:4" x14ac:dyDescent="0.2">
      <c r="A2042" s="271">
        <v>3123</v>
      </c>
      <c r="B2042" s="272" t="s">
        <v>2862</v>
      </c>
      <c r="C2042" s="271" t="s">
        <v>61</v>
      </c>
      <c r="D2042" s="273">
        <v>3.11</v>
      </c>
    </row>
    <row r="2043" spans="1:4" x14ac:dyDescent="0.2">
      <c r="A2043" s="271">
        <v>38125</v>
      </c>
      <c r="B2043" s="272" t="s">
        <v>2863</v>
      </c>
      <c r="C2043" s="271" t="s">
        <v>61</v>
      </c>
      <c r="D2043" s="273">
        <v>1.1399999999999999</v>
      </c>
    </row>
    <row r="2044" spans="1:4" x14ac:dyDescent="0.2">
      <c r="A2044" s="271">
        <v>39014</v>
      </c>
      <c r="B2044" s="272" t="s">
        <v>2864</v>
      </c>
      <c r="C2044" s="271" t="s">
        <v>61</v>
      </c>
      <c r="D2044" s="273"/>
    </row>
    <row r="2045" spans="1:4" x14ac:dyDescent="0.2">
      <c r="A2045" s="271">
        <v>39365</v>
      </c>
      <c r="B2045" s="272" t="s">
        <v>2865</v>
      </c>
      <c r="C2045" s="271" t="s">
        <v>77</v>
      </c>
      <c r="D2045" s="273">
        <v>2025.98</v>
      </c>
    </row>
    <row r="2046" spans="1:4" x14ac:dyDescent="0.2">
      <c r="A2046" s="271">
        <v>39366</v>
      </c>
      <c r="B2046" s="272" t="s">
        <v>2866</v>
      </c>
      <c r="C2046" s="271" t="s">
        <v>77</v>
      </c>
      <c r="D2046" s="273">
        <v>3073.75</v>
      </c>
    </row>
    <row r="2047" spans="1:4" x14ac:dyDescent="0.2">
      <c r="A2047" s="271">
        <v>39367</v>
      </c>
      <c r="B2047" s="272" t="s">
        <v>2867</v>
      </c>
      <c r="C2047" s="271" t="s">
        <v>77</v>
      </c>
      <c r="D2047" s="273">
        <v>5266.66</v>
      </c>
    </row>
    <row r="2048" spans="1:4" x14ac:dyDescent="0.2">
      <c r="A2048" s="271">
        <v>37394</v>
      </c>
      <c r="B2048" s="272" t="s">
        <v>2868</v>
      </c>
      <c r="C2048" s="271" t="s">
        <v>2869</v>
      </c>
      <c r="D2048" s="273"/>
    </row>
    <row r="2049" spans="1:4" x14ac:dyDescent="0.2">
      <c r="A2049" s="271">
        <v>14146</v>
      </c>
      <c r="B2049" s="272" t="s">
        <v>2870</v>
      </c>
      <c r="C2049" s="271" t="s">
        <v>2869</v>
      </c>
      <c r="D2049" s="273"/>
    </row>
    <row r="2050" spans="1:4" x14ac:dyDescent="0.2">
      <c r="A2050" s="271">
        <v>938</v>
      </c>
      <c r="B2050" s="272" t="s">
        <v>2871</v>
      </c>
      <c r="C2050" s="271" t="s">
        <v>54</v>
      </c>
      <c r="D2050" s="273">
        <v>1.81</v>
      </c>
    </row>
    <row r="2051" spans="1:4" x14ac:dyDescent="0.2">
      <c r="A2051" s="271">
        <v>937</v>
      </c>
      <c r="B2051" s="272" t="s">
        <v>2872</v>
      </c>
      <c r="C2051" s="271" t="s">
        <v>54</v>
      </c>
      <c r="D2051" s="273">
        <v>10.53</v>
      </c>
    </row>
    <row r="2052" spans="1:4" x14ac:dyDescent="0.2">
      <c r="A2052" s="271">
        <v>939</v>
      </c>
      <c r="B2052" s="272" t="s">
        <v>2873</v>
      </c>
      <c r="C2052" s="271" t="s">
        <v>54</v>
      </c>
      <c r="D2052" s="273">
        <v>2.92</v>
      </c>
    </row>
    <row r="2053" spans="1:4" x14ac:dyDescent="0.2">
      <c r="A2053" s="271">
        <v>944</v>
      </c>
      <c r="B2053" s="272" t="s">
        <v>2874</v>
      </c>
      <c r="C2053" s="271" t="s">
        <v>54</v>
      </c>
      <c r="D2053" s="273">
        <v>4.62</v>
      </c>
    </row>
    <row r="2054" spans="1:4" x14ac:dyDescent="0.2">
      <c r="A2054" s="271">
        <v>940</v>
      </c>
      <c r="B2054" s="272" t="s">
        <v>2875</v>
      </c>
      <c r="C2054" s="271" t="s">
        <v>54</v>
      </c>
      <c r="D2054" s="273">
        <v>6.67</v>
      </c>
    </row>
    <row r="2055" spans="1:4" x14ac:dyDescent="0.2">
      <c r="A2055" s="271">
        <v>44397</v>
      </c>
      <c r="B2055" s="272" t="s">
        <v>2876</v>
      </c>
      <c r="C2055" s="271" t="s">
        <v>54</v>
      </c>
      <c r="D2055" s="273">
        <v>2.34</v>
      </c>
    </row>
    <row r="2056" spans="1:4" x14ac:dyDescent="0.2">
      <c r="A2056" s="271">
        <v>406</v>
      </c>
      <c r="B2056" s="272" t="s">
        <v>2877</v>
      </c>
      <c r="C2056" s="271" t="s">
        <v>77</v>
      </c>
      <c r="D2056" s="273">
        <v>105.09</v>
      </c>
    </row>
    <row r="2057" spans="1:4" x14ac:dyDescent="0.2">
      <c r="A2057" s="271">
        <v>42529</v>
      </c>
      <c r="B2057" s="272" t="s">
        <v>2878</v>
      </c>
      <c r="C2057" s="271" t="s">
        <v>54</v>
      </c>
      <c r="D2057" s="273"/>
    </row>
    <row r="2058" spans="1:4" x14ac:dyDescent="0.2">
      <c r="A2058" s="271">
        <v>39634</v>
      </c>
      <c r="B2058" s="272" t="s">
        <v>2879</v>
      </c>
      <c r="C2058" s="271" t="s">
        <v>54</v>
      </c>
      <c r="D2058" s="273">
        <v>7.69</v>
      </c>
    </row>
    <row r="2059" spans="1:4" x14ac:dyDescent="0.2">
      <c r="A2059" s="271">
        <v>39701</v>
      </c>
      <c r="B2059" s="272" t="s">
        <v>2880</v>
      </c>
      <c r="C2059" s="271" t="s">
        <v>77</v>
      </c>
      <c r="D2059" s="273">
        <v>97.92</v>
      </c>
    </row>
    <row r="2060" spans="1:4" x14ac:dyDescent="0.2">
      <c r="A2060" s="271">
        <v>12815</v>
      </c>
      <c r="B2060" s="272" t="s">
        <v>2881</v>
      </c>
      <c r="C2060" s="271" t="s">
        <v>77</v>
      </c>
      <c r="D2060" s="273">
        <v>12.41</v>
      </c>
    </row>
    <row r="2061" spans="1:4" x14ac:dyDescent="0.2">
      <c r="A2061" s="271">
        <v>39431</v>
      </c>
      <c r="B2061" s="272" t="s">
        <v>2882</v>
      </c>
      <c r="C2061" s="271" t="s">
        <v>54</v>
      </c>
      <c r="D2061" s="273">
        <v>0.41</v>
      </c>
    </row>
    <row r="2062" spans="1:4" x14ac:dyDescent="0.2">
      <c r="A2062" s="271">
        <v>39432</v>
      </c>
      <c r="B2062" s="272" t="s">
        <v>2883</v>
      </c>
      <c r="C2062" s="271" t="s">
        <v>54</v>
      </c>
      <c r="D2062" s="273">
        <v>3.65</v>
      </c>
    </row>
    <row r="2063" spans="1:4" x14ac:dyDescent="0.2">
      <c r="A2063" s="271">
        <v>20111</v>
      </c>
      <c r="B2063" s="272" t="s">
        <v>2884</v>
      </c>
      <c r="C2063" s="271" t="s">
        <v>77</v>
      </c>
      <c r="D2063" s="273">
        <v>13.51</v>
      </c>
    </row>
    <row r="2064" spans="1:4" x14ac:dyDescent="0.2">
      <c r="A2064" s="271">
        <v>21127</v>
      </c>
      <c r="B2064" s="272" t="s">
        <v>2885</v>
      </c>
      <c r="C2064" s="271" t="s">
        <v>77</v>
      </c>
      <c r="D2064" s="273">
        <v>5.0999999999999996</v>
      </c>
    </row>
    <row r="2065" spans="1:4" x14ac:dyDescent="0.2">
      <c r="A2065" s="271">
        <v>404</v>
      </c>
      <c r="B2065" s="272" t="s">
        <v>2886</v>
      </c>
      <c r="C2065" s="271" t="s">
        <v>54</v>
      </c>
      <c r="D2065" s="273">
        <v>1.84</v>
      </c>
    </row>
    <row r="2066" spans="1:4" x14ac:dyDescent="0.2">
      <c r="A2066" s="271">
        <v>14151</v>
      </c>
      <c r="B2066" s="272" t="s">
        <v>2887</v>
      </c>
      <c r="C2066" s="271" t="s">
        <v>77</v>
      </c>
      <c r="D2066" s="273"/>
    </row>
    <row r="2067" spans="1:4" x14ac:dyDescent="0.2">
      <c r="A2067" s="271">
        <v>14153</v>
      </c>
      <c r="B2067" s="272" t="s">
        <v>2888</v>
      </c>
      <c r="C2067" s="271" t="s">
        <v>77</v>
      </c>
      <c r="D2067" s="273"/>
    </row>
    <row r="2068" spans="1:4" x14ac:dyDescent="0.2">
      <c r="A2068" s="271">
        <v>14152</v>
      </c>
      <c r="B2068" s="272" t="s">
        <v>2889</v>
      </c>
      <c r="C2068" s="271" t="s">
        <v>77</v>
      </c>
      <c r="D2068" s="273"/>
    </row>
    <row r="2069" spans="1:4" x14ac:dyDescent="0.2">
      <c r="A2069" s="271">
        <v>14154</v>
      </c>
      <c r="B2069" s="272" t="s">
        <v>2890</v>
      </c>
      <c r="C2069" s="271" t="s">
        <v>77</v>
      </c>
      <c r="D2069" s="273"/>
    </row>
    <row r="2070" spans="1:4" x14ac:dyDescent="0.2">
      <c r="A2070" s="271">
        <v>3143</v>
      </c>
      <c r="B2070" s="272" t="s">
        <v>2891</v>
      </c>
      <c r="C2070" s="271" t="s">
        <v>77</v>
      </c>
      <c r="D2070" s="273">
        <v>8.98</v>
      </c>
    </row>
    <row r="2071" spans="1:4" x14ac:dyDescent="0.2">
      <c r="A2071" s="271">
        <v>3146</v>
      </c>
      <c r="B2071" s="272" t="s">
        <v>2892</v>
      </c>
      <c r="C2071" s="271" t="s">
        <v>77</v>
      </c>
      <c r="D2071" s="273">
        <v>3.95</v>
      </c>
    </row>
    <row r="2072" spans="1:4" x14ac:dyDescent="0.2">
      <c r="A2072" s="271">
        <v>3148</v>
      </c>
      <c r="B2072" s="272" t="s">
        <v>2893</v>
      </c>
      <c r="C2072" s="271" t="s">
        <v>77</v>
      </c>
      <c r="D2072" s="273">
        <v>14.56</v>
      </c>
    </row>
    <row r="2073" spans="1:4" x14ac:dyDescent="0.2">
      <c r="A2073" s="271">
        <v>4310</v>
      </c>
      <c r="B2073" s="272" t="s">
        <v>2894</v>
      </c>
      <c r="C2073" s="271" t="s">
        <v>77</v>
      </c>
      <c r="D2073" s="273">
        <v>2.88</v>
      </c>
    </row>
    <row r="2074" spans="1:4" x14ac:dyDescent="0.2">
      <c r="A2074" s="271">
        <v>4311</v>
      </c>
      <c r="B2074" s="272" t="s">
        <v>2895</v>
      </c>
      <c r="C2074" s="271" t="s">
        <v>77</v>
      </c>
      <c r="D2074" s="273">
        <v>2.0299999999999998</v>
      </c>
    </row>
    <row r="2075" spans="1:4" x14ac:dyDescent="0.2">
      <c r="A2075" s="271">
        <v>4312</v>
      </c>
      <c r="B2075" s="272" t="s">
        <v>2896</v>
      </c>
      <c r="C2075" s="271" t="s">
        <v>77</v>
      </c>
      <c r="D2075" s="273">
        <v>2.84</v>
      </c>
    </row>
    <row r="2076" spans="1:4" x14ac:dyDescent="0.2">
      <c r="A2076" s="271">
        <v>13261</v>
      </c>
      <c r="B2076" s="272" t="s">
        <v>2897</v>
      </c>
      <c r="C2076" s="271" t="s">
        <v>77</v>
      </c>
      <c r="D2076" s="273">
        <v>4.62</v>
      </c>
    </row>
    <row r="2077" spans="1:4" x14ac:dyDescent="0.2">
      <c r="A2077" s="271">
        <v>3272</v>
      </c>
      <c r="B2077" s="272" t="s">
        <v>2898</v>
      </c>
      <c r="C2077" s="271" t="s">
        <v>77</v>
      </c>
      <c r="D2077" s="273">
        <v>42.91</v>
      </c>
    </row>
    <row r="2078" spans="1:4" x14ac:dyDescent="0.2">
      <c r="A2078" s="271">
        <v>3265</v>
      </c>
      <c r="B2078" s="272" t="s">
        <v>2899</v>
      </c>
      <c r="C2078" s="271" t="s">
        <v>77</v>
      </c>
      <c r="D2078" s="273">
        <v>34.090000000000003</v>
      </c>
    </row>
    <row r="2079" spans="1:4" x14ac:dyDescent="0.2">
      <c r="A2079" s="271">
        <v>3264</v>
      </c>
      <c r="B2079" s="272" t="s">
        <v>2900</v>
      </c>
      <c r="C2079" s="271" t="s">
        <v>77</v>
      </c>
      <c r="D2079" s="273">
        <v>24.51</v>
      </c>
    </row>
    <row r="2080" spans="1:4" x14ac:dyDescent="0.2">
      <c r="A2080" s="271">
        <v>3262</v>
      </c>
      <c r="B2080" s="272" t="s">
        <v>2901</v>
      </c>
      <c r="C2080" s="271" t="s">
        <v>77</v>
      </c>
      <c r="D2080" s="273">
        <v>14.92</v>
      </c>
    </row>
    <row r="2081" spans="1:4" x14ac:dyDescent="0.2">
      <c r="A2081" s="271">
        <v>3267</v>
      </c>
      <c r="B2081" s="272" t="s">
        <v>2902</v>
      </c>
      <c r="C2081" s="271" t="s">
        <v>77</v>
      </c>
      <c r="D2081" s="273">
        <v>80.06</v>
      </c>
    </row>
    <row r="2082" spans="1:4" x14ac:dyDescent="0.2">
      <c r="A2082" s="271">
        <v>3266</v>
      </c>
      <c r="B2082" s="272" t="s">
        <v>2903</v>
      </c>
      <c r="C2082" s="271" t="s">
        <v>77</v>
      </c>
      <c r="D2082" s="273">
        <v>50.94</v>
      </c>
    </row>
    <row r="2083" spans="1:4" x14ac:dyDescent="0.2">
      <c r="A2083" s="271">
        <v>3268</v>
      </c>
      <c r="B2083" s="272" t="s">
        <v>2904</v>
      </c>
      <c r="C2083" s="271" t="s">
        <v>77</v>
      </c>
      <c r="D2083" s="273">
        <v>108.24</v>
      </c>
    </row>
    <row r="2084" spans="1:4" x14ac:dyDescent="0.2">
      <c r="A2084" s="271">
        <v>3263</v>
      </c>
      <c r="B2084" s="272" t="s">
        <v>2905</v>
      </c>
      <c r="C2084" s="271" t="s">
        <v>77</v>
      </c>
      <c r="D2084" s="273">
        <v>20.38</v>
      </c>
    </row>
    <row r="2085" spans="1:4" x14ac:dyDescent="0.2">
      <c r="A2085" s="271">
        <v>3271</v>
      </c>
      <c r="B2085" s="272" t="s">
        <v>2906</v>
      </c>
      <c r="C2085" s="271" t="s">
        <v>77</v>
      </c>
      <c r="D2085" s="273">
        <v>160.03</v>
      </c>
    </row>
    <row r="2086" spans="1:4" x14ac:dyDescent="0.2">
      <c r="A2086" s="271">
        <v>3270</v>
      </c>
      <c r="B2086" s="272" t="s">
        <v>2907</v>
      </c>
      <c r="C2086" s="271" t="s">
        <v>77</v>
      </c>
      <c r="D2086" s="273">
        <v>268.86</v>
      </c>
    </row>
    <row r="2087" spans="1:4" x14ac:dyDescent="0.2">
      <c r="A2087" s="271">
        <v>3275</v>
      </c>
      <c r="B2087" s="272" t="s">
        <v>2908</v>
      </c>
      <c r="C2087" s="271" t="s">
        <v>59</v>
      </c>
      <c r="D2087" s="273">
        <v>120.3</v>
      </c>
    </row>
    <row r="2088" spans="1:4" x14ac:dyDescent="0.2">
      <c r="A2088" s="271">
        <v>39512</v>
      </c>
      <c r="B2088" s="272" t="s">
        <v>2909</v>
      </c>
      <c r="C2088" s="271" t="s">
        <v>59</v>
      </c>
      <c r="D2088" s="273"/>
    </row>
    <row r="2089" spans="1:4" x14ac:dyDescent="0.2">
      <c r="A2089" s="271">
        <v>39511</v>
      </c>
      <c r="B2089" s="272" t="s">
        <v>2910</v>
      </c>
      <c r="C2089" s="271" t="s">
        <v>59</v>
      </c>
      <c r="D2089" s="273"/>
    </row>
    <row r="2090" spans="1:4" x14ac:dyDescent="0.2">
      <c r="A2090" s="271">
        <v>39513</v>
      </c>
      <c r="B2090" s="272" t="s">
        <v>2911</v>
      </c>
      <c r="C2090" s="271" t="s">
        <v>59</v>
      </c>
      <c r="D2090" s="273"/>
    </row>
    <row r="2091" spans="1:4" x14ac:dyDescent="0.2">
      <c r="A2091" s="271">
        <v>3286</v>
      </c>
      <c r="B2091" s="272" t="s">
        <v>2912</v>
      </c>
      <c r="C2091" s="271" t="s">
        <v>59</v>
      </c>
      <c r="D2091" s="273"/>
    </row>
    <row r="2092" spans="1:4" x14ac:dyDescent="0.2">
      <c r="A2092" s="271">
        <v>3287</v>
      </c>
      <c r="B2092" s="272" t="s">
        <v>2913</v>
      </c>
      <c r="C2092" s="271" t="s">
        <v>59</v>
      </c>
      <c r="D2092" s="273"/>
    </row>
    <row r="2093" spans="1:4" x14ac:dyDescent="0.2">
      <c r="A2093" s="271">
        <v>3283</v>
      </c>
      <c r="B2093" s="272" t="s">
        <v>2914</v>
      </c>
      <c r="C2093" s="271" t="s">
        <v>59</v>
      </c>
      <c r="D2093" s="273"/>
    </row>
    <row r="2094" spans="1:4" x14ac:dyDescent="0.2">
      <c r="A2094" s="271">
        <v>11587</v>
      </c>
      <c r="B2094" s="272" t="s">
        <v>2915</v>
      </c>
      <c r="C2094" s="271" t="s">
        <v>59</v>
      </c>
      <c r="D2094" s="273">
        <v>82.49</v>
      </c>
    </row>
    <row r="2095" spans="1:4" x14ac:dyDescent="0.2">
      <c r="A2095" s="271">
        <v>36225</v>
      </c>
      <c r="B2095" s="272" t="s">
        <v>2916</v>
      </c>
      <c r="C2095" s="271" t="s">
        <v>59</v>
      </c>
      <c r="D2095" s="273">
        <v>33.51</v>
      </c>
    </row>
    <row r="2096" spans="1:4" x14ac:dyDescent="0.2">
      <c r="A2096" s="271">
        <v>36230</v>
      </c>
      <c r="B2096" s="272" t="s">
        <v>2917</v>
      </c>
      <c r="C2096" s="271" t="s">
        <v>59</v>
      </c>
      <c r="D2096" s="273">
        <v>24.62</v>
      </c>
    </row>
    <row r="2097" spans="1:4" x14ac:dyDescent="0.2">
      <c r="A2097" s="271">
        <v>36238</v>
      </c>
      <c r="B2097" s="272" t="s">
        <v>2918</v>
      </c>
      <c r="C2097" s="271" t="s">
        <v>59</v>
      </c>
      <c r="D2097" s="273">
        <v>24.06</v>
      </c>
    </row>
    <row r="2098" spans="1:4" x14ac:dyDescent="0.2">
      <c r="A2098" s="271">
        <v>39363</v>
      </c>
      <c r="B2098" s="272" t="s">
        <v>2919</v>
      </c>
      <c r="C2098" s="271" t="s">
        <v>77</v>
      </c>
      <c r="D2098" s="273">
        <v>5971.91</v>
      </c>
    </row>
    <row r="2099" spans="1:4" x14ac:dyDescent="0.2">
      <c r="A2099" s="271">
        <v>39361</v>
      </c>
      <c r="B2099" s="272" t="s">
        <v>2920</v>
      </c>
      <c r="C2099" s="271" t="s">
        <v>77</v>
      </c>
      <c r="D2099" s="273">
        <v>1824.46</v>
      </c>
    </row>
    <row r="2100" spans="1:4" x14ac:dyDescent="0.2">
      <c r="A2100" s="271">
        <v>39362</v>
      </c>
      <c r="B2100" s="272" t="s">
        <v>2921</v>
      </c>
      <c r="C2100" s="271" t="s">
        <v>77</v>
      </c>
      <c r="D2100" s="273">
        <v>3223</v>
      </c>
    </row>
    <row r="2101" spans="1:4" x14ac:dyDescent="0.2">
      <c r="A2101" s="271">
        <v>39364</v>
      </c>
      <c r="B2101" s="272" t="s">
        <v>2922</v>
      </c>
      <c r="C2101" s="271" t="s">
        <v>77</v>
      </c>
      <c r="D2101" s="273">
        <v>12596.34</v>
      </c>
    </row>
    <row r="2102" spans="1:4" x14ac:dyDescent="0.2">
      <c r="A2102" s="271">
        <v>14576</v>
      </c>
      <c r="B2102" s="272" t="s">
        <v>2923</v>
      </c>
      <c r="C2102" s="271" t="s">
        <v>77</v>
      </c>
      <c r="D2102" s="273"/>
    </row>
    <row r="2103" spans="1:4" x14ac:dyDescent="0.2">
      <c r="A2103" s="271">
        <v>13877</v>
      </c>
      <c r="B2103" s="272" t="s">
        <v>2924</v>
      </c>
      <c r="C2103" s="271" t="s">
        <v>77</v>
      </c>
      <c r="D2103" s="273"/>
    </row>
    <row r="2104" spans="1:4" x14ac:dyDescent="0.2">
      <c r="A2104" s="271">
        <v>7307</v>
      </c>
      <c r="B2104" s="272" t="s">
        <v>2925</v>
      </c>
      <c r="C2104" s="271" t="s">
        <v>868</v>
      </c>
      <c r="D2104" s="273">
        <v>38.950000000000003</v>
      </c>
    </row>
    <row r="2105" spans="1:4" x14ac:dyDescent="0.2">
      <c r="A2105" s="271">
        <v>38122</v>
      </c>
      <c r="B2105" s="272" t="s">
        <v>2926</v>
      </c>
      <c r="C2105" s="271" t="s">
        <v>868</v>
      </c>
      <c r="D2105" s="273">
        <v>12.22</v>
      </c>
    </row>
    <row r="2106" spans="1:4" x14ac:dyDescent="0.2">
      <c r="A2106" s="271">
        <v>43653</v>
      </c>
      <c r="B2106" s="272" t="s">
        <v>2927</v>
      </c>
      <c r="C2106" s="271" t="s">
        <v>868</v>
      </c>
      <c r="D2106" s="273">
        <v>30.89</v>
      </c>
    </row>
    <row r="2107" spans="1:4" x14ac:dyDescent="0.2">
      <c r="A2107" s="271">
        <v>45334</v>
      </c>
      <c r="B2107" s="272" t="s">
        <v>2928</v>
      </c>
      <c r="C2107" s="271" t="s">
        <v>77</v>
      </c>
      <c r="D2107" s="273">
        <v>22.39</v>
      </c>
    </row>
    <row r="2108" spans="1:4" x14ac:dyDescent="0.2">
      <c r="A2108" s="271">
        <v>12344</v>
      </c>
      <c r="B2108" s="272" t="s">
        <v>2929</v>
      </c>
      <c r="C2108" s="271" t="s">
        <v>77</v>
      </c>
      <c r="D2108" s="273">
        <v>6.56</v>
      </c>
    </row>
    <row r="2109" spans="1:4" x14ac:dyDescent="0.2">
      <c r="A2109" s="271">
        <v>12343</v>
      </c>
      <c r="B2109" s="272" t="s">
        <v>2930</v>
      </c>
      <c r="C2109" s="271" t="s">
        <v>77</v>
      </c>
      <c r="D2109" s="273">
        <v>10.18</v>
      </c>
    </row>
    <row r="2110" spans="1:4" x14ac:dyDescent="0.2">
      <c r="A2110" s="271">
        <v>3295</v>
      </c>
      <c r="B2110" s="272" t="s">
        <v>2931</v>
      </c>
      <c r="C2110" s="271" t="s">
        <v>77</v>
      </c>
      <c r="D2110" s="273">
        <v>35.549999999999997</v>
      </c>
    </row>
    <row r="2111" spans="1:4" x14ac:dyDescent="0.2">
      <c r="A2111" s="271">
        <v>3302</v>
      </c>
      <c r="B2111" s="272" t="s">
        <v>2932</v>
      </c>
      <c r="C2111" s="271" t="s">
        <v>77</v>
      </c>
      <c r="D2111" s="273">
        <v>37.159999999999997</v>
      </c>
    </row>
    <row r="2112" spans="1:4" x14ac:dyDescent="0.2">
      <c r="A2112" s="271">
        <v>3297</v>
      </c>
      <c r="B2112" s="272" t="s">
        <v>2933</v>
      </c>
      <c r="C2112" s="271" t="s">
        <v>77</v>
      </c>
      <c r="D2112" s="273">
        <v>39.67</v>
      </c>
    </row>
    <row r="2113" spans="1:4" x14ac:dyDescent="0.2">
      <c r="A2113" s="271">
        <v>3294</v>
      </c>
      <c r="B2113" s="272" t="s">
        <v>2934</v>
      </c>
      <c r="C2113" s="271" t="s">
        <v>77</v>
      </c>
      <c r="D2113" s="273">
        <v>40.28</v>
      </c>
    </row>
    <row r="2114" spans="1:4" x14ac:dyDescent="0.2">
      <c r="A2114" s="271">
        <v>3292</v>
      </c>
      <c r="B2114" s="272" t="s">
        <v>2935</v>
      </c>
      <c r="C2114" s="271" t="s">
        <v>77</v>
      </c>
      <c r="D2114" s="273">
        <v>37.840000000000003</v>
      </c>
    </row>
    <row r="2115" spans="1:4" x14ac:dyDescent="0.2">
      <c r="A2115" s="271">
        <v>3298</v>
      </c>
      <c r="B2115" s="272" t="s">
        <v>2936</v>
      </c>
      <c r="C2115" s="271" t="s">
        <v>77</v>
      </c>
      <c r="D2115" s="273">
        <v>88.68</v>
      </c>
    </row>
    <row r="2116" spans="1:4" x14ac:dyDescent="0.2">
      <c r="A2116" s="271">
        <v>34802</v>
      </c>
      <c r="B2116" s="272" t="s">
        <v>2937</v>
      </c>
      <c r="C2116" s="271" t="s">
        <v>77</v>
      </c>
      <c r="D2116" s="273">
        <v>1298.44</v>
      </c>
    </row>
    <row r="2117" spans="1:4" x14ac:dyDescent="0.2">
      <c r="A2117" s="271">
        <v>11588</v>
      </c>
      <c r="B2117" s="272" t="s">
        <v>2938</v>
      </c>
      <c r="C2117" s="271" t="s">
        <v>77</v>
      </c>
      <c r="D2117" s="273">
        <v>1400.8</v>
      </c>
    </row>
    <row r="2118" spans="1:4" x14ac:dyDescent="0.2">
      <c r="A2118" s="271">
        <v>34383</v>
      </c>
      <c r="B2118" s="272" t="s">
        <v>2939</v>
      </c>
      <c r="C2118" s="271" t="s">
        <v>77</v>
      </c>
      <c r="D2118" s="273">
        <v>1540.99</v>
      </c>
    </row>
    <row r="2119" spans="1:4" x14ac:dyDescent="0.2">
      <c r="A2119" s="271">
        <v>40451</v>
      </c>
      <c r="B2119" s="272" t="s">
        <v>2940</v>
      </c>
      <c r="C2119" s="271" t="s">
        <v>59</v>
      </c>
      <c r="D2119" s="273">
        <v>124.56</v>
      </c>
    </row>
    <row r="2120" spans="1:4" x14ac:dyDescent="0.2">
      <c r="A2120" s="271">
        <v>40453</v>
      </c>
      <c r="B2120" s="272" t="s">
        <v>2941</v>
      </c>
      <c r="C2120" s="271" t="s">
        <v>59</v>
      </c>
      <c r="D2120" s="273">
        <v>134.77000000000001</v>
      </c>
    </row>
    <row r="2121" spans="1:4" x14ac:dyDescent="0.2">
      <c r="A2121" s="271">
        <v>40452</v>
      </c>
      <c r="B2121" s="272" t="s">
        <v>2942</v>
      </c>
      <c r="C2121" s="271" t="s">
        <v>59</v>
      </c>
      <c r="D2121" s="273">
        <v>147.83000000000001</v>
      </c>
    </row>
    <row r="2122" spans="1:4" x14ac:dyDescent="0.2">
      <c r="A2122" s="271">
        <v>11594</v>
      </c>
      <c r="B2122" s="272" t="s">
        <v>2943</v>
      </c>
      <c r="C2122" s="271" t="s">
        <v>77</v>
      </c>
      <c r="D2122" s="273">
        <v>446.48</v>
      </c>
    </row>
    <row r="2123" spans="1:4" x14ac:dyDescent="0.2">
      <c r="A2123" s="271">
        <v>3311</v>
      </c>
      <c r="B2123" s="272" t="s">
        <v>2944</v>
      </c>
      <c r="C2123" s="271" t="s">
        <v>69</v>
      </c>
      <c r="D2123" s="273">
        <v>446.48</v>
      </c>
    </row>
    <row r="2124" spans="1:4" x14ac:dyDescent="0.2">
      <c r="A2124" s="271">
        <v>11599</v>
      </c>
      <c r="B2124" s="272" t="s">
        <v>2945</v>
      </c>
      <c r="C2124" s="271" t="s">
        <v>77</v>
      </c>
      <c r="D2124" s="273">
        <v>593.76</v>
      </c>
    </row>
    <row r="2125" spans="1:4" x14ac:dyDescent="0.2">
      <c r="A2125" s="271">
        <v>11593</v>
      </c>
      <c r="B2125" s="272" t="s">
        <v>2946</v>
      </c>
      <c r="C2125" s="271" t="s">
        <v>77</v>
      </c>
      <c r="D2125" s="273">
        <v>832.42</v>
      </c>
    </row>
    <row r="2126" spans="1:4" x14ac:dyDescent="0.2">
      <c r="A2126" s="271">
        <v>3314</v>
      </c>
      <c r="B2126" s="272" t="s">
        <v>2947</v>
      </c>
      <c r="C2126" s="271" t="s">
        <v>69</v>
      </c>
      <c r="D2126" s="273">
        <v>595.35</v>
      </c>
    </row>
    <row r="2127" spans="1:4" x14ac:dyDescent="0.2">
      <c r="A2127" s="271">
        <v>11597</v>
      </c>
      <c r="B2127" s="272" t="s">
        <v>2948</v>
      </c>
      <c r="C2127" s="271" t="s">
        <v>77</v>
      </c>
      <c r="D2127" s="273">
        <v>692.31</v>
      </c>
    </row>
    <row r="2128" spans="1:4" x14ac:dyDescent="0.2">
      <c r="A2128" s="271">
        <v>3309</v>
      </c>
      <c r="B2128" s="272" t="s">
        <v>2949</v>
      </c>
      <c r="C2128" s="271" t="s">
        <v>69</v>
      </c>
      <c r="D2128" s="273">
        <v>472.79</v>
      </c>
    </row>
    <row r="2129" spans="1:4" x14ac:dyDescent="0.2">
      <c r="A2129" s="271">
        <v>40440</v>
      </c>
      <c r="B2129" s="272" t="s">
        <v>2950</v>
      </c>
      <c r="C2129" s="271" t="s">
        <v>69</v>
      </c>
      <c r="D2129" s="273">
        <v>620.11</v>
      </c>
    </row>
    <row r="2130" spans="1:4" x14ac:dyDescent="0.2">
      <c r="A2130" s="271">
        <v>40441</v>
      </c>
      <c r="B2130" s="272" t="s">
        <v>2951</v>
      </c>
      <c r="C2130" s="271" t="s">
        <v>69</v>
      </c>
      <c r="D2130" s="273">
        <v>395.91</v>
      </c>
    </row>
    <row r="2131" spans="1:4" x14ac:dyDescent="0.2">
      <c r="A2131" s="271">
        <v>34612</v>
      </c>
      <c r="B2131" s="272" t="s">
        <v>2952</v>
      </c>
      <c r="C2131" s="271" t="s">
        <v>77</v>
      </c>
      <c r="D2131" s="273">
        <v>856.27</v>
      </c>
    </row>
    <row r="2132" spans="1:4" x14ac:dyDescent="0.2">
      <c r="A2132" s="271">
        <v>34635</v>
      </c>
      <c r="B2132" s="272" t="s">
        <v>2953</v>
      </c>
      <c r="C2132" s="271" t="s">
        <v>77</v>
      </c>
      <c r="D2132" s="273">
        <v>1101.1300000000001</v>
      </c>
    </row>
    <row r="2133" spans="1:4" x14ac:dyDescent="0.2">
      <c r="A2133" s="271">
        <v>34633</v>
      </c>
      <c r="B2133" s="272" t="s">
        <v>2954</v>
      </c>
      <c r="C2133" s="271" t="s">
        <v>77</v>
      </c>
      <c r="D2133" s="273">
        <v>1213.73</v>
      </c>
    </row>
    <row r="2134" spans="1:4" x14ac:dyDescent="0.2">
      <c r="A2134" s="271">
        <v>40449</v>
      </c>
      <c r="B2134" s="272" t="s">
        <v>2955</v>
      </c>
      <c r="C2134" s="271" t="s">
        <v>69</v>
      </c>
      <c r="D2134" s="273">
        <v>332.83</v>
      </c>
    </row>
    <row r="2135" spans="1:4" x14ac:dyDescent="0.2">
      <c r="A2135" s="271">
        <v>11592</v>
      </c>
      <c r="B2135" s="272" t="s">
        <v>2956</v>
      </c>
      <c r="C2135" s="271" t="s">
        <v>77</v>
      </c>
      <c r="D2135" s="273">
        <v>595.35</v>
      </c>
    </row>
    <row r="2136" spans="1:4" x14ac:dyDescent="0.2">
      <c r="A2136" s="271">
        <v>34800</v>
      </c>
      <c r="B2136" s="272" t="s">
        <v>2957</v>
      </c>
      <c r="C2136" s="271" t="s">
        <v>69</v>
      </c>
      <c r="D2136" s="273">
        <v>416.2</v>
      </c>
    </row>
    <row r="2137" spans="1:4" x14ac:dyDescent="0.2">
      <c r="A2137" s="271">
        <v>11596</v>
      </c>
      <c r="B2137" s="272" t="s">
        <v>2958</v>
      </c>
      <c r="C2137" s="271" t="s">
        <v>77</v>
      </c>
      <c r="D2137" s="273">
        <v>472.79</v>
      </c>
    </row>
    <row r="2138" spans="1:4" x14ac:dyDescent="0.2">
      <c r="A2138" s="271">
        <v>40438</v>
      </c>
      <c r="B2138" s="272" t="s">
        <v>2959</v>
      </c>
      <c r="C2138" s="271" t="s">
        <v>69</v>
      </c>
      <c r="D2138" s="273">
        <v>277.27999999999997</v>
      </c>
    </row>
    <row r="2139" spans="1:4" x14ac:dyDescent="0.2">
      <c r="A2139" s="271">
        <v>40436</v>
      </c>
      <c r="B2139" s="272" t="s">
        <v>2960</v>
      </c>
      <c r="C2139" s="271" t="s">
        <v>69</v>
      </c>
      <c r="D2139" s="273">
        <v>345.75</v>
      </c>
    </row>
    <row r="2140" spans="1:4" x14ac:dyDescent="0.2">
      <c r="A2140" s="271">
        <v>4315</v>
      </c>
      <c r="B2140" s="272" t="s">
        <v>2961</v>
      </c>
      <c r="C2140" s="271" t="s">
        <v>77</v>
      </c>
      <c r="D2140" s="273">
        <v>2.09</v>
      </c>
    </row>
    <row r="2141" spans="1:4" x14ac:dyDescent="0.2">
      <c r="A2141" s="271">
        <v>402</v>
      </c>
      <c r="B2141" s="272" t="s">
        <v>2962</v>
      </c>
      <c r="C2141" s="271" t="s">
        <v>77</v>
      </c>
      <c r="D2141" s="273">
        <v>19.899999999999999</v>
      </c>
    </row>
    <row r="2142" spans="1:4" x14ac:dyDescent="0.2">
      <c r="A2142" s="271">
        <v>4226</v>
      </c>
      <c r="B2142" s="272" t="s">
        <v>2963</v>
      </c>
      <c r="C2142" s="271" t="s">
        <v>61</v>
      </c>
      <c r="D2142" s="273">
        <v>9.09</v>
      </c>
    </row>
    <row r="2143" spans="1:4" x14ac:dyDescent="0.2">
      <c r="A2143" s="271">
        <v>4222</v>
      </c>
      <c r="B2143" s="272" t="s">
        <v>2964</v>
      </c>
      <c r="C2143" s="271" t="s">
        <v>868</v>
      </c>
      <c r="D2143" s="273">
        <v>6.19</v>
      </c>
    </row>
    <row r="2144" spans="1:4" x14ac:dyDescent="0.2">
      <c r="A2144" s="271">
        <v>34804</v>
      </c>
      <c r="B2144" s="272" t="s">
        <v>2965</v>
      </c>
      <c r="C2144" s="271" t="s">
        <v>59</v>
      </c>
      <c r="D2144" s="273">
        <v>50.26</v>
      </c>
    </row>
    <row r="2145" spans="1:4" x14ac:dyDescent="0.2">
      <c r="A2145" s="271">
        <v>4013</v>
      </c>
      <c r="B2145" s="272" t="s">
        <v>2966</v>
      </c>
      <c r="C2145" s="271" t="s">
        <v>59</v>
      </c>
      <c r="D2145" s="273">
        <v>6.91</v>
      </c>
    </row>
    <row r="2146" spans="1:4" x14ac:dyDescent="0.2">
      <c r="A2146" s="271">
        <v>4011</v>
      </c>
      <c r="B2146" s="272" t="s">
        <v>2967</v>
      </c>
      <c r="C2146" s="271" t="s">
        <v>59</v>
      </c>
      <c r="D2146" s="273">
        <v>7.71</v>
      </c>
    </row>
    <row r="2147" spans="1:4" x14ac:dyDescent="0.2">
      <c r="A2147" s="271">
        <v>4021</v>
      </c>
      <c r="B2147" s="272" t="s">
        <v>2968</v>
      </c>
      <c r="C2147" s="271" t="s">
        <v>59</v>
      </c>
      <c r="D2147" s="273">
        <v>9.6199999999999992</v>
      </c>
    </row>
    <row r="2148" spans="1:4" x14ac:dyDescent="0.2">
      <c r="A2148" s="271">
        <v>4019</v>
      </c>
      <c r="B2148" s="272" t="s">
        <v>2969</v>
      </c>
      <c r="C2148" s="271" t="s">
        <v>59</v>
      </c>
      <c r="D2148" s="273">
        <v>11.55</v>
      </c>
    </row>
    <row r="2149" spans="1:4" x14ac:dyDescent="0.2">
      <c r="A2149" s="271">
        <v>4012</v>
      </c>
      <c r="B2149" s="272" t="s">
        <v>2970</v>
      </c>
      <c r="C2149" s="271" t="s">
        <v>59</v>
      </c>
      <c r="D2149" s="273">
        <v>15.48</v>
      </c>
    </row>
    <row r="2150" spans="1:4" x14ac:dyDescent="0.2">
      <c r="A2150" s="271">
        <v>4020</v>
      </c>
      <c r="B2150" s="272" t="s">
        <v>2971</v>
      </c>
      <c r="C2150" s="271" t="s">
        <v>59</v>
      </c>
      <c r="D2150" s="273">
        <v>19.38</v>
      </c>
    </row>
    <row r="2151" spans="1:4" x14ac:dyDescent="0.2">
      <c r="A2151" s="271">
        <v>4018</v>
      </c>
      <c r="B2151" s="272" t="s">
        <v>2972</v>
      </c>
      <c r="C2151" s="271" t="s">
        <v>59</v>
      </c>
      <c r="D2151" s="273">
        <v>23.22</v>
      </c>
    </row>
    <row r="2152" spans="1:4" x14ac:dyDescent="0.2">
      <c r="A2152" s="271">
        <v>36498</v>
      </c>
      <c r="B2152" s="272" t="s">
        <v>2973</v>
      </c>
      <c r="C2152" s="271" t="s">
        <v>77</v>
      </c>
      <c r="D2152" s="273"/>
    </row>
    <row r="2153" spans="1:4" x14ac:dyDescent="0.2">
      <c r="A2153" s="271">
        <v>12872</v>
      </c>
      <c r="B2153" s="272" t="s">
        <v>2974</v>
      </c>
      <c r="C2153" s="271" t="s">
        <v>65</v>
      </c>
      <c r="D2153" s="273">
        <v>18.88</v>
      </c>
    </row>
    <row r="2154" spans="1:4" x14ac:dyDescent="0.2">
      <c r="A2154" s="271">
        <v>41075</v>
      </c>
      <c r="B2154" s="272" t="s">
        <v>2975</v>
      </c>
      <c r="C2154" s="271" t="s">
        <v>966</v>
      </c>
      <c r="D2154" s="273">
        <v>3331.96</v>
      </c>
    </row>
    <row r="2155" spans="1:4" x14ac:dyDescent="0.2">
      <c r="A2155" s="271">
        <v>44324</v>
      </c>
      <c r="B2155" s="272" t="s">
        <v>2976</v>
      </c>
      <c r="C2155" s="271" t="s">
        <v>61</v>
      </c>
      <c r="D2155" s="273">
        <v>3.62</v>
      </c>
    </row>
    <row r="2156" spans="1:4" x14ac:dyDescent="0.2">
      <c r="A2156" s="271">
        <v>3315</v>
      </c>
      <c r="B2156" s="272" t="s">
        <v>2977</v>
      </c>
      <c r="C2156" s="271" t="s">
        <v>61</v>
      </c>
      <c r="D2156" s="273">
        <v>1.05</v>
      </c>
    </row>
    <row r="2157" spans="1:4" x14ac:dyDescent="0.2">
      <c r="A2157" s="271">
        <v>36870</v>
      </c>
      <c r="B2157" s="272" t="s">
        <v>2978</v>
      </c>
      <c r="C2157" s="271" t="s">
        <v>61</v>
      </c>
      <c r="D2157" s="273">
        <v>0.81</v>
      </c>
    </row>
    <row r="2158" spans="1:4" x14ac:dyDescent="0.2">
      <c r="A2158" s="271">
        <v>5092</v>
      </c>
      <c r="B2158" s="272" t="s">
        <v>2979</v>
      </c>
      <c r="C2158" s="271" t="s">
        <v>604</v>
      </c>
      <c r="D2158" s="273">
        <v>21.86</v>
      </c>
    </row>
    <row r="2159" spans="1:4" x14ac:dyDescent="0.2">
      <c r="A2159" s="271">
        <v>11462</v>
      </c>
      <c r="B2159" s="272" t="s">
        <v>2980</v>
      </c>
      <c r="C2159" s="271" t="s">
        <v>604</v>
      </c>
      <c r="D2159" s="273">
        <v>22.35</v>
      </c>
    </row>
    <row r="2160" spans="1:4" x14ac:dyDescent="0.2">
      <c r="A2160" s="271">
        <v>36529</v>
      </c>
      <c r="B2160" s="272" t="s">
        <v>2981</v>
      </c>
      <c r="C2160" s="271" t="s">
        <v>77</v>
      </c>
      <c r="D2160" s="273"/>
    </row>
    <row r="2161" spans="1:4" x14ac:dyDescent="0.2">
      <c r="A2161" s="271">
        <v>3318</v>
      </c>
      <c r="B2161" s="272" t="s">
        <v>2982</v>
      </c>
      <c r="C2161" s="271" t="s">
        <v>77</v>
      </c>
      <c r="D2161" s="273"/>
    </row>
    <row r="2162" spans="1:4" x14ac:dyDescent="0.2">
      <c r="A2162" s="271">
        <v>3324</v>
      </c>
      <c r="B2162" s="272" t="s">
        <v>2983</v>
      </c>
      <c r="C2162" s="271" t="s">
        <v>59</v>
      </c>
      <c r="D2162" s="273">
        <v>11.42</v>
      </c>
    </row>
    <row r="2163" spans="1:4" x14ac:dyDescent="0.2">
      <c r="A2163" s="271">
        <v>3322</v>
      </c>
      <c r="B2163" s="272" t="s">
        <v>2984</v>
      </c>
      <c r="C2163" s="271" t="s">
        <v>59</v>
      </c>
      <c r="D2163" s="273">
        <v>16</v>
      </c>
    </row>
    <row r="2164" spans="1:4" x14ac:dyDescent="0.2">
      <c r="A2164" s="271">
        <v>5076</v>
      </c>
      <c r="B2164" s="272" t="s">
        <v>2985</v>
      </c>
      <c r="C2164" s="271" t="s">
        <v>61</v>
      </c>
      <c r="D2164" s="273">
        <v>20.5</v>
      </c>
    </row>
    <row r="2165" spans="1:4" x14ac:dyDescent="0.2">
      <c r="A2165" s="271">
        <v>5077</v>
      </c>
      <c r="B2165" s="272" t="s">
        <v>2986</v>
      </c>
      <c r="C2165" s="271" t="s">
        <v>61</v>
      </c>
      <c r="D2165" s="273">
        <v>22.65</v>
      </c>
    </row>
    <row r="2166" spans="1:4" x14ac:dyDescent="0.2">
      <c r="A2166" s="271">
        <v>11837</v>
      </c>
      <c r="B2166" s="272" t="s">
        <v>2987</v>
      </c>
      <c r="C2166" s="271" t="s">
        <v>77</v>
      </c>
      <c r="D2166" s="273">
        <v>56.72</v>
      </c>
    </row>
    <row r="2167" spans="1:4" x14ac:dyDescent="0.2">
      <c r="A2167" s="271">
        <v>415</v>
      </c>
      <c r="B2167" s="272" t="s">
        <v>2988</v>
      </c>
      <c r="C2167" s="271" t="s">
        <v>77</v>
      </c>
      <c r="D2167" s="273">
        <v>23.26</v>
      </c>
    </row>
    <row r="2168" spans="1:4" x14ac:dyDescent="0.2">
      <c r="A2168" s="271">
        <v>38055</v>
      </c>
      <c r="B2168" s="272" t="s">
        <v>2989</v>
      </c>
      <c r="C2168" s="271" t="s">
        <v>77</v>
      </c>
      <c r="D2168" s="273">
        <v>5.14</v>
      </c>
    </row>
    <row r="2169" spans="1:4" x14ac:dyDescent="0.2">
      <c r="A2169" s="271">
        <v>416</v>
      </c>
      <c r="B2169" s="272" t="s">
        <v>2990</v>
      </c>
      <c r="C2169" s="271" t="s">
        <v>77</v>
      </c>
      <c r="D2169" s="273">
        <v>8.51</v>
      </c>
    </row>
    <row r="2170" spans="1:4" x14ac:dyDescent="0.2">
      <c r="A2170" s="271">
        <v>425</v>
      </c>
      <c r="B2170" s="272" t="s">
        <v>2991</v>
      </c>
      <c r="C2170" s="271" t="s">
        <v>77</v>
      </c>
      <c r="D2170" s="273">
        <v>5.28</v>
      </c>
    </row>
    <row r="2171" spans="1:4" x14ac:dyDescent="0.2">
      <c r="A2171" s="271">
        <v>426</v>
      </c>
      <c r="B2171" s="272" t="s">
        <v>2992</v>
      </c>
      <c r="C2171" s="271" t="s">
        <v>77</v>
      </c>
      <c r="D2171" s="273">
        <v>29.07</v>
      </c>
    </row>
    <row r="2172" spans="1:4" x14ac:dyDescent="0.2">
      <c r="A2172" s="271">
        <v>38056</v>
      </c>
      <c r="B2172" s="272" t="s">
        <v>2993</v>
      </c>
      <c r="C2172" s="271" t="s">
        <v>77</v>
      </c>
      <c r="D2172" s="273">
        <v>28.38</v>
      </c>
    </row>
    <row r="2173" spans="1:4" x14ac:dyDescent="0.2">
      <c r="A2173" s="271">
        <v>1564</v>
      </c>
      <c r="B2173" s="272" t="s">
        <v>2994</v>
      </c>
      <c r="C2173" s="271" t="s">
        <v>77</v>
      </c>
      <c r="D2173" s="273">
        <v>10.83</v>
      </c>
    </row>
    <row r="2174" spans="1:4" x14ac:dyDescent="0.2">
      <c r="A2174" s="271">
        <v>11032</v>
      </c>
      <c r="B2174" s="272" t="s">
        <v>2995</v>
      </c>
      <c r="C2174" s="271" t="s">
        <v>77</v>
      </c>
      <c r="D2174" s="273">
        <v>11.78</v>
      </c>
    </row>
    <row r="2175" spans="1:4" x14ac:dyDescent="0.2">
      <c r="A2175" s="271">
        <v>36786</v>
      </c>
      <c r="B2175" s="272" t="s">
        <v>2996</v>
      </c>
      <c r="C2175" s="271" t="s">
        <v>2997</v>
      </c>
      <c r="D2175" s="273"/>
    </row>
    <row r="2176" spans="1:4" x14ac:dyDescent="0.2">
      <c r="A2176" s="271">
        <v>36785</v>
      </c>
      <c r="B2176" s="272" t="s">
        <v>2998</v>
      </c>
      <c r="C2176" s="271" t="s">
        <v>2997</v>
      </c>
      <c r="D2176" s="273"/>
    </row>
    <row r="2177" spans="1:4" x14ac:dyDescent="0.2">
      <c r="A2177" s="271">
        <v>36782</v>
      </c>
      <c r="B2177" s="272" t="s">
        <v>2999</v>
      </c>
      <c r="C2177" s="271" t="s">
        <v>2997</v>
      </c>
      <c r="D2177" s="273"/>
    </row>
    <row r="2178" spans="1:4" x14ac:dyDescent="0.2">
      <c r="A2178" s="271">
        <v>44481</v>
      </c>
      <c r="B2178" s="272" t="s">
        <v>3000</v>
      </c>
      <c r="C2178" s="271" t="s">
        <v>2997</v>
      </c>
      <c r="D2178" s="273"/>
    </row>
    <row r="2179" spans="1:4" x14ac:dyDescent="0.2">
      <c r="A2179" s="271">
        <v>4824</v>
      </c>
      <c r="B2179" s="272" t="s">
        <v>3001</v>
      </c>
      <c r="C2179" s="271" t="s">
        <v>61</v>
      </c>
      <c r="D2179" s="273">
        <v>0.59</v>
      </c>
    </row>
    <row r="2180" spans="1:4" x14ac:dyDescent="0.2">
      <c r="A2180" s="271">
        <v>11795</v>
      </c>
      <c r="B2180" s="272" t="s">
        <v>3002</v>
      </c>
      <c r="C2180" s="271" t="s">
        <v>59</v>
      </c>
      <c r="D2180" s="273">
        <v>710.94</v>
      </c>
    </row>
    <row r="2181" spans="1:4" x14ac:dyDescent="0.2">
      <c r="A2181" s="271">
        <v>134</v>
      </c>
      <c r="B2181" s="272" t="s">
        <v>3003</v>
      </c>
      <c r="C2181" s="271" t="s">
        <v>61</v>
      </c>
      <c r="D2181" s="273">
        <v>1.87</v>
      </c>
    </row>
    <row r="2182" spans="1:4" x14ac:dyDescent="0.2">
      <c r="A2182" s="271">
        <v>4229</v>
      </c>
      <c r="B2182" s="272" t="s">
        <v>3004</v>
      </c>
      <c r="C2182" s="271" t="s">
        <v>61</v>
      </c>
      <c r="D2182" s="273">
        <v>46.92</v>
      </c>
    </row>
    <row r="2183" spans="1:4" x14ac:dyDescent="0.2">
      <c r="A2183" s="271">
        <v>11731</v>
      </c>
      <c r="B2183" s="272" t="s">
        <v>3005</v>
      </c>
      <c r="C2183" s="271" t="s">
        <v>77</v>
      </c>
      <c r="D2183" s="273">
        <v>11.07</v>
      </c>
    </row>
    <row r="2184" spans="1:4" x14ac:dyDescent="0.2">
      <c r="A2184" s="271">
        <v>11732</v>
      </c>
      <c r="B2184" s="272" t="s">
        <v>3006</v>
      </c>
      <c r="C2184" s="271" t="s">
        <v>77</v>
      </c>
      <c r="D2184" s="273">
        <v>29.03</v>
      </c>
    </row>
    <row r="2185" spans="1:4" x14ac:dyDescent="0.2">
      <c r="A2185" s="271">
        <v>11244</v>
      </c>
      <c r="B2185" s="272" t="s">
        <v>3007</v>
      </c>
      <c r="C2185" s="271" t="s">
        <v>77</v>
      </c>
      <c r="D2185" s="273"/>
    </row>
    <row r="2186" spans="1:4" x14ac:dyDescent="0.2">
      <c r="A2186" s="271">
        <v>11235</v>
      </c>
      <c r="B2186" s="272" t="s">
        <v>3008</v>
      </c>
      <c r="C2186" s="271" t="s">
        <v>77</v>
      </c>
      <c r="D2186" s="273"/>
    </row>
    <row r="2187" spans="1:4" x14ac:dyDescent="0.2">
      <c r="A2187" s="271">
        <v>11236</v>
      </c>
      <c r="B2187" s="272" t="s">
        <v>3009</v>
      </c>
      <c r="C2187" s="271" t="s">
        <v>77</v>
      </c>
      <c r="D2187" s="273"/>
    </row>
    <row r="2188" spans="1:4" x14ac:dyDescent="0.2">
      <c r="A2188" s="271">
        <v>11245</v>
      </c>
      <c r="B2188" s="272" t="s">
        <v>3010</v>
      </c>
      <c r="C2188" s="271" t="s">
        <v>77</v>
      </c>
      <c r="D2188" s="273"/>
    </row>
    <row r="2189" spans="1:4" x14ac:dyDescent="0.2">
      <c r="A2189" s="271">
        <v>36494</v>
      </c>
      <c r="B2189" s="272" t="s">
        <v>3011</v>
      </c>
      <c r="C2189" s="271" t="s">
        <v>77</v>
      </c>
      <c r="D2189" s="273"/>
    </row>
    <row r="2190" spans="1:4" x14ac:dyDescent="0.2">
      <c r="A2190" s="271">
        <v>36493</v>
      </c>
      <c r="B2190" s="272" t="s">
        <v>3012</v>
      </c>
      <c r="C2190" s="271" t="s">
        <v>77</v>
      </c>
      <c r="D2190" s="273"/>
    </row>
    <row r="2191" spans="1:4" x14ac:dyDescent="0.2">
      <c r="A2191" s="271">
        <v>36492</v>
      </c>
      <c r="B2191" s="272" t="s">
        <v>3013</v>
      </c>
      <c r="C2191" s="271" t="s">
        <v>77</v>
      </c>
      <c r="D2191" s="273"/>
    </row>
    <row r="2192" spans="1:4" x14ac:dyDescent="0.2">
      <c r="A2192" s="271">
        <v>36499</v>
      </c>
      <c r="B2192" s="272" t="s">
        <v>3014</v>
      </c>
      <c r="C2192" s="271" t="s">
        <v>77</v>
      </c>
      <c r="D2192" s="273"/>
    </row>
    <row r="2193" spans="1:4" x14ac:dyDescent="0.2">
      <c r="A2193" s="271">
        <v>13533</v>
      </c>
      <c r="B2193" s="272" t="s">
        <v>3015</v>
      </c>
      <c r="C2193" s="271" t="s">
        <v>77</v>
      </c>
      <c r="D2193" s="273"/>
    </row>
    <row r="2194" spans="1:4" x14ac:dyDescent="0.2">
      <c r="A2194" s="271">
        <v>13333</v>
      </c>
      <c r="B2194" s="272" t="s">
        <v>3016</v>
      </c>
      <c r="C2194" s="271" t="s">
        <v>77</v>
      </c>
      <c r="D2194" s="273"/>
    </row>
    <row r="2195" spans="1:4" x14ac:dyDescent="0.2">
      <c r="A2195" s="271">
        <v>39585</v>
      </c>
      <c r="B2195" s="272" t="s">
        <v>3017</v>
      </c>
      <c r="C2195" s="271" t="s">
        <v>77</v>
      </c>
      <c r="D2195" s="273"/>
    </row>
    <row r="2196" spans="1:4" x14ac:dyDescent="0.2">
      <c r="A2196" s="271">
        <v>39586</v>
      </c>
      <c r="B2196" s="272" t="s">
        <v>3018</v>
      </c>
      <c r="C2196" s="271" t="s">
        <v>77</v>
      </c>
      <c r="D2196" s="273"/>
    </row>
    <row r="2197" spans="1:4" x14ac:dyDescent="0.2">
      <c r="A2197" s="271">
        <v>39587</v>
      </c>
      <c r="B2197" s="272" t="s">
        <v>3019</v>
      </c>
      <c r="C2197" s="271" t="s">
        <v>77</v>
      </c>
      <c r="D2197" s="273"/>
    </row>
    <row r="2198" spans="1:4" x14ac:dyDescent="0.2">
      <c r="A2198" s="271">
        <v>39588</v>
      </c>
      <c r="B2198" s="272" t="s">
        <v>3020</v>
      </c>
      <c r="C2198" s="271" t="s">
        <v>77</v>
      </c>
      <c r="D2198" s="273"/>
    </row>
    <row r="2199" spans="1:4" x14ac:dyDescent="0.2">
      <c r="A2199" s="271">
        <v>39584</v>
      </c>
      <c r="B2199" s="272" t="s">
        <v>3021</v>
      </c>
      <c r="C2199" s="271" t="s">
        <v>77</v>
      </c>
      <c r="D2199" s="273"/>
    </row>
    <row r="2200" spans="1:4" x14ac:dyDescent="0.2">
      <c r="A2200" s="271">
        <v>39590</v>
      </c>
      <c r="B2200" s="272" t="s">
        <v>3022</v>
      </c>
      <c r="C2200" s="271" t="s">
        <v>77</v>
      </c>
      <c r="D2200" s="273"/>
    </row>
    <row r="2201" spans="1:4" x14ac:dyDescent="0.2">
      <c r="A2201" s="271">
        <v>39592</v>
      </c>
      <c r="B2201" s="272" t="s">
        <v>3023</v>
      </c>
      <c r="C2201" s="271" t="s">
        <v>77</v>
      </c>
      <c r="D2201" s="273"/>
    </row>
    <row r="2202" spans="1:4" x14ac:dyDescent="0.2">
      <c r="A2202" s="271">
        <v>39593</v>
      </c>
      <c r="B2202" s="272" t="s">
        <v>3024</v>
      </c>
      <c r="C2202" s="271" t="s">
        <v>77</v>
      </c>
      <c r="D2202" s="273"/>
    </row>
    <row r="2203" spans="1:4" x14ac:dyDescent="0.2">
      <c r="A2203" s="271">
        <v>14254</v>
      </c>
      <c r="B2203" s="272" t="s">
        <v>3025</v>
      </c>
      <c r="C2203" s="271" t="s">
        <v>77</v>
      </c>
      <c r="D2203" s="273"/>
    </row>
    <row r="2204" spans="1:4" x14ac:dyDescent="0.2">
      <c r="A2204" s="271">
        <v>44494</v>
      </c>
      <c r="B2204" s="272" t="s">
        <v>3026</v>
      </c>
      <c r="C2204" s="271" t="s">
        <v>77</v>
      </c>
      <c r="D2204" s="273"/>
    </row>
    <row r="2205" spans="1:4" x14ac:dyDescent="0.2">
      <c r="A2205" s="271">
        <v>25019</v>
      </c>
      <c r="B2205" s="272" t="s">
        <v>3027</v>
      </c>
      <c r="C2205" s="271" t="s">
        <v>77</v>
      </c>
      <c r="D2205" s="273"/>
    </row>
    <row r="2206" spans="1:4" x14ac:dyDescent="0.2">
      <c r="A2206" s="271">
        <v>36501</v>
      </c>
      <c r="B2206" s="272" t="s">
        <v>3028</v>
      </c>
      <c r="C2206" s="271" t="s">
        <v>77</v>
      </c>
      <c r="D2206" s="273"/>
    </row>
    <row r="2207" spans="1:4" x14ac:dyDescent="0.2">
      <c r="A2207" s="271">
        <v>44493</v>
      </c>
      <c r="B2207" s="272" t="s">
        <v>3029</v>
      </c>
      <c r="C2207" s="271" t="s">
        <v>77</v>
      </c>
      <c r="D2207" s="273"/>
    </row>
    <row r="2208" spans="1:4" x14ac:dyDescent="0.2">
      <c r="A2208" s="271">
        <v>36500</v>
      </c>
      <c r="B2208" s="272" t="s">
        <v>3030</v>
      </c>
      <c r="C2208" s="271" t="s">
        <v>77</v>
      </c>
      <c r="D2208" s="273"/>
    </row>
    <row r="2209" spans="1:4" x14ac:dyDescent="0.2">
      <c r="A2209" s="271">
        <v>20017</v>
      </c>
      <c r="B2209" s="272" t="s">
        <v>3031</v>
      </c>
      <c r="C2209" s="271" t="s">
        <v>54</v>
      </c>
      <c r="D2209" s="273">
        <v>8.74</v>
      </c>
    </row>
    <row r="2210" spans="1:4" x14ac:dyDescent="0.2">
      <c r="A2210" s="271">
        <v>20007</v>
      </c>
      <c r="B2210" s="272" t="s">
        <v>3032</v>
      </c>
      <c r="C2210" s="271" t="s">
        <v>54</v>
      </c>
      <c r="D2210" s="273">
        <v>5.22</v>
      </c>
    </row>
    <row r="2211" spans="1:4" x14ac:dyDescent="0.2">
      <c r="A2211" s="271">
        <v>39831</v>
      </c>
      <c r="B2211" s="272" t="s">
        <v>3033</v>
      </c>
      <c r="C2211" s="271" t="s">
        <v>1265</v>
      </c>
      <c r="D2211" s="273">
        <v>419.73</v>
      </c>
    </row>
    <row r="2212" spans="1:4" x14ac:dyDescent="0.2">
      <c r="A2212" s="271">
        <v>36888</v>
      </c>
      <c r="B2212" s="272" t="s">
        <v>3034</v>
      </c>
      <c r="C2212" s="271" t="s">
        <v>54</v>
      </c>
      <c r="D2212" s="273">
        <v>29.54</v>
      </c>
    </row>
    <row r="2213" spans="1:4" x14ac:dyDescent="0.2">
      <c r="A2213" s="271">
        <v>39836</v>
      </c>
      <c r="B2213" s="272" t="s">
        <v>3035</v>
      </c>
      <c r="C2213" s="271" t="s">
        <v>1265</v>
      </c>
      <c r="D2213" s="273">
        <v>368.81</v>
      </c>
    </row>
    <row r="2214" spans="1:4" x14ac:dyDescent="0.2">
      <c r="A2214" s="271">
        <v>39830</v>
      </c>
      <c r="B2214" s="272" t="s">
        <v>3036</v>
      </c>
      <c r="C2214" s="271" t="s">
        <v>1265</v>
      </c>
      <c r="D2214" s="273">
        <v>420.62</v>
      </c>
    </row>
    <row r="2215" spans="1:4" x14ac:dyDescent="0.2">
      <c r="A2215" s="271">
        <v>36497</v>
      </c>
      <c r="B2215" s="272" t="s">
        <v>3037</v>
      </c>
      <c r="C2215" s="271" t="s">
        <v>77</v>
      </c>
      <c r="D2215" s="273">
        <v>2714.81</v>
      </c>
    </row>
    <row r="2216" spans="1:4" x14ac:dyDescent="0.2">
      <c r="A2216" s="271">
        <v>40527</v>
      </c>
      <c r="B2216" s="272" t="s">
        <v>3038</v>
      </c>
      <c r="C2216" s="271" t="s">
        <v>77</v>
      </c>
      <c r="D2216" s="273">
        <v>2378.06</v>
      </c>
    </row>
    <row r="2217" spans="1:4" x14ac:dyDescent="0.2">
      <c r="A2217" s="271">
        <v>36487</v>
      </c>
      <c r="B2217" s="272" t="s">
        <v>3039</v>
      </c>
      <c r="C2217" s="271" t="s">
        <v>77</v>
      </c>
      <c r="D2217" s="273">
        <v>4726.8999999999996</v>
      </c>
    </row>
    <row r="2218" spans="1:4" x14ac:dyDescent="0.2">
      <c r="A2218" s="271">
        <v>44475</v>
      </c>
      <c r="B2218" s="272" t="s">
        <v>3040</v>
      </c>
      <c r="C2218" s="271" t="s">
        <v>77</v>
      </c>
      <c r="D2218" s="273"/>
    </row>
    <row r="2219" spans="1:4" x14ac:dyDescent="0.2">
      <c r="A2219" s="271">
        <v>44474</v>
      </c>
      <c r="B2219" s="272" t="s">
        <v>3041</v>
      </c>
      <c r="C2219" s="271" t="s">
        <v>77</v>
      </c>
      <c r="D2219" s="273"/>
    </row>
    <row r="2220" spans="1:4" x14ac:dyDescent="0.2">
      <c r="A2220" s="271">
        <v>44490</v>
      </c>
      <c r="B2220" s="272" t="s">
        <v>3042</v>
      </c>
      <c r="C2220" s="271" t="s">
        <v>77</v>
      </c>
      <c r="D2220" s="273"/>
    </row>
    <row r="2221" spans="1:4" x14ac:dyDescent="0.2">
      <c r="A2221" s="271">
        <v>37776</v>
      </c>
      <c r="B2221" s="272" t="s">
        <v>3043</v>
      </c>
      <c r="C2221" s="271" t="s">
        <v>77</v>
      </c>
      <c r="D2221" s="273"/>
    </row>
    <row r="2222" spans="1:4" x14ac:dyDescent="0.2">
      <c r="A2222" s="271">
        <v>37775</v>
      </c>
      <c r="B2222" s="272" t="s">
        <v>3044</v>
      </c>
      <c r="C2222" s="271" t="s">
        <v>77</v>
      </c>
      <c r="D2222" s="273"/>
    </row>
    <row r="2223" spans="1:4" x14ac:dyDescent="0.2">
      <c r="A2223" s="271">
        <v>36491</v>
      </c>
      <c r="B2223" s="272" t="s">
        <v>3045</v>
      </c>
      <c r="C2223" s="271" t="s">
        <v>77</v>
      </c>
      <c r="D2223" s="273"/>
    </row>
    <row r="2224" spans="1:4" x14ac:dyDescent="0.2">
      <c r="A2224" s="271">
        <v>10712</v>
      </c>
      <c r="B2224" s="272" t="s">
        <v>3046</v>
      </c>
      <c r="C2224" s="271" t="s">
        <v>77</v>
      </c>
      <c r="D2224" s="273"/>
    </row>
    <row r="2225" spans="1:4" x14ac:dyDescent="0.2">
      <c r="A2225" s="271">
        <v>3363</v>
      </c>
      <c r="B2225" s="272" t="s">
        <v>3047</v>
      </c>
      <c r="C2225" s="271" t="s">
        <v>77</v>
      </c>
      <c r="D2225" s="273"/>
    </row>
    <row r="2226" spans="1:4" x14ac:dyDescent="0.2">
      <c r="A2226" s="271">
        <v>3365</v>
      </c>
      <c r="B2226" s="272" t="s">
        <v>3048</v>
      </c>
      <c r="C2226" s="271" t="s">
        <v>77</v>
      </c>
      <c r="D2226" s="273"/>
    </row>
    <row r="2227" spans="1:4" x14ac:dyDescent="0.2">
      <c r="A2227" s="271">
        <v>7569</v>
      </c>
      <c r="B2227" s="272" t="s">
        <v>3049</v>
      </c>
      <c r="C2227" s="271" t="s">
        <v>77</v>
      </c>
      <c r="D2227" s="273">
        <v>92.93</v>
      </c>
    </row>
    <row r="2228" spans="1:4" x14ac:dyDescent="0.2">
      <c r="A2228" s="271">
        <v>3378</v>
      </c>
      <c r="B2228" s="272" t="s">
        <v>3050</v>
      </c>
      <c r="C2228" s="271" t="s">
        <v>77</v>
      </c>
      <c r="D2228" s="273">
        <v>82.32</v>
      </c>
    </row>
    <row r="2229" spans="1:4" x14ac:dyDescent="0.2">
      <c r="A2229" s="271">
        <v>3380</v>
      </c>
      <c r="B2229" s="272" t="s">
        <v>3051</v>
      </c>
      <c r="C2229" s="271" t="s">
        <v>77</v>
      </c>
      <c r="D2229" s="273">
        <v>57.63</v>
      </c>
    </row>
    <row r="2230" spans="1:4" x14ac:dyDescent="0.2">
      <c r="A2230" s="271">
        <v>3379</v>
      </c>
      <c r="B2230" s="272" t="s">
        <v>3052</v>
      </c>
      <c r="C2230" s="271" t="s">
        <v>77</v>
      </c>
      <c r="D2230" s="273">
        <v>55.64</v>
      </c>
    </row>
    <row r="2231" spans="1:4" x14ac:dyDescent="0.2">
      <c r="A2231" s="271">
        <v>11991</v>
      </c>
      <c r="B2231" s="272" t="s">
        <v>3053</v>
      </c>
      <c r="C2231" s="271" t="s">
        <v>77</v>
      </c>
      <c r="D2231" s="273">
        <v>64.599999999999994</v>
      </c>
    </row>
    <row r="2232" spans="1:4" x14ac:dyDescent="0.2">
      <c r="A2232" s="271">
        <v>44305</v>
      </c>
      <c r="B2232" s="272" t="s">
        <v>3054</v>
      </c>
      <c r="C2232" s="271" t="s">
        <v>77</v>
      </c>
      <c r="D2232" s="273"/>
    </row>
    <row r="2233" spans="1:4" x14ac:dyDescent="0.2">
      <c r="A2233" s="271">
        <v>34349</v>
      </c>
      <c r="B2233" s="272" t="s">
        <v>3055</v>
      </c>
      <c r="C2233" s="271" t="s">
        <v>77</v>
      </c>
      <c r="D2233" s="273">
        <v>28.55</v>
      </c>
    </row>
    <row r="2234" spans="1:4" x14ac:dyDescent="0.2">
      <c r="A2234" s="271">
        <v>11029</v>
      </c>
      <c r="B2234" s="272" t="s">
        <v>3056</v>
      </c>
      <c r="C2234" s="271" t="s">
        <v>2184</v>
      </c>
      <c r="D2234" s="273">
        <v>1.8</v>
      </c>
    </row>
    <row r="2235" spans="1:4" x14ac:dyDescent="0.2">
      <c r="A2235" s="271">
        <v>4316</v>
      </c>
      <c r="B2235" s="272" t="s">
        <v>3057</v>
      </c>
      <c r="C2235" s="271" t="s">
        <v>77</v>
      </c>
      <c r="D2235" s="273">
        <v>1.82</v>
      </c>
    </row>
    <row r="2236" spans="1:4" x14ac:dyDescent="0.2">
      <c r="A2236" s="271">
        <v>4313</v>
      </c>
      <c r="B2236" s="272" t="s">
        <v>3058</v>
      </c>
      <c r="C2236" s="271" t="s">
        <v>2184</v>
      </c>
      <c r="D2236" s="273">
        <v>2.62</v>
      </c>
    </row>
    <row r="2237" spans="1:4" x14ac:dyDescent="0.2">
      <c r="A2237" s="271">
        <v>4317</v>
      </c>
      <c r="B2237" s="272" t="s">
        <v>3059</v>
      </c>
      <c r="C2237" s="271" t="s">
        <v>77</v>
      </c>
      <c r="D2237" s="273">
        <v>2.98</v>
      </c>
    </row>
    <row r="2238" spans="1:4" x14ac:dyDescent="0.2">
      <c r="A2238" s="271">
        <v>4314</v>
      </c>
      <c r="B2238" s="272" t="s">
        <v>3060</v>
      </c>
      <c r="C2238" s="271" t="s">
        <v>2184</v>
      </c>
      <c r="D2238" s="273">
        <v>3.49</v>
      </c>
    </row>
    <row r="2239" spans="1:4" x14ac:dyDescent="0.2">
      <c r="A2239" s="271">
        <v>10921</v>
      </c>
      <c r="B2239" s="272" t="s">
        <v>3061</v>
      </c>
      <c r="C2239" s="271" t="s">
        <v>77</v>
      </c>
      <c r="D2239" s="273"/>
    </row>
    <row r="2240" spans="1:4" x14ac:dyDescent="0.2">
      <c r="A2240" s="271">
        <v>10922</v>
      </c>
      <c r="B2240" s="272" t="s">
        <v>3062</v>
      </c>
      <c r="C2240" s="271" t="s">
        <v>77</v>
      </c>
      <c r="D2240" s="273"/>
    </row>
    <row r="2241" spans="1:4" x14ac:dyDescent="0.2">
      <c r="A2241" s="271">
        <v>10923</v>
      </c>
      <c r="B2241" s="272" t="s">
        <v>3063</v>
      </c>
      <c r="C2241" s="271" t="s">
        <v>77</v>
      </c>
      <c r="D2241" s="273"/>
    </row>
    <row r="2242" spans="1:4" x14ac:dyDescent="0.2">
      <c r="A2242" s="271">
        <v>10924</v>
      </c>
      <c r="B2242" s="272" t="s">
        <v>3064</v>
      </c>
      <c r="C2242" s="271" t="s">
        <v>77</v>
      </c>
      <c r="D2242" s="273"/>
    </row>
    <row r="2243" spans="1:4" x14ac:dyDescent="0.2">
      <c r="A2243" s="271">
        <v>37772</v>
      </c>
      <c r="B2243" s="272" t="s">
        <v>3065</v>
      </c>
      <c r="C2243" s="271" t="s">
        <v>77</v>
      </c>
      <c r="D2243" s="273"/>
    </row>
    <row r="2244" spans="1:4" x14ac:dyDescent="0.2">
      <c r="A2244" s="271">
        <v>37771</v>
      </c>
      <c r="B2244" s="272" t="s">
        <v>3066</v>
      </c>
      <c r="C2244" s="271" t="s">
        <v>77</v>
      </c>
      <c r="D2244" s="273"/>
    </row>
    <row r="2245" spans="1:4" x14ac:dyDescent="0.2">
      <c r="A2245" s="271">
        <v>12772</v>
      </c>
      <c r="B2245" s="272" t="s">
        <v>3067</v>
      </c>
      <c r="C2245" s="271" t="s">
        <v>77</v>
      </c>
      <c r="D2245" s="273"/>
    </row>
    <row r="2246" spans="1:4" x14ac:dyDescent="0.2">
      <c r="A2246" s="271">
        <v>12770</v>
      </c>
      <c r="B2246" s="272" t="s">
        <v>3068</v>
      </c>
      <c r="C2246" s="271" t="s">
        <v>77</v>
      </c>
      <c r="D2246" s="273"/>
    </row>
    <row r="2247" spans="1:4" x14ac:dyDescent="0.2">
      <c r="A2247" s="271">
        <v>12775</v>
      </c>
      <c r="B2247" s="272" t="s">
        <v>3069</v>
      </c>
      <c r="C2247" s="271" t="s">
        <v>77</v>
      </c>
      <c r="D2247" s="273"/>
    </row>
    <row r="2248" spans="1:4" x14ac:dyDescent="0.2">
      <c r="A2248" s="271">
        <v>12768</v>
      </c>
      <c r="B2248" s="272" t="s">
        <v>3070</v>
      </c>
      <c r="C2248" s="271" t="s">
        <v>77</v>
      </c>
      <c r="D2248" s="273"/>
    </row>
    <row r="2249" spans="1:4" x14ac:dyDescent="0.2">
      <c r="A2249" s="271">
        <v>12769</v>
      </c>
      <c r="B2249" s="272" t="s">
        <v>3071</v>
      </c>
      <c r="C2249" s="271" t="s">
        <v>77</v>
      </c>
      <c r="D2249" s="273"/>
    </row>
    <row r="2250" spans="1:4" x14ac:dyDescent="0.2">
      <c r="A2250" s="271">
        <v>12773</v>
      </c>
      <c r="B2250" s="272" t="s">
        <v>3072</v>
      </c>
      <c r="C2250" s="271" t="s">
        <v>77</v>
      </c>
      <c r="D2250" s="273"/>
    </row>
    <row r="2251" spans="1:4" x14ac:dyDescent="0.2">
      <c r="A2251" s="271">
        <v>12774</v>
      </c>
      <c r="B2251" s="272" t="s">
        <v>3073</v>
      </c>
      <c r="C2251" s="271" t="s">
        <v>77</v>
      </c>
      <c r="D2251" s="273"/>
    </row>
    <row r="2252" spans="1:4" x14ac:dyDescent="0.2">
      <c r="A2252" s="271">
        <v>12776</v>
      </c>
      <c r="B2252" s="272" t="s">
        <v>3074</v>
      </c>
      <c r="C2252" s="271" t="s">
        <v>77</v>
      </c>
      <c r="D2252" s="273"/>
    </row>
    <row r="2253" spans="1:4" x14ac:dyDescent="0.2">
      <c r="A2253" s="271">
        <v>12777</v>
      </c>
      <c r="B2253" s="272" t="s">
        <v>3075</v>
      </c>
      <c r="C2253" s="271" t="s">
        <v>77</v>
      </c>
      <c r="D2253" s="273"/>
    </row>
    <row r="2254" spans="1:4" x14ac:dyDescent="0.2">
      <c r="A2254" s="271">
        <v>12873</v>
      </c>
      <c r="B2254" s="272" t="s">
        <v>3076</v>
      </c>
      <c r="C2254" s="271" t="s">
        <v>65</v>
      </c>
      <c r="D2254" s="273">
        <v>17.350000000000001</v>
      </c>
    </row>
    <row r="2255" spans="1:4" x14ac:dyDescent="0.2">
      <c r="A2255" s="271">
        <v>41076</v>
      </c>
      <c r="B2255" s="272" t="s">
        <v>3077</v>
      </c>
      <c r="C2255" s="271" t="s">
        <v>966</v>
      </c>
      <c r="D2255" s="273">
        <v>3060.77</v>
      </c>
    </row>
    <row r="2256" spans="1:4" x14ac:dyDescent="0.2">
      <c r="A2256" s="271">
        <v>140</v>
      </c>
      <c r="B2256" s="272" t="s">
        <v>3078</v>
      </c>
      <c r="C2256" s="271" t="s">
        <v>61</v>
      </c>
      <c r="D2256" s="273">
        <v>20.9</v>
      </c>
    </row>
    <row r="2257" spans="1:4" x14ac:dyDescent="0.2">
      <c r="A2257" s="271">
        <v>151</v>
      </c>
      <c r="B2257" s="272" t="s">
        <v>3079</v>
      </c>
      <c r="C2257" s="271" t="s">
        <v>868</v>
      </c>
      <c r="D2257" s="273">
        <v>30.84</v>
      </c>
    </row>
    <row r="2258" spans="1:4" x14ac:dyDescent="0.2">
      <c r="A2258" s="271">
        <v>7340</v>
      </c>
      <c r="B2258" s="272" t="s">
        <v>3080</v>
      </c>
      <c r="C2258" s="271" t="s">
        <v>868</v>
      </c>
      <c r="D2258" s="273"/>
    </row>
    <row r="2259" spans="1:4" x14ac:dyDescent="0.2">
      <c r="A2259" s="271">
        <v>40929</v>
      </c>
      <c r="B2259" s="272" t="s">
        <v>3081</v>
      </c>
      <c r="C2259" s="271" t="s">
        <v>966</v>
      </c>
      <c r="D2259" s="273">
        <v>2032.7</v>
      </c>
    </row>
    <row r="2260" spans="1:4" x14ac:dyDescent="0.2">
      <c r="A2260" s="271">
        <v>2701</v>
      </c>
      <c r="B2260" s="272" t="s">
        <v>3082</v>
      </c>
      <c r="C2260" s="271" t="s">
        <v>65</v>
      </c>
      <c r="D2260" s="273">
        <v>11.52</v>
      </c>
    </row>
    <row r="2261" spans="1:4" x14ac:dyDescent="0.2">
      <c r="A2261" s="271">
        <v>38064</v>
      </c>
      <c r="B2261" s="272" t="s">
        <v>3083</v>
      </c>
      <c r="C2261" s="271" t="s">
        <v>77</v>
      </c>
      <c r="D2261" s="273">
        <v>19.079999999999998</v>
      </c>
    </row>
    <row r="2262" spans="1:4" x14ac:dyDescent="0.2">
      <c r="A2262" s="271">
        <v>38114</v>
      </c>
      <c r="B2262" s="272" t="s">
        <v>3084</v>
      </c>
      <c r="C2262" s="271" t="s">
        <v>77</v>
      </c>
      <c r="D2262" s="273">
        <v>17.07</v>
      </c>
    </row>
    <row r="2263" spans="1:4" x14ac:dyDescent="0.2">
      <c r="A2263" s="271">
        <v>38115</v>
      </c>
      <c r="B2263" s="272" t="s">
        <v>3085</v>
      </c>
      <c r="C2263" s="271" t="s">
        <v>77</v>
      </c>
      <c r="D2263" s="273">
        <v>18.22</v>
      </c>
    </row>
    <row r="2264" spans="1:4" x14ac:dyDescent="0.2">
      <c r="A2264" s="271">
        <v>38065</v>
      </c>
      <c r="B2264" s="272" t="s">
        <v>3086</v>
      </c>
      <c r="C2264" s="271" t="s">
        <v>77</v>
      </c>
      <c r="D2264" s="273">
        <v>27.08</v>
      </c>
    </row>
    <row r="2265" spans="1:4" x14ac:dyDescent="0.2">
      <c r="A2265" s="271">
        <v>38078</v>
      </c>
      <c r="B2265" s="272" t="s">
        <v>3087</v>
      </c>
      <c r="C2265" s="271" t="s">
        <v>77</v>
      </c>
      <c r="D2265" s="273">
        <v>15.8</v>
      </c>
    </row>
    <row r="2266" spans="1:4" x14ac:dyDescent="0.2">
      <c r="A2266" s="271">
        <v>38113</v>
      </c>
      <c r="B2266" s="272" t="s">
        <v>3088</v>
      </c>
      <c r="C2266" s="271" t="s">
        <v>77</v>
      </c>
      <c r="D2266" s="273">
        <v>8.58</v>
      </c>
    </row>
    <row r="2267" spans="1:4" x14ac:dyDescent="0.2">
      <c r="A2267" s="271">
        <v>38063</v>
      </c>
      <c r="B2267" s="272" t="s">
        <v>3089</v>
      </c>
      <c r="C2267" s="271" t="s">
        <v>77</v>
      </c>
      <c r="D2267" s="273">
        <v>9.2100000000000009</v>
      </c>
    </row>
    <row r="2268" spans="1:4" x14ac:dyDescent="0.2">
      <c r="A2268" s="271">
        <v>38073</v>
      </c>
      <c r="B2268" s="272" t="s">
        <v>3090</v>
      </c>
      <c r="C2268" s="271" t="s">
        <v>77</v>
      </c>
      <c r="D2268" s="273">
        <v>22.34</v>
      </c>
    </row>
    <row r="2269" spans="1:4" x14ac:dyDescent="0.2">
      <c r="A2269" s="271">
        <v>38080</v>
      </c>
      <c r="B2269" s="272" t="s">
        <v>3091</v>
      </c>
      <c r="C2269" s="271" t="s">
        <v>77</v>
      </c>
      <c r="D2269" s="273">
        <v>27.43</v>
      </c>
    </row>
    <row r="2270" spans="1:4" x14ac:dyDescent="0.2">
      <c r="A2270" s="271">
        <v>38069</v>
      </c>
      <c r="B2270" s="272" t="s">
        <v>3092</v>
      </c>
      <c r="C2270" s="271" t="s">
        <v>77</v>
      </c>
      <c r="D2270" s="273">
        <v>15</v>
      </c>
    </row>
    <row r="2271" spans="1:4" x14ac:dyDescent="0.2">
      <c r="A2271" s="271">
        <v>38077</v>
      </c>
      <c r="B2271" s="272" t="s">
        <v>3093</v>
      </c>
      <c r="C2271" s="271" t="s">
        <v>77</v>
      </c>
      <c r="D2271" s="273">
        <v>14.66</v>
      </c>
    </row>
    <row r="2272" spans="1:4" x14ac:dyDescent="0.2">
      <c r="A2272" s="271">
        <v>38112</v>
      </c>
      <c r="B2272" s="272" t="s">
        <v>3094</v>
      </c>
      <c r="C2272" s="271" t="s">
        <v>77</v>
      </c>
      <c r="D2272" s="273">
        <v>6.59</v>
      </c>
    </row>
    <row r="2273" spans="1:4" x14ac:dyDescent="0.2">
      <c r="A2273" s="271">
        <v>38062</v>
      </c>
      <c r="B2273" s="272" t="s">
        <v>3095</v>
      </c>
      <c r="C2273" s="271" t="s">
        <v>77</v>
      </c>
      <c r="D2273" s="273">
        <v>6.76</v>
      </c>
    </row>
    <row r="2274" spans="1:4" x14ac:dyDescent="0.2">
      <c r="A2274" s="271">
        <v>12129</v>
      </c>
      <c r="B2274" s="272" t="s">
        <v>3096</v>
      </c>
      <c r="C2274" s="271" t="s">
        <v>77</v>
      </c>
      <c r="D2274" s="273">
        <v>11.95</v>
      </c>
    </row>
    <row r="2275" spans="1:4" x14ac:dyDescent="0.2">
      <c r="A2275" s="271">
        <v>12128</v>
      </c>
      <c r="B2275" s="272" t="s">
        <v>3097</v>
      </c>
      <c r="C2275" s="271" t="s">
        <v>77</v>
      </c>
      <c r="D2275" s="273">
        <v>9.0399999999999991</v>
      </c>
    </row>
    <row r="2276" spans="1:4" x14ac:dyDescent="0.2">
      <c r="A2276" s="271">
        <v>38081</v>
      </c>
      <c r="B2276" s="272" t="s">
        <v>3098</v>
      </c>
      <c r="C2276" s="271" t="s">
        <v>77</v>
      </c>
      <c r="D2276" s="273">
        <v>23.27</v>
      </c>
    </row>
    <row r="2277" spans="1:4" x14ac:dyDescent="0.2">
      <c r="A2277" s="271">
        <v>38070</v>
      </c>
      <c r="B2277" s="272" t="s">
        <v>3099</v>
      </c>
      <c r="C2277" s="271" t="s">
        <v>77</v>
      </c>
      <c r="D2277" s="273">
        <v>16.03</v>
      </c>
    </row>
    <row r="2278" spans="1:4" x14ac:dyDescent="0.2">
      <c r="A2278" s="271">
        <v>38074</v>
      </c>
      <c r="B2278" s="272" t="s">
        <v>3100</v>
      </c>
      <c r="C2278" s="271" t="s">
        <v>77</v>
      </c>
      <c r="D2278" s="273">
        <v>24.38</v>
      </c>
    </row>
    <row r="2279" spans="1:4" x14ac:dyDescent="0.2">
      <c r="A2279" s="271">
        <v>38072</v>
      </c>
      <c r="B2279" s="272" t="s">
        <v>3101</v>
      </c>
      <c r="C2279" s="271" t="s">
        <v>77</v>
      </c>
      <c r="D2279" s="273">
        <v>20.11</v>
      </c>
    </row>
    <row r="2280" spans="1:4" x14ac:dyDescent="0.2">
      <c r="A2280" s="271">
        <v>38079</v>
      </c>
      <c r="B2280" s="272" t="s">
        <v>3102</v>
      </c>
      <c r="C2280" s="271" t="s">
        <v>77</v>
      </c>
      <c r="D2280" s="273">
        <v>20.93</v>
      </c>
    </row>
    <row r="2281" spans="1:4" x14ac:dyDescent="0.2">
      <c r="A2281" s="271">
        <v>38068</v>
      </c>
      <c r="B2281" s="272" t="s">
        <v>3103</v>
      </c>
      <c r="C2281" s="271" t="s">
        <v>77</v>
      </c>
      <c r="D2281" s="273">
        <v>13.88</v>
      </c>
    </row>
    <row r="2282" spans="1:4" x14ac:dyDescent="0.2">
      <c r="A2282" s="271">
        <v>38071</v>
      </c>
      <c r="B2282" s="272" t="s">
        <v>3104</v>
      </c>
      <c r="C2282" s="271" t="s">
        <v>77</v>
      </c>
      <c r="D2282" s="273">
        <v>16.600000000000001</v>
      </c>
    </row>
    <row r="2283" spans="1:4" x14ac:dyDescent="0.2">
      <c r="A2283" s="271">
        <v>38412</v>
      </c>
      <c r="B2283" s="272" t="s">
        <v>3105</v>
      </c>
      <c r="C2283" s="271" t="s">
        <v>77</v>
      </c>
      <c r="D2283" s="273">
        <v>1467.61</v>
      </c>
    </row>
    <row r="2284" spans="1:4" x14ac:dyDescent="0.2">
      <c r="A2284" s="271">
        <v>3405</v>
      </c>
      <c r="B2284" s="272" t="s">
        <v>3106</v>
      </c>
      <c r="C2284" s="271" t="s">
        <v>77</v>
      </c>
      <c r="D2284" s="273"/>
    </row>
    <row r="2285" spans="1:4" x14ac:dyDescent="0.2">
      <c r="A2285" s="271">
        <v>3394</v>
      </c>
      <c r="B2285" s="272" t="s">
        <v>3107</v>
      </c>
      <c r="C2285" s="271" t="s">
        <v>77</v>
      </c>
      <c r="D2285" s="273"/>
    </row>
    <row r="2286" spans="1:4" x14ac:dyDescent="0.2">
      <c r="A2286" s="271">
        <v>3393</v>
      </c>
      <c r="B2286" s="272" t="s">
        <v>3108</v>
      </c>
      <c r="C2286" s="271" t="s">
        <v>77</v>
      </c>
      <c r="D2286" s="273"/>
    </row>
    <row r="2287" spans="1:4" x14ac:dyDescent="0.2">
      <c r="A2287" s="271">
        <v>3406</v>
      </c>
      <c r="B2287" s="272" t="s">
        <v>3109</v>
      </c>
      <c r="C2287" s="271" t="s">
        <v>77</v>
      </c>
      <c r="D2287" s="273"/>
    </row>
    <row r="2288" spans="1:4" x14ac:dyDescent="0.2">
      <c r="A2288" s="271">
        <v>3395</v>
      </c>
      <c r="B2288" s="272" t="s">
        <v>3110</v>
      </c>
      <c r="C2288" s="271" t="s">
        <v>77</v>
      </c>
      <c r="D2288" s="273"/>
    </row>
    <row r="2289" spans="1:4" x14ac:dyDescent="0.2">
      <c r="A2289" s="271">
        <v>3398</v>
      </c>
      <c r="B2289" s="272" t="s">
        <v>3111</v>
      </c>
      <c r="C2289" s="271" t="s">
        <v>77</v>
      </c>
      <c r="D2289" s="273"/>
    </row>
    <row r="2290" spans="1:4" x14ac:dyDescent="0.2">
      <c r="A2290" s="271">
        <v>40662</v>
      </c>
      <c r="B2290" s="272" t="s">
        <v>3112</v>
      </c>
      <c r="C2290" s="271" t="s">
        <v>77</v>
      </c>
      <c r="D2290" s="273"/>
    </row>
    <row r="2291" spans="1:4" x14ac:dyDescent="0.2">
      <c r="A2291" s="271">
        <v>3437</v>
      </c>
      <c r="B2291" s="272" t="s">
        <v>3113</v>
      </c>
      <c r="C2291" s="271" t="s">
        <v>59</v>
      </c>
      <c r="D2291" s="273"/>
    </row>
    <row r="2292" spans="1:4" x14ac:dyDescent="0.2">
      <c r="A2292" s="271">
        <v>11190</v>
      </c>
      <c r="B2292" s="272" t="s">
        <v>3114</v>
      </c>
      <c r="C2292" s="271" t="s">
        <v>77</v>
      </c>
      <c r="D2292" s="273"/>
    </row>
    <row r="2293" spans="1:4" x14ac:dyDescent="0.2">
      <c r="A2293" s="271">
        <v>34377</v>
      </c>
      <c r="B2293" s="272" t="s">
        <v>3115</v>
      </c>
      <c r="C2293" s="271" t="s">
        <v>77</v>
      </c>
      <c r="D2293" s="273">
        <v>208.05</v>
      </c>
    </row>
    <row r="2294" spans="1:4" x14ac:dyDescent="0.2">
      <c r="A2294" s="271">
        <v>40659</v>
      </c>
      <c r="B2294" s="272" t="s">
        <v>3116</v>
      </c>
      <c r="C2294" s="271" t="s">
        <v>59</v>
      </c>
      <c r="D2294" s="273"/>
    </row>
    <row r="2295" spans="1:4" x14ac:dyDescent="0.2">
      <c r="A2295" s="271">
        <v>40660</v>
      </c>
      <c r="B2295" s="272" t="s">
        <v>3117</v>
      </c>
      <c r="C2295" s="271" t="s">
        <v>59</v>
      </c>
      <c r="D2295" s="273"/>
    </row>
    <row r="2296" spans="1:4" x14ac:dyDescent="0.2">
      <c r="A2296" s="271">
        <v>40661</v>
      </c>
      <c r="B2296" s="272" t="s">
        <v>3118</v>
      </c>
      <c r="C2296" s="271" t="s">
        <v>59</v>
      </c>
      <c r="D2296" s="273"/>
    </row>
    <row r="2297" spans="1:4" x14ac:dyDescent="0.2">
      <c r="A2297" s="271">
        <v>3428</v>
      </c>
      <c r="B2297" s="272" t="s">
        <v>3119</v>
      </c>
      <c r="C2297" s="271" t="s">
        <v>59</v>
      </c>
      <c r="D2297" s="273"/>
    </row>
    <row r="2298" spans="1:4" x14ac:dyDescent="0.2">
      <c r="A2298" s="271">
        <v>3429</v>
      </c>
      <c r="B2298" s="272" t="s">
        <v>3120</v>
      </c>
      <c r="C2298" s="271" t="s">
        <v>59</v>
      </c>
      <c r="D2298" s="273"/>
    </row>
    <row r="2299" spans="1:4" x14ac:dyDescent="0.2">
      <c r="A2299" s="271">
        <v>11199</v>
      </c>
      <c r="B2299" s="272" t="s">
        <v>3121</v>
      </c>
      <c r="C2299" s="271" t="s">
        <v>77</v>
      </c>
      <c r="D2299" s="273"/>
    </row>
    <row r="2300" spans="1:4" x14ac:dyDescent="0.2">
      <c r="A2300" s="271">
        <v>36896</v>
      </c>
      <c r="B2300" s="272" t="s">
        <v>3122</v>
      </c>
      <c r="C2300" s="271" t="s">
        <v>77</v>
      </c>
      <c r="D2300" s="273">
        <v>402.95</v>
      </c>
    </row>
    <row r="2301" spans="1:4" x14ac:dyDescent="0.2">
      <c r="A2301" s="271">
        <v>34367</v>
      </c>
      <c r="B2301" s="272" t="s">
        <v>3123</v>
      </c>
      <c r="C2301" s="271" t="s">
        <v>77</v>
      </c>
      <c r="D2301" s="273">
        <v>519.34</v>
      </c>
    </row>
    <row r="2302" spans="1:4" x14ac:dyDescent="0.2">
      <c r="A2302" s="271">
        <v>36897</v>
      </c>
      <c r="B2302" s="272" t="s">
        <v>3124</v>
      </c>
      <c r="C2302" s="271" t="s">
        <v>77</v>
      </c>
      <c r="D2302" s="273">
        <v>628.79</v>
      </c>
    </row>
    <row r="2303" spans="1:4" x14ac:dyDescent="0.2">
      <c r="A2303" s="271">
        <v>34369</v>
      </c>
      <c r="B2303" s="272" t="s">
        <v>3125</v>
      </c>
      <c r="C2303" s="271" t="s">
        <v>77</v>
      </c>
      <c r="D2303" s="273">
        <v>723.62</v>
      </c>
    </row>
    <row r="2304" spans="1:4" x14ac:dyDescent="0.2">
      <c r="A2304" s="271">
        <v>34364</v>
      </c>
      <c r="B2304" s="272" t="s">
        <v>3126</v>
      </c>
      <c r="C2304" s="271" t="s">
        <v>77</v>
      </c>
      <c r="D2304" s="273">
        <v>682.66</v>
      </c>
    </row>
    <row r="2305" spans="1:4" x14ac:dyDescent="0.2">
      <c r="A2305" s="271">
        <v>3421</v>
      </c>
      <c r="B2305" s="272" t="s">
        <v>3127</v>
      </c>
      <c r="C2305" s="271" t="s">
        <v>59</v>
      </c>
      <c r="D2305" s="273"/>
    </row>
    <row r="2306" spans="1:4" x14ac:dyDescent="0.2">
      <c r="A2306" s="271">
        <v>599</v>
      </c>
      <c r="B2306" s="272" t="s">
        <v>3128</v>
      </c>
      <c r="C2306" s="271" t="s">
        <v>59</v>
      </c>
      <c r="D2306" s="273">
        <v>734.89</v>
      </c>
    </row>
    <row r="2307" spans="1:4" x14ac:dyDescent="0.2">
      <c r="A2307" s="271">
        <v>44053</v>
      </c>
      <c r="B2307" s="272" t="s">
        <v>3129</v>
      </c>
      <c r="C2307" s="271" t="s">
        <v>77</v>
      </c>
      <c r="D2307" s="273">
        <v>1631.12</v>
      </c>
    </row>
    <row r="2308" spans="1:4" x14ac:dyDescent="0.2">
      <c r="A2308" s="271">
        <v>3423</v>
      </c>
      <c r="B2308" s="272" t="s">
        <v>3130</v>
      </c>
      <c r="C2308" s="271" t="s">
        <v>59</v>
      </c>
      <c r="D2308" s="273"/>
    </row>
    <row r="2309" spans="1:4" x14ac:dyDescent="0.2">
      <c r="A2309" s="271">
        <v>34797</v>
      </c>
      <c r="B2309" s="272" t="s">
        <v>3131</v>
      </c>
      <c r="C2309" s="271" t="s">
        <v>77</v>
      </c>
      <c r="D2309" s="273"/>
    </row>
    <row r="2310" spans="1:4" x14ac:dyDescent="0.2">
      <c r="A2310" s="271">
        <v>34381</v>
      </c>
      <c r="B2310" s="272" t="s">
        <v>3132</v>
      </c>
      <c r="C2310" s="271" t="s">
        <v>77</v>
      </c>
      <c r="D2310" s="273">
        <v>296.73</v>
      </c>
    </row>
    <row r="2311" spans="1:4" x14ac:dyDescent="0.2">
      <c r="A2311" s="271">
        <v>44054</v>
      </c>
      <c r="B2311" s="272" t="s">
        <v>3133</v>
      </c>
      <c r="C2311" s="271" t="s">
        <v>77</v>
      </c>
      <c r="D2311" s="273">
        <v>585.14</v>
      </c>
    </row>
    <row r="2312" spans="1:4" x14ac:dyDescent="0.2">
      <c r="A2312" s="271">
        <v>44399</v>
      </c>
      <c r="B2312" s="272" t="s">
        <v>3134</v>
      </c>
      <c r="C2312" s="271" t="s">
        <v>77</v>
      </c>
      <c r="D2312" s="273">
        <v>799.5</v>
      </c>
    </row>
    <row r="2313" spans="1:4" x14ac:dyDescent="0.2">
      <c r="A2313" s="271">
        <v>44503</v>
      </c>
      <c r="B2313" s="272" t="s">
        <v>3135</v>
      </c>
      <c r="C2313" s="271" t="s">
        <v>65</v>
      </c>
      <c r="D2313" s="273">
        <v>15.65</v>
      </c>
    </row>
    <row r="2314" spans="1:4" x14ac:dyDescent="0.2">
      <c r="A2314" s="271">
        <v>41077</v>
      </c>
      <c r="B2314" s="272" t="s">
        <v>3136</v>
      </c>
      <c r="C2314" s="271" t="s">
        <v>966</v>
      </c>
      <c r="D2314" s="273">
        <v>2763.74</v>
      </c>
    </row>
    <row r="2315" spans="1:4" x14ac:dyDescent="0.2">
      <c r="A2315" s="271">
        <v>37963</v>
      </c>
      <c r="B2315" s="272" t="s">
        <v>3137</v>
      </c>
      <c r="C2315" s="271" t="s">
        <v>77</v>
      </c>
      <c r="D2315" s="273">
        <v>4.47</v>
      </c>
    </row>
    <row r="2316" spans="1:4" x14ac:dyDescent="0.2">
      <c r="A2316" s="271">
        <v>37964</v>
      </c>
      <c r="B2316" s="272" t="s">
        <v>3138</v>
      </c>
      <c r="C2316" s="271" t="s">
        <v>77</v>
      </c>
      <c r="D2316" s="273">
        <v>5.98</v>
      </c>
    </row>
    <row r="2317" spans="1:4" x14ac:dyDescent="0.2">
      <c r="A2317" s="271">
        <v>37965</v>
      </c>
      <c r="B2317" s="272" t="s">
        <v>3139</v>
      </c>
      <c r="C2317" s="271" t="s">
        <v>77</v>
      </c>
      <c r="D2317" s="273">
        <v>8.6199999999999992</v>
      </c>
    </row>
    <row r="2318" spans="1:4" x14ac:dyDescent="0.2">
      <c r="A2318" s="271">
        <v>37966</v>
      </c>
      <c r="B2318" s="272" t="s">
        <v>3140</v>
      </c>
      <c r="C2318" s="271" t="s">
        <v>77</v>
      </c>
      <c r="D2318" s="273">
        <v>15.14</v>
      </c>
    </row>
    <row r="2319" spans="1:4" x14ac:dyDescent="0.2">
      <c r="A2319" s="271">
        <v>37967</v>
      </c>
      <c r="B2319" s="272" t="s">
        <v>3141</v>
      </c>
      <c r="C2319" s="271" t="s">
        <v>77</v>
      </c>
      <c r="D2319" s="273">
        <v>25.44</v>
      </c>
    </row>
    <row r="2320" spans="1:4" x14ac:dyDescent="0.2">
      <c r="A2320" s="271">
        <v>37968</v>
      </c>
      <c r="B2320" s="272" t="s">
        <v>3142</v>
      </c>
      <c r="C2320" s="271" t="s">
        <v>77</v>
      </c>
      <c r="D2320" s="273">
        <v>54.03</v>
      </c>
    </row>
    <row r="2321" spans="1:4" x14ac:dyDescent="0.2">
      <c r="A2321" s="271">
        <v>37969</v>
      </c>
      <c r="B2321" s="272" t="s">
        <v>3143</v>
      </c>
      <c r="C2321" s="271" t="s">
        <v>77</v>
      </c>
      <c r="D2321" s="273">
        <v>136.52000000000001</v>
      </c>
    </row>
    <row r="2322" spans="1:4" x14ac:dyDescent="0.2">
      <c r="A2322" s="271">
        <v>37970</v>
      </c>
      <c r="B2322" s="272" t="s">
        <v>3144</v>
      </c>
      <c r="C2322" s="271" t="s">
        <v>77</v>
      </c>
      <c r="D2322" s="273">
        <v>197.51</v>
      </c>
    </row>
    <row r="2323" spans="1:4" x14ac:dyDescent="0.2">
      <c r="A2323" s="271">
        <v>44251</v>
      </c>
      <c r="B2323" s="272" t="s">
        <v>3145</v>
      </c>
      <c r="C2323" s="271" t="s">
        <v>77</v>
      </c>
      <c r="D2323" s="273">
        <v>228.13</v>
      </c>
    </row>
    <row r="2324" spans="1:4" x14ac:dyDescent="0.2">
      <c r="A2324" s="271">
        <v>21118</v>
      </c>
      <c r="B2324" s="272" t="s">
        <v>3146</v>
      </c>
      <c r="C2324" s="271" t="s">
        <v>77</v>
      </c>
      <c r="D2324" s="273">
        <v>3.55</v>
      </c>
    </row>
    <row r="2325" spans="1:4" x14ac:dyDescent="0.2">
      <c r="A2325" s="271">
        <v>37956</v>
      </c>
      <c r="B2325" s="272" t="s">
        <v>3147</v>
      </c>
      <c r="C2325" s="271" t="s">
        <v>77</v>
      </c>
      <c r="D2325" s="273">
        <v>4.37</v>
      </c>
    </row>
    <row r="2326" spans="1:4" x14ac:dyDescent="0.2">
      <c r="A2326" s="271">
        <v>37957</v>
      </c>
      <c r="B2326" s="272" t="s">
        <v>3148</v>
      </c>
      <c r="C2326" s="271" t="s">
        <v>77</v>
      </c>
      <c r="D2326" s="273">
        <v>9.2899999999999991</v>
      </c>
    </row>
    <row r="2327" spans="1:4" x14ac:dyDescent="0.2">
      <c r="A2327" s="271">
        <v>37958</v>
      </c>
      <c r="B2327" s="272" t="s">
        <v>3149</v>
      </c>
      <c r="C2327" s="271" t="s">
        <v>77</v>
      </c>
      <c r="D2327" s="273">
        <v>16.79</v>
      </c>
    </row>
    <row r="2328" spans="1:4" x14ac:dyDescent="0.2">
      <c r="A2328" s="271">
        <v>37959</v>
      </c>
      <c r="B2328" s="272" t="s">
        <v>3150</v>
      </c>
      <c r="C2328" s="271" t="s">
        <v>77</v>
      </c>
      <c r="D2328" s="273">
        <v>25.85</v>
      </c>
    </row>
    <row r="2329" spans="1:4" x14ac:dyDescent="0.2">
      <c r="A2329" s="271">
        <v>37960</v>
      </c>
      <c r="B2329" s="272" t="s">
        <v>3151</v>
      </c>
      <c r="C2329" s="271" t="s">
        <v>77</v>
      </c>
      <c r="D2329" s="273">
        <v>66.05</v>
      </c>
    </row>
    <row r="2330" spans="1:4" x14ac:dyDescent="0.2">
      <c r="A2330" s="271">
        <v>37961</v>
      </c>
      <c r="B2330" s="272" t="s">
        <v>3152</v>
      </c>
      <c r="C2330" s="271" t="s">
        <v>77</v>
      </c>
      <c r="D2330" s="273">
        <v>141.96</v>
      </c>
    </row>
    <row r="2331" spans="1:4" x14ac:dyDescent="0.2">
      <c r="A2331" s="271">
        <v>37962</v>
      </c>
      <c r="B2331" s="272" t="s">
        <v>3153</v>
      </c>
      <c r="C2331" s="271" t="s">
        <v>77</v>
      </c>
      <c r="D2331" s="273">
        <v>163.65</v>
      </c>
    </row>
    <row r="2332" spans="1:4" x14ac:dyDescent="0.2">
      <c r="A2332" s="271">
        <v>3533</v>
      </c>
      <c r="B2332" s="272" t="s">
        <v>3154</v>
      </c>
      <c r="C2332" s="271" t="s">
        <v>77</v>
      </c>
      <c r="D2332" s="273">
        <v>2.62</v>
      </c>
    </row>
    <row r="2333" spans="1:4" x14ac:dyDescent="0.2">
      <c r="A2333" s="271">
        <v>3538</v>
      </c>
      <c r="B2333" s="272" t="s">
        <v>3155</v>
      </c>
      <c r="C2333" s="271" t="s">
        <v>77</v>
      </c>
      <c r="D2333" s="273">
        <v>4.96</v>
      </c>
    </row>
    <row r="2334" spans="1:4" x14ac:dyDescent="0.2">
      <c r="A2334" s="271">
        <v>3498</v>
      </c>
      <c r="B2334" s="272" t="s">
        <v>3156</v>
      </c>
      <c r="C2334" s="271" t="s">
        <v>77</v>
      </c>
      <c r="D2334" s="273">
        <v>4.8099999999999996</v>
      </c>
    </row>
    <row r="2335" spans="1:4" x14ac:dyDescent="0.2">
      <c r="A2335" s="271">
        <v>3496</v>
      </c>
      <c r="B2335" s="272" t="s">
        <v>3157</v>
      </c>
      <c r="C2335" s="271" t="s">
        <v>77</v>
      </c>
      <c r="D2335" s="273">
        <v>3.22</v>
      </c>
    </row>
    <row r="2336" spans="1:4" x14ac:dyDescent="0.2">
      <c r="A2336" s="271">
        <v>38429</v>
      </c>
      <c r="B2336" s="272" t="s">
        <v>3158</v>
      </c>
      <c r="C2336" s="271" t="s">
        <v>77</v>
      </c>
      <c r="D2336" s="273">
        <v>12.09</v>
      </c>
    </row>
    <row r="2337" spans="1:4" x14ac:dyDescent="0.2">
      <c r="A2337" s="271">
        <v>38431</v>
      </c>
      <c r="B2337" s="272" t="s">
        <v>3159</v>
      </c>
      <c r="C2337" s="271" t="s">
        <v>77</v>
      </c>
      <c r="D2337" s="273">
        <v>15.16</v>
      </c>
    </row>
    <row r="2338" spans="1:4" x14ac:dyDescent="0.2">
      <c r="A2338" s="271">
        <v>38430</v>
      </c>
      <c r="B2338" s="272" t="s">
        <v>3160</v>
      </c>
      <c r="C2338" s="271" t="s">
        <v>77</v>
      </c>
      <c r="D2338" s="273">
        <v>23.51</v>
      </c>
    </row>
    <row r="2339" spans="1:4" x14ac:dyDescent="0.2">
      <c r="A2339" s="271">
        <v>36348</v>
      </c>
      <c r="B2339" s="272" t="s">
        <v>3161</v>
      </c>
      <c r="C2339" s="271" t="s">
        <v>77</v>
      </c>
      <c r="D2339" s="273"/>
    </row>
    <row r="2340" spans="1:4" x14ac:dyDescent="0.2">
      <c r="A2340" s="271">
        <v>36349</v>
      </c>
      <c r="B2340" s="272" t="s">
        <v>3162</v>
      </c>
      <c r="C2340" s="271" t="s">
        <v>77</v>
      </c>
      <c r="D2340" s="273"/>
    </row>
    <row r="2341" spans="1:4" x14ac:dyDescent="0.2">
      <c r="A2341" s="271">
        <v>38987</v>
      </c>
      <c r="B2341" s="272" t="s">
        <v>3163</v>
      </c>
      <c r="C2341" s="271" t="s">
        <v>77</v>
      </c>
      <c r="D2341" s="273"/>
    </row>
    <row r="2342" spans="1:4" x14ac:dyDescent="0.2">
      <c r="A2342" s="271">
        <v>38988</v>
      </c>
      <c r="B2342" s="272" t="s">
        <v>3164</v>
      </c>
      <c r="C2342" s="271" t="s">
        <v>77</v>
      </c>
      <c r="D2342" s="273"/>
    </row>
    <row r="2343" spans="1:4" x14ac:dyDescent="0.2">
      <c r="A2343" s="271">
        <v>38989</v>
      </c>
      <c r="B2343" s="272" t="s">
        <v>3165</v>
      </c>
      <c r="C2343" s="271" t="s">
        <v>77</v>
      </c>
      <c r="D2343" s="273"/>
    </row>
    <row r="2344" spans="1:4" x14ac:dyDescent="0.2">
      <c r="A2344" s="271">
        <v>38990</v>
      </c>
      <c r="B2344" s="272" t="s">
        <v>3166</v>
      </c>
      <c r="C2344" s="271" t="s">
        <v>77</v>
      </c>
      <c r="D2344" s="273"/>
    </row>
    <row r="2345" spans="1:4" x14ac:dyDescent="0.2">
      <c r="A2345" s="271">
        <v>38991</v>
      </c>
      <c r="B2345" s="272" t="s">
        <v>3167</v>
      </c>
      <c r="C2345" s="271" t="s">
        <v>77</v>
      </c>
      <c r="D2345" s="273"/>
    </row>
    <row r="2346" spans="1:4" x14ac:dyDescent="0.2">
      <c r="A2346" s="271">
        <v>38433</v>
      </c>
      <c r="B2346" s="272" t="s">
        <v>3168</v>
      </c>
      <c r="C2346" s="271" t="s">
        <v>77</v>
      </c>
      <c r="D2346" s="273"/>
    </row>
    <row r="2347" spans="1:4" x14ac:dyDescent="0.2">
      <c r="A2347" s="271">
        <v>38440</v>
      </c>
      <c r="B2347" s="272" t="s">
        <v>3169</v>
      </c>
      <c r="C2347" s="271" t="s">
        <v>77</v>
      </c>
      <c r="D2347" s="273"/>
    </row>
    <row r="2348" spans="1:4" x14ac:dyDescent="0.2">
      <c r="A2348" s="271">
        <v>36359</v>
      </c>
      <c r="B2348" s="272" t="s">
        <v>3170</v>
      </c>
      <c r="C2348" s="271" t="s">
        <v>77</v>
      </c>
      <c r="D2348" s="273"/>
    </row>
    <row r="2349" spans="1:4" x14ac:dyDescent="0.2">
      <c r="A2349" s="271">
        <v>36360</v>
      </c>
      <c r="B2349" s="272" t="s">
        <v>3171</v>
      </c>
      <c r="C2349" s="271" t="s">
        <v>77</v>
      </c>
      <c r="D2349" s="273"/>
    </row>
    <row r="2350" spans="1:4" x14ac:dyDescent="0.2">
      <c r="A2350" s="271">
        <v>38434</v>
      </c>
      <c r="B2350" s="272" t="s">
        <v>3172</v>
      </c>
      <c r="C2350" s="271" t="s">
        <v>77</v>
      </c>
      <c r="D2350" s="273"/>
    </row>
    <row r="2351" spans="1:4" x14ac:dyDescent="0.2">
      <c r="A2351" s="271">
        <v>38435</v>
      </c>
      <c r="B2351" s="272" t="s">
        <v>3173</v>
      </c>
      <c r="C2351" s="271" t="s">
        <v>77</v>
      </c>
      <c r="D2351" s="273"/>
    </row>
    <row r="2352" spans="1:4" x14ac:dyDescent="0.2">
      <c r="A2352" s="271">
        <v>38436</v>
      </c>
      <c r="B2352" s="272" t="s">
        <v>3174</v>
      </c>
      <c r="C2352" s="271" t="s">
        <v>77</v>
      </c>
      <c r="D2352" s="273"/>
    </row>
    <row r="2353" spans="1:4" x14ac:dyDescent="0.2">
      <c r="A2353" s="271">
        <v>38437</v>
      </c>
      <c r="B2353" s="272" t="s">
        <v>3175</v>
      </c>
      <c r="C2353" s="271" t="s">
        <v>77</v>
      </c>
      <c r="D2353" s="273"/>
    </row>
    <row r="2354" spans="1:4" x14ac:dyDescent="0.2">
      <c r="A2354" s="271">
        <v>38438</v>
      </c>
      <c r="B2354" s="272" t="s">
        <v>3176</v>
      </c>
      <c r="C2354" s="271" t="s">
        <v>77</v>
      </c>
      <c r="D2354" s="273"/>
    </row>
    <row r="2355" spans="1:4" x14ac:dyDescent="0.2">
      <c r="A2355" s="271">
        <v>38439</v>
      </c>
      <c r="B2355" s="272" t="s">
        <v>3177</v>
      </c>
      <c r="C2355" s="271" t="s">
        <v>77</v>
      </c>
      <c r="D2355" s="273"/>
    </row>
    <row r="2356" spans="1:4" x14ac:dyDescent="0.2">
      <c r="A2356" s="271">
        <v>10836</v>
      </c>
      <c r="B2356" s="272" t="s">
        <v>3178</v>
      </c>
      <c r="C2356" s="271" t="s">
        <v>77</v>
      </c>
      <c r="D2356" s="273">
        <v>20.87</v>
      </c>
    </row>
    <row r="2357" spans="1:4" x14ac:dyDescent="0.2">
      <c r="A2357" s="271">
        <v>3510</v>
      </c>
      <c r="B2357" s="272" t="s">
        <v>3179</v>
      </c>
      <c r="C2357" s="271" t="s">
        <v>77</v>
      </c>
      <c r="D2357" s="273">
        <v>12.08</v>
      </c>
    </row>
    <row r="2358" spans="1:4" x14ac:dyDescent="0.2">
      <c r="A2358" s="271">
        <v>10835</v>
      </c>
      <c r="B2358" s="272" t="s">
        <v>3180</v>
      </c>
      <c r="C2358" s="271" t="s">
        <v>77</v>
      </c>
      <c r="D2358" s="273">
        <v>5.83</v>
      </c>
    </row>
    <row r="2359" spans="1:4" x14ac:dyDescent="0.2">
      <c r="A2359" s="271">
        <v>3485</v>
      </c>
      <c r="B2359" s="272" t="s">
        <v>3181</v>
      </c>
      <c r="C2359" s="271" t="s">
        <v>77</v>
      </c>
      <c r="D2359" s="273">
        <v>12.7</v>
      </c>
    </row>
    <row r="2360" spans="1:4" x14ac:dyDescent="0.2">
      <c r="A2360" s="271">
        <v>3475</v>
      </c>
      <c r="B2360" s="272" t="s">
        <v>3182</v>
      </c>
      <c r="C2360" s="271" t="s">
        <v>77</v>
      </c>
      <c r="D2360" s="273">
        <v>4.59</v>
      </c>
    </row>
    <row r="2361" spans="1:4" x14ac:dyDescent="0.2">
      <c r="A2361" s="271">
        <v>3534</v>
      </c>
      <c r="B2361" s="272" t="s">
        <v>3183</v>
      </c>
      <c r="C2361" s="271" t="s">
        <v>77</v>
      </c>
      <c r="D2361" s="273">
        <v>7.28</v>
      </c>
    </row>
    <row r="2362" spans="1:4" x14ac:dyDescent="0.2">
      <c r="A2362" s="271">
        <v>3482</v>
      </c>
      <c r="B2362" s="272" t="s">
        <v>3184</v>
      </c>
      <c r="C2362" s="271" t="s">
        <v>77</v>
      </c>
      <c r="D2362" s="273">
        <v>5.21</v>
      </c>
    </row>
    <row r="2363" spans="1:4" x14ac:dyDescent="0.2">
      <c r="A2363" s="271">
        <v>3543</v>
      </c>
      <c r="B2363" s="272" t="s">
        <v>3185</v>
      </c>
      <c r="C2363" s="271" t="s">
        <v>77</v>
      </c>
      <c r="D2363" s="273">
        <v>1.69</v>
      </c>
    </row>
    <row r="2364" spans="1:4" x14ac:dyDescent="0.2">
      <c r="A2364" s="271">
        <v>3505</v>
      </c>
      <c r="B2364" s="272" t="s">
        <v>3186</v>
      </c>
      <c r="C2364" s="271" t="s">
        <v>77</v>
      </c>
      <c r="D2364" s="273">
        <v>2.5099999999999998</v>
      </c>
    </row>
    <row r="2365" spans="1:4" x14ac:dyDescent="0.2">
      <c r="A2365" s="271">
        <v>3521</v>
      </c>
      <c r="B2365" s="272" t="s">
        <v>3187</v>
      </c>
      <c r="C2365" s="271" t="s">
        <v>77</v>
      </c>
      <c r="D2365" s="273">
        <v>1.89</v>
      </c>
    </row>
    <row r="2366" spans="1:4" x14ac:dyDescent="0.2">
      <c r="A2366" s="271">
        <v>3531</v>
      </c>
      <c r="B2366" s="272" t="s">
        <v>3188</v>
      </c>
      <c r="C2366" s="271" t="s">
        <v>77</v>
      </c>
      <c r="D2366" s="273">
        <v>3.61</v>
      </c>
    </row>
    <row r="2367" spans="1:4" x14ac:dyDescent="0.2">
      <c r="A2367" s="271">
        <v>3522</v>
      </c>
      <c r="B2367" s="272" t="s">
        <v>3189</v>
      </c>
      <c r="C2367" s="271" t="s">
        <v>77</v>
      </c>
      <c r="D2367" s="273">
        <v>2.33</v>
      </c>
    </row>
    <row r="2368" spans="1:4" x14ac:dyDescent="0.2">
      <c r="A2368" s="271">
        <v>3527</v>
      </c>
      <c r="B2368" s="272" t="s">
        <v>3190</v>
      </c>
      <c r="C2368" s="271" t="s">
        <v>77</v>
      </c>
      <c r="D2368" s="273">
        <v>12.24</v>
      </c>
    </row>
    <row r="2369" spans="1:4" x14ac:dyDescent="0.2">
      <c r="A2369" s="271">
        <v>3530</v>
      </c>
      <c r="B2369" s="272" t="s">
        <v>3191</v>
      </c>
      <c r="C2369" s="271" t="s">
        <v>77</v>
      </c>
      <c r="D2369" s="273">
        <v>198.2</v>
      </c>
    </row>
    <row r="2370" spans="1:4" x14ac:dyDescent="0.2">
      <c r="A2370" s="271">
        <v>3542</v>
      </c>
      <c r="B2370" s="272" t="s">
        <v>3192</v>
      </c>
      <c r="C2370" s="271" t="s">
        <v>77</v>
      </c>
      <c r="D2370" s="273">
        <v>0.56999999999999995</v>
      </c>
    </row>
    <row r="2371" spans="1:4" x14ac:dyDescent="0.2">
      <c r="A2371" s="271">
        <v>3529</v>
      </c>
      <c r="B2371" s="272" t="s">
        <v>3193</v>
      </c>
      <c r="C2371" s="271" t="s">
        <v>77</v>
      </c>
      <c r="D2371" s="273">
        <v>0.7</v>
      </c>
    </row>
    <row r="2372" spans="1:4" x14ac:dyDescent="0.2">
      <c r="A2372" s="271">
        <v>3536</v>
      </c>
      <c r="B2372" s="272" t="s">
        <v>3194</v>
      </c>
      <c r="C2372" s="271" t="s">
        <v>77</v>
      </c>
      <c r="D2372" s="273">
        <v>2.3199999999999998</v>
      </c>
    </row>
    <row r="2373" spans="1:4" x14ac:dyDescent="0.2">
      <c r="A2373" s="271">
        <v>3535</v>
      </c>
      <c r="B2373" s="272" t="s">
        <v>3195</v>
      </c>
      <c r="C2373" s="271" t="s">
        <v>77</v>
      </c>
      <c r="D2373" s="273">
        <v>5.66</v>
      </c>
    </row>
    <row r="2374" spans="1:4" x14ac:dyDescent="0.2">
      <c r="A2374" s="271">
        <v>3540</v>
      </c>
      <c r="B2374" s="272" t="s">
        <v>3196</v>
      </c>
      <c r="C2374" s="271" t="s">
        <v>77</v>
      </c>
      <c r="D2374" s="273">
        <v>4.78</v>
      </c>
    </row>
    <row r="2375" spans="1:4" x14ac:dyDescent="0.2">
      <c r="A2375" s="271">
        <v>3539</v>
      </c>
      <c r="B2375" s="272" t="s">
        <v>3197</v>
      </c>
      <c r="C2375" s="271" t="s">
        <v>77</v>
      </c>
      <c r="D2375" s="273">
        <v>27.74</v>
      </c>
    </row>
    <row r="2376" spans="1:4" x14ac:dyDescent="0.2">
      <c r="A2376" s="271">
        <v>3513</v>
      </c>
      <c r="B2376" s="272" t="s">
        <v>3198</v>
      </c>
      <c r="C2376" s="271" t="s">
        <v>77</v>
      </c>
      <c r="D2376" s="273">
        <v>97.81</v>
      </c>
    </row>
    <row r="2377" spans="1:4" x14ac:dyDescent="0.2">
      <c r="A2377" s="271">
        <v>3516</v>
      </c>
      <c r="B2377" s="272" t="s">
        <v>3199</v>
      </c>
      <c r="C2377" s="271" t="s">
        <v>77</v>
      </c>
      <c r="D2377" s="273">
        <v>2.4</v>
      </c>
    </row>
    <row r="2378" spans="1:4" x14ac:dyDescent="0.2">
      <c r="A2378" s="271">
        <v>3517</v>
      </c>
      <c r="B2378" s="272" t="s">
        <v>3200</v>
      </c>
      <c r="C2378" s="271" t="s">
        <v>77</v>
      </c>
      <c r="D2378" s="273">
        <v>2.17</v>
      </c>
    </row>
    <row r="2379" spans="1:4" x14ac:dyDescent="0.2">
      <c r="A2379" s="271">
        <v>3515</v>
      </c>
      <c r="B2379" s="272" t="s">
        <v>3201</v>
      </c>
      <c r="C2379" s="271" t="s">
        <v>77</v>
      </c>
      <c r="D2379" s="273">
        <v>6.24</v>
      </c>
    </row>
    <row r="2380" spans="1:4" x14ac:dyDescent="0.2">
      <c r="A2380" s="271">
        <v>20147</v>
      </c>
      <c r="B2380" s="272" t="s">
        <v>3202</v>
      </c>
      <c r="C2380" s="271" t="s">
        <v>77</v>
      </c>
      <c r="D2380" s="273">
        <v>5.13</v>
      </c>
    </row>
    <row r="2381" spans="1:4" x14ac:dyDescent="0.2">
      <c r="A2381" s="271">
        <v>3524</v>
      </c>
      <c r="B2381" s="272" t="s">
        <v>3203</v>
      </c>
      <c r="C2381" s="271" t="s">
        <v>77</v>
      </c>
      <c r="D2381" s="273">
        <v>7.72</v>
      </c>
    </row>
    <row r="2382" spans="1:4" x14ac:dyDescent="0.2">
      <c r="A2382" s="271">
        <v>3532</v>
      </c>
      <c r="B2382" s="272" t="s">
        <v>3204</v>
      </c>
      <c r="C2382" s="271" t="s">
        <v>77</v>
      </c>
      <c r="D2382" s="273">
        <v>17.850000000000001</v>
      </c>
    </row>
    <row r="2383" spans="1:4" x14ac:dyDescent="0.2">
      <c r="A2383" s="271">
        <v>3528</v>
      </c>
      <c r="B2383" s="272" t="s">
        <v>3205</v>
      </c>
      <c r="C2383" s="271" t="s">
        <v>77</v>
      </c>
      <c r="D2383" s="273">
        <v>9.4</v>
      </c>
    </row>
    <row r="2384" spans="1:4" x14ac:dyDescent="0.2">
      <c r="A2384" s="271">
        <v>37952</v>
      </c>
      <c r="B2384" s="272" t="s">
        <v>3206</v>
      </c>
      <c r="C2384" s="271" t="s">
        <v>77</v>
      </c>
      <c r="D2384" s="273">
        <v>67.349999999999994</v>
      </c>
    </row>
    <row r="2385" spans="1:4" x14ac:dyDescent="0.2">
      <c r="A2385" s="271">
        <v>37951</v>
      </c>
      <c r="B2385" s="272" t="s">
        <v>3207</v>
      </c>
      <c r="C2385" s="271" t="s">
        <v>77</v>
      </c>
      <c r="D2385" s="273">
        <v>2.5299999999999998</v>
      </c>
    </row>
    <row r="2386" spans="1:4" x14ac:dyDescent="0.2">
      <c r="A2386" s="271">
        <v>3518</v>
      </c>
      <c r="B2386" s="272" t="s">
        <v>3208</v>
      </c>
      <c r="C2386" s="271" t="s">
        <v>77</v>
      </c>
      <c r="D2386" s="273">
        <v>3.89</v>
      </c>
    </row>
    <row r="2387" spans="1:4" x14ac:dyDescent="0.2">
      <c r="A2387" s="271">
        <v>3519</v>
      </c>
      <c r="B2387" s="272" t="s">
        <v>3209</v>
      </c>
      <c r="C2387" s="271" t="s">
        <v>77</v>
      </c>
      <c r="D2387" s="273">
        <v>8.15</v>
      </c>
    </row>
    <row r="2388" spans="1:4" x14ac:dyDescent="0.2">
      <c r="A2388" s="271">
        <v>3520</v>
      </c>
      <c r="B2388" s="272" t="s">
        <v>3210</v>
      </c>
      <c r="C2388" s="271" t="s">
        <v>77</v>
      </c>
      <c r="D2388" s="273">
        <v>8.5399999999999991</v>
      </c>
    </row>
    <row r="2389" spans="1:4" x14ac:dyDescent="0.2">
      <c r="A2389" s="271">
        <v>37950</v>
      </c>
      <c r="B2389" s="272" t="s">
        <v>3211</v>
      </c>
      <c r="C2389" s="271" t="s">
        <v>77</v>
      </c>
      <c r="D2389" s="273">
        <v>62</v>
      </c>
    </row>
    <row r="2390" spans="1:4" x14ac:dyDescent="0.2">
      <c r="A2390" s="271">
        <v>37949</v>
      </c>
      <c r="B2390" s="272" t="s">
        <v>3212</v>
      </c>
      <c r="C2390" s="271" t="s">
        <v>77</v>
      </c>
      <c r="D2390" s="273">
        <v>2.2799999999999998</v>
      </c>
    </row>
    <row r="2391" spans="1:4" x14ac:dyDescent="0.2">
      <c r="A2391" s="271">
        <v>3526</v>
      </c>
      <c r="B2391" s="272" t="s">
        <v>3213</v>
      </c>
      <c r="C2391" s="271" t="s">
        <v>77</v>
      </c>
      <c r="D2391" s="273">
        <v>3.15</v>
      </c>
    </row>
    <row r="2392" spans="1:4" x14ac:dyDescent="0.2">
      <c r="A2392" s="271">
        <v>3509</v>
      </c>
      <c r="B2392" s="272" t="s">
        <v>3214</v>
      </c>
      <c r="C2392" s="271" t="s">
        <v>77</v>
      </c>
      <c r="D2392" s="273">
        <v>7.15</v>
      </c>
    </row>
    <row r="2393" spans="1:4" x14ac:dyDescent="0.2">
      <c r="A2393" s="271">
        <v>20151</v>
      </c>
      <c r="B2393" s="272" t="s">
        <v>3215</v>
      </c>
      <c r="C2393" s="271" t="s">
        <v>77</v>
      </c>
      <c r="D2393" s="273">
        <v>21</v>
      </c>
    </row>
    <row r="2394" spans="1:4" x14ac:dyDescent="0.2">
      <c r="A2394" s="271">
        <v>20152</v>
      </c>
      <c r="B2394" s="272" t="s">
        <v>3216</v>
      </c>
      <c r="C2394" s="271" t="s">
        <v>77</v>
      </c>
      <c r="D2394" s="273">
        <v>76</v>
      </c>
    </row>
    <row r="2395" spans="1:4" x14ac:dyDescent="0.2">
      <c r="A2395" s="271">
        <v>20148</v>
      </c>
      <c r="B2395" s="272" t="s">
        <v>3217</v>
      </c>
      <c r="C2395" s="271" t="s">
        <v>77</v>
      </c>
      <c r="D2395" s="273">
        <v>4.13</v>
      </c>
    </row>
    <row r="2396" spans="1:4" x14ac:dyDescent="0.2">
      <c r="A2396" s="271">
        <v>20149</v>
      </c>
      <c r="B2396" s="272" t="s">
        <v>3218</v>
      </c>
      <c r="C2396" s="271" t="s">
        <v>77</v>
      </c>
      <c r="D2396" s="273">
        <v>6.9</v>
      </c>
    </row>
    <row r="2397" spans="1:4" x14ac:dyDescent="0.2">
      <c r="A2397" s="271">
        <v>20150</v>
      </c>
      <c r="B2397" s="272" t="s">
        <v>3219</v>
      </c>
      <c r="C2397" s="271" t="s">
        <v>77</v>
      </c>
      <c r="D2397" s="273">
        <v>17.77</v>
      </c>
    </row>
    <row r="2398" spans="1:4" x14ac:dyDescent="0.2">
      <c r="A2398" s="271">
        <v>20157</v>
      </c>
      <c r="B2398" s="272" t="s">
        <v>3220</v>
      </c>
      <c r="C2398" s="271" t="s">
        <v>77</v>
      </c>
      <c r="D2398" s="273">
        <v>19.95</v>
      </c>
    </row>
    <row r="2399" spans="1:4" x14ac:dyDescent="0.2">
      <c r="A2399" s="271">
        <v>20158</v>
      </c>
      <c r="B2399" s="272" t="s">
        <v>3221</v>
      </c>
      <c r="C2399" s="271" t="s">
        <v>77</v>
      </c>
      <c r="D2399" s="273">
        <v>79.22</v>
      </c>
    </row>
    <row r="2400" spans="1:4" x14ac:dyDescent="0.2">
      <c r="A2400" s="271">
        <v>20154</v>
      </c>
      <c r="B2400" s="272" t="s">
        <v>3222</v>
      </c>
      <c r="C2400" s="271" t="s">
        <v>77</v>
      </c>
      <c r="D2400" s="273">
        <v>4.04</v>
      </c>
    </row>
    <row r="2401" spans="1:4" x14ac:dyDescent="0.2">
      <c r="A2401" s="271">
        <v>20155</v>
      </c>
      <c r="B2401" s="272" t="s">
        <v>3223</v>
      </c>
      <c r="C2401" s="271" t="s">
        <v>77</v>
      </c>
      <c r="D2401" s="273">
        <v>6.16</v>
      </c>
    </row>
    <row r="2402" spans="1:4" x14ac:dyDescent="0.2">
      <c r="A2402" s="271">
        <v>20156</v>
      </c>
      <c r="B2402" s="272" t="s">
        <v>3224</v>
      </c>
      <c r="C2402" s="271" t="s">
        <v>77</v>
      </c>
      <c r="D2402" s="273">
        <v>17.3</v>
      </c>
    </row>
    <row r="2403" spans="1:4" x14ac:dyDescent="0.2">
      <c r="A2403" s="271">
        <v>3499</v>
      </c>
      <c r="B2403" s="272" t="s">
        <v>3225</v>
      </c>
      <c r="C2403" s="271" t="s">
        <v>77</v>
      </c>
      <c r="D2403" s="273">
        <v>1.08</v>
      </c>
    </row>
    <row r="2404" spans="1:4" x14ac:dyDescent="0.2">
      <c r="A2404" s="271">
        <v>3500</v>
      </c>
      <c r="B2404" s="272" t="s">
        <v>3226</v>
      </c>
      <c r="C2404" s="271" t="s">
        <v>77</v>
      </c>
      <c r="D2404" s="273">
        <v>1.44</v>
      </c>
    </row>
    <row r="2405" spans="1:4" x14ac:dyDescent="0.2">
      <c r="A2405" s="271">
        <v>3501</v>
      </c>
      <c r="B2405" s="272" t="s">
        <v>3227</v>
      </c>
      <c r="C2405" s="271" t="s">
        <v>77</v>
      </c>
      <c r="D2405" s="273">
        <v>3.97</v>
      </c>
    </row>
    <row r="2406" spans="1:4" x14ac:dyDescent="0.2">
      <c r="A2406" s="271">
        <v>3502</v>
      </c>
      <c r="B2406" s="272" t="s">
        <v>3228</v>
      </c>
      <c r="C2406" s="271" t="s">
        <v>77</v>
      </c>
      <c r="D2406" s="273">
        <v>5.71</v>
      </c>
    </row>
    <row r="2407" spans="1:4" x14ac:dyDescent="0.2">
      <c r="A2407" s="271">
        <v>3503</v>
      </c>
      <c r="B2407" s="272" t="s">
        <v>3229</v>
      </c>
      <c r="C2407" s="271" t="s">
        <v>77</v>
      </c>
      <c r="D2407" s="273">
        <v>7.17</v>
      </c>
    </row>
    <row r="2408" spans="1:4" x14ac:dyDescent="0.2">
      <c r="A2408" s="271">
        <v>3477</v>
      </c>
      <c r="B2408" s="272" t="s">
        <v>3230</v>
      </c>
      <c r="C2408" s="271" t="s">
        <v>77</v>
      </c>
      <c r="D2408" s="273">
        <v>26.07</v>
      </c>
    </row>
    <row r="2409" spans="1:4" x14ac:dyDescent="0.2">
      <c r="A2409" s="271">
        <v>3478</v>
      </c>
      <c r="B2409" s="272" t="s">
        <v>3231</v>
      </c>
      <c r="C2409" s="271" t="s">
        <v>77</v>
      </c>
      <c r="D2409" s="273">
        <v>62.5</v>
      </c>
    </row>
    <row r="2410" spans="1:4" x14ac:dyDescent="0.2">
      <c r="A2410" s="271">
        <v>3525</v>
      </c>
      <c r="B2410" s="272" t="s">
        <v>3232</v>
      </c>
      <c r="C2410" s="271" t="s">
        <v>77</v>
      </c>
      <c r="D2410" s="273">
        <v>77.13</v>
      </c>
    </row>
    <row r="2411" spans="1:4" x14ac:dyDescent="0.2">
      <c r="A2411" s="271">
        <v>3511</v>
      </c>
      <c r="B2411" s="272" t="s">
        <v>3233</v>
      </c>
      <c r="C2411" s="271" t="s">
        <v>77</v>
      </c>
      <c r="D2411" s="273">
        <v>81.81</v>
      </c>
    </row>
    <row r="2412" spans="1:4" x14ac:dyDescent="0.2">
      <c r="A2412" s="271">
        <v>38913</v>
      </c>
      <c r="B2412" s="272" t="s">
        <v>3234</v>
      </c>
      <c r="C2412" s="271" t="s">
        <v>77</v>
      </c>
      <c r="D2412" s="273"/>
    </row>
    <row r="2413" spans="1:4" x14ac:dyDescent="0.2">
      <c r="A2413" s="271">
        <v>38914</v>
      </c>
      <c r="B2413" s="272" t="s">
        <v>3235</v>
      </c>
      <c r="C2413" s="271" t="s">
        <v>77</v>
      </c>
      <c r="D2413" s="273"/>
    </row>
    <row r="2414" spans="1:4" x14ac:dyDescent="0.2">
      <c r="A2414" s="271">
        <v>38915</v>
      </c>
      <c r="B2414" s="272" t="s">
        <v>3236</v>
      </c>
      <c r="C2414" s="271" t="s">
        <v>77</v>
      </c>
      <c r="D2414" s="273"/>
    </row>
    <row r="2415" spans="1:4" x14ac:dyDescent="0.2">
      <c r="A2415" s="271">
        <v>38916</v>
      </c>
      <c r="B2415" s="272" t="s">
        <v>3237</v>
      </c>
      <c r="C2415" s="271" t="s">
        <v>77</v>
      </c>
      <c r="D2415" s="273"/>
    </row>
    <row r="2416" spans="1:4" x14ac:dyDescent="0.2">
      <c r="A2416" s="271">
        <v>39300</v>
      </c>
      <c r="B2416" s="272" t="s">
        <v>3238</v>
      </c>
      <c r="C2416" s="271" t="s">
        <v>77</v>
      </c>
      <c r="D2416" s="273"/>
    </row>
    <row r="2417" spans="1:4" x14ac:dyDescent="0.2">
      <c r="A2417" s="271">
        <v>39301</v>
      </c>
      <c r="B2417" s="272" t="s">
        <v>3239</v>
      </c>
      <c r="C2417" s="271" t="s">
        <v>77</v>
      </c>
      <c r="D2417" s="273"/>
    </row>
    <row r="2418" spans="1:4" x14ac:dyDescent="0.2">
      <c r="A2418" s="271">
        <v>39302</v>
      </c>
      <c r="B2418" s="272" t="s">
        <v>3240</v>
      </c>
      <c r="C2418" s="271" t="s">
        <v>77</v>
      </c>
      <c r="D2418" s="273"/>
    </row>
    <row r="2419" spans="1:4" x14ac:dyDescent="0.2">
      <c r="A2419" s="271">
        <v>38941</v>
      </c>
      <c r="B2419" s="272" t="s">
        <v>3241</v>
      </c>
      <c r="C2419" s="271" t="s">
        <v>77</v>
      </c>
      <c r="D2419" s="273"/>
    </row>
    <row r="2420" spans="1:4" x14ac:dyDescent="0.2">
      <c r="A2420" s="271">
        <v>38923</v>
      </c>
      <c r="B2420" s="272" t="s">
        <v>3242</v>
      </c>
      <c r="C2420" s="271" t="s">
        <v>77</v>
      </c>
      <c r="D2420" s="273"/>
    </row>
    <row r="2421" spans="1:4" x14ac:dyDescent="0.2">
      <c r="A2421" s="271">
        <v>38925</v>
      </c>
      <c r="B2421" s="272" t="s">
        <v>3243</v>
      </c>
      <c r="C2421" s="271" t="s">
        <v>77</v>
      </c>
      <c r="D2421" s="273"/>
    </row>
    <row r="2422" spans="1:4" x14ac:dyDescent="0.2">
      <c r="A2422" s="271">
        <v>38926</v>
      </c>
      <c r="B2422" s="272" t="s">
        <v>3244</v>
      </c>
      <c r="C2422" s="271" t="s">
        <v>77</v>
      </c>
      <c r="D2422" s="273"/>
    </row>
    <row r="2423" spans="1:4" x14ac:dyDescent="0.2">
      <c r="A2423" s="271">
        <v>38927</v>
      </c>
      <c r="B2423" s="272" t="s">
        <v>3245</v>
      </c>
      <c r="C2423" s="271" t="s">
        <v>77</v>
      </c>
      <c r="D2423" s="273"/>
    </row>
    <row r="2424" spans="1:4" x14ac:dyDescent="0.2">
      <c r="A2424" s="271">
        <v>39304</v>
      </c>
      <c r="B2424" s="272" t="s">
        <v>3246</v>
      </c>
      <c r="C2424" s="271" t="s">
        <v>77</v>
      </c>
      <c r="D2424" s="273"/>
    </row>
    <row r="2425" spans="1:4" x14ac:dyDescent="0.2">
      <c r="A2425" s="271">
        <v>39305</v>
      </c>
      <c r="B2425" s="272" t="s">
        <v>3247</v>
      </c>
      <c r="C2425" s="271" t="s">
        <v>77</v>
      </c>
      <c r="D2425" s="273"/>
    </row>
    <row r="2426" spans="1:4" x14ac:dyDescent="0.2">
      <c r="A2426" s="271">
        <v>39306</v>
      </c>
      <c r="B2426" s="272" t="s">
        <v>3248</v>
      </c>
      <c r="C2426" s="271" t="s">
        <v>77</v>
      </c>
      <c r="D2426" s="273"/>
    </row>
    <row r="2427" spans="1:4" x14ac:dyDescent="0.2">
      <c r="A2427" s="271">
        <v>38928</v>
      </c>
      <c r="B2427" s="272" t="s">
        <v>3249</v>
      </c>
      <c r="C2427" s="271" t="s">
        <v>77</v>
      </c>
      <c r="D2427" s="273"/>
    </row>
    <row r="2428" spans="1:4" x14ac:dyDescent="0.2">
      <c r="A2428" s="271">
        <v>38917</v>
      </c>
      <c r="B2428" s="272" t="s">
        <v>3250</v>
      </c>
      <c r="C2428" s="271" t="s">
        <v>77</v>
      </c>
      <c r="D2428" s="273"/>
    </row>
    <row r="2429" spans="1:4" x14ac:dyDescent="0.2">
      <c r="A2429" s="271">
        <v>38919</v>
      </c>
      <c r="B2429" s="272" t="s">
        <v>3251</v>
      </c>
      <c r="C2429" s="271" t="s">
        <v>77</v>
      </c>
      <c r="D2429" s="273"/>
    </row>
    <row r="2430" spans="1:4" x14ac:dyDescent="0.2">
      <c r="A2430" s="271">
        <v>38922</v>
      </c>
      <c r="B2430" s="272" t="s">
        <v>3252</v>
      </c>
      <c r="C2430" s="271" t="s">
        <v>77</v>
      </c>
      <c r="D2430" s="273"/>
    </row>
    <row r="2431" spans="1:4" x14ac:dyDescent="0.2">
      <c r="A2431" s="271">
        <v>12032</v>
      </c>
      <c r="B2431" s="272" t="s">
        <v>3253</v>
      </c>
      <c r="C2431" s="271" t="s">
        <v>1265</v>
      </c>
      <c r="D2431" s="273">
        <v>68.02</v>
      </c>
    </row>
    <row r="2432" spans="1:4" x14ac:dyDescent="0.2">
      <c r="A2432" s="271">
        <v>12030</v>
      </c>
      <c r="B2432" s="272" t="s">
        <v>3254</v>
      </c>
      <c r="C2432" s="271" t="s">
        <v>1265</v>
      </c>
      <c r="D2432" s="273">
        <v>63.91</v>
      </c>
    </row>
    <row r="2433" spans="1:4" x14ac:dyDescent="0.2">
      <c r="A2433" s="271">
        <v>14157</v>
      </c>
      <c r="B2433" s="272" t="s">
        <v>3255</v>
      </c>
      <c r="C2433" s="271" t="s">
        <v>77</v>
      </c>
      <c r="D2433" s="273"/>
    </row>
    <row r="2434" spans="1:4" x14ac:dyDescent="0.2">
      <c r="A2434" s="271">
        <v>10908</v>
      </c>
      <c r="B2434" s="272" t="s">
        <v>3256</v>
      </c>
      <c r="C2434" s="271" t="s">
        <v>77</v>
      </c>
      <c r="D2434" s="273">
        <v>19.61</v>
      </c>
    </row>
    <row r="2435" spans="1:4" x14ac:dyDescent="0.2">
      <c r="A2435" s="271">
        <v>10909</v>
      </c>
      <c r="B2435" s="272" t="s">
        <v>3257</v>
      </c>
      <c r="C2435" s="271" t="s">
        <v>77</v>
      </c>
      <c r="D2435" s="273">
        <v>22.81</v>
      </c>
    </row>
    <row r="2436" spans="1:4" x14ac:dyDescent="0.2">
      <c r="A2436" s="271">
        <v>3669</v>
      </c>
      <c r="B2436" s="272" t="s">
        <v>3258</v>
      </c>
      <c r="C2436" s="271" t="s">
        <v>77</v>
      </c>
      <c r="D2436" s="273">
        <v>14.01</v>
      </c>
    </row>
    <row r="2437" spans="1:4" x14ac:dyDescent="0.2">
      <c r="A2437" s="271">
        <v>20139</v>
      </c>
      <c r="B2437" s="272" t="s">
        <v>3259</v>
      </c>
      <c r="C2437" s="271" t="s">
        <v>77</v>
      </c>
      <c r="D2437" s="273">
        <v>120.53</v>
      </c>
    </row>
    <row r="2438" spans="1:4" x14ac:dyDescent="0.2">
      <c r="A2438" s="271">
        <v>3668</v>
      </c>
      <c r="B2438" s="272" t="s">
        <v>3260</v>
      </c>
      <c r="C2438" s="271" t="s">
        <v>77</v>
      </c>
      <c r="D2438" s="273">
        <v>43.05</v>
      </c>
    </row>
    <row r="2439" spans="1:4" x14ac:dyDescent="0.2">
      <c r="A2439" s="271">
        <v>10911</v>
      </c>
      <c r="B2439" s="272" t="s">
        <v>3261</v>
      </c>
      <c r="C2439" s="271" t="s">
        <v>77</v>
      </c>
      <c r="D2439" s="273">
        <v>18.87</v>
      </c>
    </row>
    <row r="2440" spans="1:4" x14ac:dyDescent="0.2">
      <c r="A2440" s="271">
        <v>3659</v>
      </c>
      <c r="B2440" s="272" t="s">
        <v>3262</v>
      </c>
      <c r="C2440" s="271" t="s">
        <v>77</v>
      </c>
      <c r="D2440" s="273">
        <v>19.23</v>
      </c>
    </row>
    <row r="2441" spans="1:4" x14ac:dyDescent="0.2">
      <c r="A2441" s="271">
        <v>3660</v>
      </c>
      <c r="B2441" s="272" t="s">
        <v>3263</v>
      </c>
      <c r="C2441" s="271" t="s">
        <v>77</v>
      </c>
      <c r="D2441" s="273">
        <v>24.87</v>
      </c>
    </row>
    <row r="2442" spans="1:4" x14ac:dyDescent="0.2">
      <c r="A2442" s="271">
        <v>20144</v>
      </c>
      <c r="B2442" s="272" t="s">
        <v>3264</v>
      </c>
      <c r="C2442" s="271" t="s">
        <v>77</v>
      </c>
      <c r="D2442" s="273">
        <v>55.69</v>
      </c>
    </row>
    <row r="2443" spans="1:4" x14ac:dyDescent="0.2">
      <c r="A2443" s="271">
        <v>20143</v>
      </c>
      <c r="B2443" s="272" t="s">
        <v>3265</v>
      </c>
      <c r="C2443" s="271" t="s">
        <v>77</v>
      </c>
      <c r="D2443" s="273">
        <v>71.25</v>
      </c>
    </row>
    <row r="2444" spans="1:4" x14ac:dyDescent="0.2">
      <c r="A2444" s="271">
        <v>20145</v>
      </c>
      <c r="B2444" s="272" t="s">
        <v>3266</v>
      </c>
      <c r="C2444" s="271" t="s">
        <v>77</v>
      </c>
      <c r="D2444" s="273">
        <v>137.44</v>
      </c>
    </row>
    <row r="2445" spans="1:4" x14ac:dyDescent="0.2">
      <c r="A2445" s="271">
        <v>20146</v>
      </c>
      <c r="B2445" s="272" t="s">
        <v>3267</v>
      </c>
      <c r="C2445" s="271" t="s">
        <v>77</v>
      </c>
      <c r="D2445" s="273">
        <v>187.87</v>
      </c>
    </row>
    <row r="2446" spans="1:4" x14ac:dyDescent="0.2">
      <c r="A2446" s="271">
        <v>20140</v>
      </c>
      <c r="B2446" s="272" t="s">
        <v>3268</v>
      </c>
      <c r="C2446" s="271" t="s">
        <v>77</v>
      </c>
      <c r="D2446" s="273">
        <v>8.81</v>
      </c>
    </row>
    <row r="2447" spans="1:4" x14ac:dyDescent="0.2">
      <c r="A2447" s="271">
        <v>20141</v>
      </c>
      <c r="B2447" s="272" t="s">
        <v>3269</v>
      </c>
      <c r="C2447" s="271" t="s">
        <v>77</v>
      </c>
      <c r="D2447" s="273">
        <v>21.58</v>
      </c>
    </row>
    <row r="2448" spans="1:4" x14ac:dyDescent="0.2">
      <c r="A2448" s="271">
        <v>20142</v>
      </c>
      <c r="B2448" s="272" t="s">
        <v>3270</v>
      </c>
      <c r="C2448" s="271" t="s">
        <v>77</v>
      </c>
      <c r="D2448" s="273">
        <v>37.97</v>
      </c>
    </row>
    <row r="2449" spans="1:4" x14ac:dyDescent="0.2">
      <c r="A2449" s="271">
        <v>3670</v>
      </c>
      <c r="B2449" s="272" t="s">
        <v>3271</v>
      </c>
      <c r="C2449" s="271" t="s">
        <v>77</v>
      </c>
      <c r="D2449" s="273">
        <v>24.69</v>
      </c>
    </row>
    <row r="2450" spans="1:4" x14ac:dyDescent="0.2">
      <c r="A2450" s="271">
        <v>3666</v>
      </c>
      <c r="B2450" s="272" t="s">
        <v>3272</v>
      </c>
      <c r="C2450" s="271" t="s">
        <v>77</v>
      </c>
      <c r="D2450" s="273">
        <v>3.88</v>
      </c>
    </row>
    <row r="2451" spans="1:4" x14ac:dyDescent="0.2">
      <c r="A2451" s="271">
        <v>3662</v>
      </c>
      <c r="B2451" s="272" t="s">
        <v>3273</v>
      </c>
      <c r="C2451" s="271" t="s">
        <v>77</v>
      </c>
      <c r="D2451" s="273">
        <v>10.130000000000001</v>
      </c>
    </row>
    <row r="2452" spans="1:4" x14ac:dyDescent="0.2">
      <c r="A2452" s="271">
        <v>3658</v>
      </c>
      <c r="B2452" s="272" t="s">
        <v>3274</v>
      </c>
      <c r="C2452" s="271" t="s">
        <v>77</v>
      </c>
      <c r="D2452" s="273">
        <v>19.2</v>
      </c>
    </row>
    <row r="2453" spans="1:4" x14ac:dyDescent="0.2">
      <c r="A2453" s="271">
        <v>42696</v>
      </c>
      <c r="B2453" s="272" t="s">
        <v>3275</v>
      </c>
      <c r="C2453" s="271" t="s">
        <v>77</v>
      </c>
      <c r="D2453" s="273">
        <v>152.24</v>
      </c>
    </row>
    <row r="2454" spans="1:4" x14ac:dyDescent="0.2">
      <c r="A2454" s="271">
        <v>39875</v>
      </c>
      <c r="B2454" s="272" t="s">
        <v>3276</v>
      </c>
      <c r="C2454" s="271" t="s">
        <v>77</v>
      </c>
      <c r="D2454" s="273"/>
    </row>
    <row r="2455" spans="1:4" x14ac:dyDescent="0.2">
      <c r="A2455" s="271">
        <v>39876</v>
      </c>
      <c r="B2455" s="272" t="s">
        <v>3277</v>
      </c>
      <c r="C2455" s="271" t="s">
        <v>77</v>
      </c>
      <c r="D2455" s="273"/>
    </row>
    <row r="2456" spans="1:4" x14ac:dyDescent="0.2">
      <c r="A2456" s="271">
        <v>39877</v>
      </c>
      <c r="B2456" s="272" t="s">
        <v>3278</v>
      </c>
      <c r="C2456" s="271" t="s">
        <v>77</v>
      </c>
      <c r="D2456" s="273"/>
    </row>
    <row r="2457" spans="1:4" x14ac:dyDescent="0.2">
      <c r="A2457" s="271">
        <v>39878</v>
      </c>
      <c r="B2457" s="272" t="s">
        <v>3279</v>
      </c>
      <c r="C2457" s="271" t="s">
        <v>77</v>
      </c>
      <c r="D2457" s="273"/>
    </row>
    <row r="2458" spans="1:4" x14ac:dyDescent="0.2">
      <c r="A2458" s="271">
        <v>39872</v>
      </c>
      <c r="B2458" s="272" t="s">
        <v>3280</v>
      </c>
      <c r="C2458" s="271" t="s">
        <v>77</v>
      </c>
      <c r="D2458" s="273"/>
    </row>
    <row r="2459" spans="1:4" x14ac:dyDescent="0.2">
      <c r="A2459" s="271">
        <v>39873</v>
      </c>
      <c r="B2459" s="272" t="s">
        <v>3281</v>
      </c>
      <c r="C2459" s="271" t="s">
        <v>77</v>
      </c>
      <c r="D2459" s="273"/>
    </row>
    <row r="2460" spans="1:4" x14ac:dyDescent="0.2">
      <c r="A2460" s="271">
        <v>39874</v>
      </c>
      <c r="B2460" s="272" t="s">
        <v>3282</v>
      </c>
      <c r="C2460" s="271" t="s">
        <v>77</v>
      </c>
      <c r="D2460" s="273"/>
    </row>
    <row r="2461" spans="1:4" x14ac:dyDescent="0.2">
      <c r="A2461" s="271">
        <v>3674</v>
      </c>
      <c r="B2461" s="272" t="s">
        <v>3283</v>
      </c>
      <c r="C2461" s="271" t="s">
        <v>54</v>
      </c>
      <c r="D2461" s="273"/>
    </row>
    <row r="2462" spans="1:4" x14ac:dyDescent="0.2">
      <c r="A2462" s="271">
        <v>3681</v>
      </c>
      <c r="B2462" s="272" t="s">
        <v>3284</v>
      </c>
      <c r="C2462" s="271" t="s">
        <v>54</v>
      </c>
      <c r="D2462" s="273"/>
    </row>
    <row r="2463" spans="1:4" x14ac:dyDescent="0.2">
      <c r="A2463" s="271">
        <v>3676</v>
      </c>
      <c r="B2463" s="272" t="s">
        <v>3285</v>
      </c>
      <c r="C2463" s="271" t="s">
        <v>54</v>
      </c>
      <c r="D2463" s="273"/>
    </row>
    <row r="2464" spans="1:4" x14ac:dyDescent="0.2">
      <c r="A2464" s="271">
        <v>3679</v>
      </c>
      <c r="B2464" s="272" t="s">
        <v>3286</v>
      </c>
      <c r="C2464" s="271" t="s">
        <v>54</v>
      </c>
      <c r="D2464" s="273"/>
    </row>
    <row r="2465" spans="1:4" x14ac:dyDescent="0.2">
      <c r="A2465" s="271">
        <v>3672</v>
      </c>
      <c r="B2465" s="272" t="s">
        <v>3287</v>
      </c>
      <c r="C2465" s="271" t="s">
        <v>54</v>
      </c>
      <c r="D2465" s="273"/>
    </row>
    <row r="2466" spans="1:4" x14ac:dyDescent="0.2">
      <c r="A2466" s="271">
        <v>3671</v>
      </c>
      <c r="B2466" s="272" t="s">
        <v>3288</v>
      </c>
      <c r="C2466" s="271" t="s">
        <v>54</v>
      </c>
      <c r="D2466" s="273"/>
    </row>
    <row r="2467" spans="1:4" x14ac:dyDescent="0.2">
      <c r="A2467" s="271">
        <v>3673</v>
      </c>
      <c r="B2467" s="272" t="s">
        <v>3289</v>
      </c>
      <c r="C2467" s="271" t="s">
        <v>54</v>
      </c>
      <c r="D2467" s="273"/>
    </row>
    <row r="2468" spans="1:4" x14ac:dyDescent="0.2">
      <c r="A2468" s="271">
        <v>38394</v>
      </c>
      <c r="B2468" s="272" t="s">
        <v>3290</v>
      </c>
      <c r="C2468" s="271" t="s">
        <v>77</v>
      </c>
      <c r="D2468" s="273">
        <v>444.94</v>
      </c>
    </row>
    <row r="2469" spans="1:4" x14ac:dyDescent="0.2">
      <c r="A2469" s="271">
        <v>3729</v>
      </c>
      <c r="B2469" s="272" t="s">
        <v>3291</v>
      </c>
      <c r="C2469" s="271" t="s">
        <v>77</v>
      </c>
      <c r="D2469" s="273">
        <v>132.9</v>
      </c>
    </row>
    <row r="2470" spans="1:4" x14ac:dyDescent="0.2">
      <c r="A2470" s="271">
        <v>39357</v>
      </c>
      <c r="B2470" s="272" t="s">
        <v>3292</v>
      </c>
      <c r="C2470" s="271" t="s">
        <v>77</v>
      </c>
      <c r="D2470" s="273"/>
    </row>
    <row r="2471" spans="1:4" x14ac:dyDescent="0.2">
      <c r="A2471" s="271">
        <v>39358</v>
      </c>
      <c r="B2471" s="272" t="s">
        <v>3293</v>
      </c>
      <c r="C2471" s="271" t="s">
        <v>77</v>
      </c>
      <c r="D2471" s="273"/>
    </row>
    <row r="2472" spans="1:4" x14ac:dyDescent="0.2">
      <c r="A2472" s="271">
        <v>39355</v>
      </c>
      <c r="B2472" s="272" t="s">
        <v>3294</v>
      </c>
      <c r="C2472" s="271" t="s">
        <v>77</v>
      </c>
      <c r="D2472" s="273"/>
    </row>
    <row r="2473" spans="1:4" x14ac:dyDescent="0.2">
      <c r="A2473" s="271">
        <v>39356</v>
      </c>
      <c r="B2473" s="272" t="s">
        <v>3295</v>
      </c>
      <c r="C2473" s="271" t="s">
        <v>77</v>
      </c>
      <c r="D2473" s="273"/>
    </row>
    <row r="2474" spans="1:4" x14ac:dyDescent="0.2">
      <c r="A2474" s="271">
        <v>39353</v>
      </c>
      <c r="B2474" s="272" t="s">
        <v>3296</v>
      </c>
      <c r="C2474" s="271" t="s">
        <v>77</v>
      </c>
      <c r="D2474" s="273"/>
    </row>
    <row r="2475" spans="1:4" x14ac:dyDescent="0.2">
      <c r="A2475" s="271">
        <v>39354</v>
      </c>
      <c r="B2475" s="272" t="s">
        <v>3297</v>
      </c>
      <c r="C2475" s="271" t="s">
        <v>77</v>
      </c>
      <c r="D2475" s="273"/>
    </row>
    <row r="2476" spans="1:4" x14ac:dyDescent="0.2">
      <c r="A2476" s="271">
        <v>39398</v>
      </c>
      <c r="B2476" s="272" t="s">
        <v>3298</v>
      </c>
      <c r="C2476" s="271" t="s">
        <v>77</v>
      </c>
      <c r="D2476" s="273">
        <v>85.68</v>
      </c>
    </row>
    <row r="2477" spans="1:4" x14ac:dyDescent="0.2">
      <c r="A2477" s="271">
        <v>13343</v>
      </c>
      <c r="B2477" s="272" t="s">
        <v>3299</v>
      </c>
      <c r="C2477" s="271" t="s">
        <v>77</v>
      </c>
      <c r="D2477" s="273">
        <v>47.4</v>
      </c>
    </row>
    <row r="2478" spans="1:4" x14ac:dyDescent="0.2">
      <c r="A2478" s="271">
        <v>12118</v>
      </c>
      <c r="B2478" s="272" t="s">
        <v>3300</v>
      </c>
      <c r="C2478" s="271" t="s">
        <v>77</v>
      </c>
      <c r="D2478" s="273">
        <v>21.69</v>
      </c>
    </row>
    <row r="2479" spans="1:4" x14ac:dyDescent="0.2">
      <c r="A2479" s="271">
        <v>39482</v>
      </c>
      <c r="B2479" s="272" t="s">
        <v>3301</v>
      </c>
      <c r="C2479" s="271" t="s">
        <v>77</v>
      </c>
      <c r="D2479" s="273"/>
    </row>
    <row r="2480" spans="1:4" x14ac:dyDescent="0.2">
      <c r="A2480" s="271">
        <v>39486</v>
      </c>
      <c r="B2480" s="272" t="s">
        <v>3302</v>
      </c>
      <c r="C2480" s="271" t="s">
        <v>77</v>
      </c>
      <c r="D2480" s="273"/>
    </row>
    <row r="2481" spans="1:4" x14ac:dyDescent="0.2">
      <c r="A2481" s="271">
        <v>39484</v>
      </c>
      <c r="B2481" s="272" t="s">
        <v>3303</v>
      </c>
      <c r="C2481" s="271" t="s">
        <v>77</v>
      </c>
      <c r="D2481" s="273"/>
    </row>
    <row r="2482" spans="1:4" x14ac:dyDescent="0.2">
      <c r="A2482" s="271">
        <v>39488</v>
      </c>
      <c r="B2482" s="272" t="s">
        <v>3304</v>
      </c>
      <c r="C2482" s="271" t="s">
        <v>77</v>
      </c>
      <c r="D2482" s="273"/>
    </row>
    <row r="2483" spans="1:4" x14ac:dyDescent="0.2">
      <c r="A2483" s="271">
        <v>39485</v>
      </c>
      <c r="B2483" s="272" t="s">
        <v>3305</v>
      </c>
      <c r="C2483" s="271" t="s">
        <v>77</v>
      </c>
      <c r="D2483" s="273"/>
    </row>
    <row r="2484" spans="1:4" x14ac:dyDescent="0.2">
      <c r="A2484" s="271">
        <v>39489</v>
      </c>
      <c r="B2484" s="272" t="s">
        <v>3306</v>
      </c>
      <c r="C2484" s="271" t="s">
        <v>77</v>
      </c>
      <c r="D2484" s="273"/>
    </row>
    <row r="2485" spans="1:4" x14ac:dyDescent="0.2">
      <c r="A2485" s="271">
        <v>39490</v>
      </c>
      <c r="B2485" s="272" t="s">
        <v>3307</v>
      </c>
      <c r="C2485" s="271" t="s">
        <v>77</v>
      </c>
      <c r="D2485" s="273"/>
    </row>
    <row r="2486" spans="1:4" x14ac:dyDescent="0.2">
      <c r="A2486" s="271">
        <v>39494</v>
      </c>
      <c r="B2486" s="272" t="s">
        <v>3308</v>
      </c>
      <c r="C2486" s="271" t="s">
        <v>77</v>
      </c>
      <c r="D2486" s="273"/>
    </row>
    <row r="2487" spans="1:4" x14ac:dyDescent="0.2">
      <c r="A2487" s="271">
        <v>39495</v>
      </c>
      <c r="B2487" s="272" t="s">
        <v>3309</v>
      </c>
      <c r="C2487" s="271" t="s">
        <v>77</v>
      </c>
      <c r="D2487" s="273"/>
    </row>
    <row r="2488" spans="1:4" x14ac:dyDescent="0.2">
      <c r="A2488" s="271">
        <v>39496</v>
      </c>
      <c r="B2488" s="272" t="s">
        <v>3310</v>
      </c>
      <c r="C2488" s="271" t="s">
        <v>77</v>
      </c>
      <c r="D2488" s="273"/>
    </row>
    <row r="2489" spans="1:4" x14ac:dyDescent="0.2">
      <c r="A2489" s="271">
        <v>39492</v>
      </c>
      <c r="B2489" s="272" t="s">
        <v>3311</v>
      </c>
      <c r="C2489" s="271" t="s">
        <v>77</v>
      </c>
      <c r="D2489" s="273"/>
    </row>
    <row r="2490" spans="1:4" x14ac:dyDescent="0.2">
      <c r="A2490" s="271">
        <v>39497</v>
      </c>
      <c r="B2490" s="272" t="s">
        <v>3312</v>
      </c>
      <c r="C2490" s="271" t="s">
        <v>77</v>
      </c>
      <c r="D2490" s="273"/>
    </row>
    <row r="2491" spans="1:4" x14ac:dyDescent="0.2">
      <c r="A2491" s="271">
        <v>39493</v>
      </c>
      <c r="B2491" s="272" t="s">
        <v>3313</v>
      </c>
      <c r="C2491" s="271" t="s">
        <v>77</v>
      </c>
      <c r="D2491" s="273"/>
    </row>
    <row r="2492" spans="1:4" x14ac:dyDescent="0.2">
      <c r="A2492" s="271">
        <v>43628</v>
      </c>
      <c r="B2492" s="272" t="s">
        <v>3314</v>
      </c>
      <c r="C2492" s="271" t="s">
        <v>77</v>
      </c>
      <c r="D2492" s="273"/>
    </row>
    <row r="2493" spans="1:4" x14ac:dyDescent="0.2">
      <c r="A2493" s="271">
        <v>39500</v>
      </c>
      <c r="B2493" s="272" t="s">
        <v>3315</v>
      </c>
      <c r="C2493" s="271" t="s">
        <v>77</v>
      </c>
      <c r="D2493" s="273"/>
    </row>
    <row r="2494" spans="1:4" x14ac:dyDescent="0.2">
      <c r="A2494" s="271">
        <v>39498</v>
      </c>
      <c r="B2494" s="272" t="s">
        <v>3316</v>
      </c>
      <c r="C2494" s="271" t="s">
        <v>77</v>
      </c>
      <c r="D2494" s="273"/>
    </row>
    <row r="2495" spans="1:4" x14ac:dyDescent="0.2">
      <c r="A2495" s="271">
        <v>43621</v>
      </c>
      <c r="B2495" s="272" t="s">
        <v>3317</v>
      </c>
      <c r="C2495" s="271" t="s">
        <v>77</v>
      </c>
      <c r="D2495" s="273"/>
    </row>
    <row r="2496" spans="1:4" x14ac:dyDescent="0.2">
      <c r="A2496" s="271">
        <v>39501</v>
      </c>
      <c r="B2496" s="272" t="s">
        <v>3318</v>
      </c>
      <c r="C2496" s="271" t="s">
        <v>77</v>
      </c>
      <c r="D2496" s="273"/>
    </row>
    <row r="2497" spans="1:4" x14ac:dyDescent="0.2">
      <c r="A2497" s="271">
        <v>39499</v>
      </c>
      <c r="B2497" s="272" t="s">
        <v>3319</v>
      </c>
      <c r="C2497" s="271" t="s">
        <v>77</v>
      </c>
      <c r="D2497" s="273"/>
    </row>
    <row r="2498" spans="1:4" x14ac:dyDescent="0.2">
      <c r="A2498" s="271">
        <v>3733</v>
      </c>
      <c r="B2498" s="272" t="s">
        <v>3320</v>
      </c>
      <c r="C2498" s="271" t="s">
        <v>59</v>
      </c>
      <c r="D2498" s="273"/>
    </row>
    <row r="2499" spans="1:4" x14ac:dyDescent="0.2">
      <c r="A2499" s="271">
        <v>3731</v>
      </c>
      <c r="B2499" s="272" t="s">
        <v>3321</v>
      </c>
      <c r="C2499" s="271" t="s">
        <v>59</v>
      </c>
      <c r="D2499" s="273"/>
    </row>
    <row r="2500" spans="1:4" x14ac:dyDescent="0.2">
      <c r="A2500" s="271">
        <v>38137</v>
      </c>
      <c r="B2500" s="272" t="s">
        <v>3322</v>
      </c>
      <c r="C2500" s="271" t="s">
        <v>59</v>
      </c>
      <c r="D2500" s="273"/>
    </row>
    <row r="2501" spans="1:4" x14ac:dyDescent="0.2">
      <c r="A2501" s="271">
        <v>38138</v>
      </c>
      <c r="B2501" s="272" t="s">
        <v>3323</v>
      </c>
      <c r="C2501" s="271" t="s">
        <v>59</v>
      </c>
      <c r="D2501" s="273"/>
    </row>
    <row r="2502" spans="1:4" x14ac:dyDescent="0.2">
      <c r="A2502" s="271">
        <v>3745</v>
      </c>
      <c r="B2502" s="272" t="s">
        <v>3324</v>
      </c>
      <c r="C2502" s="271" t="s">
        <v>59</v>
      </c>
      <c r="D2502" s="273">
        <v>64.55</v>
      </c>
    </row>
    <row r="2503" spans="1:4" x14ac:dyDescent="0.2">
      <c r="A2503" s="271">
        <v>3736</v>
      </c>
      <c r="B2503" s="272" t="s">
        <v>3325</v>
      </c>
      <c r="C2503" s="271" t="s">
        <v>59</v>
      </c>
      <c r="D2503" s="273">
        <v>57.43</v>
      </c>
    </row>
    <row r="2504" spans="1:4" x14ac:dyDescent="0.2">
      <c r="A2504" s="271">
        <v>3741</v>
      </c>
      <c r="B2504" s="272" t="s">
        <v>3326</v>
      </c>
      <c r="C2504" s="271" t="s">
        <v>59</v>
      </c>
      <c r="D2504" s="273">
        <v>59.86</v>
      </c>
    </row>
    <row r="2505" spans="1:4" x14ac:dyDescent="0.2">
      <c r="A2505" s="271">
        <v>3747</v>
      </c>
      <c r="B2505" s="272" t="s">
        <v>3327</v>
      </c>
      <c r="C2505" s="271" t="s">
        <v>59</v>
      </c>
      <c r="D2505" s="273">
        <v>65.66</v>
      </c>
    </row>
    <row r="2506" spans="1:4" x14ac:dyDescent="0.2">
      <c r="A2506" s="271">
        <v>3743</v>
      </c>
      <c r="B2506" s="272" t="s">
        <v>3328</v>
      </c>
      <c r="C2506" s="271" t="s">
        <v>59</v>
      </c>
      <c r="D2506" s="273">
        <v>59.65</v>
      </c>
    </row>
    <row r="2507" spans="1:4" x14ac:dyDescent="0.2">
      <c r="A2507" s="271">
        <v>3744</v>
      </c>
      <c r="B2507" s="272" t="s">
        <v>3329</v>
      </c>
      <c r="C2507" s="271" t="s">
        <v>59</v>
      </c>
      <c r="D2507" s="273">
        <v>65.66</v>
      </c>
    </row>
    <row r="2508" spans="1:4" x14ac:dyDescent="0.2">
      <c r="A2508" s="271">
        <v>3739</v>
      </c>
      <c r="B2508" s="272" t="s">
        <v>3330</v>
      </c>
      <c r="C2508" s="271" t="s">
        <v>59</v>
      </c>
      <c r="D2508" s="273">
        <v>69</v>
      </c>
    </row>
    <row r="2509" spans="1:4" x14ac:dyDescent="0.2">
      <c r="A2509" s="271">
        <v>3737</v>
      </c>
      <c r="B2509" s="272" t="s">
        <v>3331</v>
      </c>
      <c r="C2509" s="271" t="s">
        <v>59</v>
      </c>
      <c r="D2509" s="273">
        <v>72.34</v>
      </c>
    </row>
    <row r="2510" spans="1:4" x14ac:dyDescent="0.2">
      <c r="A2510" s="271">
        <v>3738</v>
      </c>
      <c r="B2510" s="272" t="s">
        <v>3332</v>
      </c>
      <c r="C2510" s="271" t="s">
        <v>59</v>
      </c>
      <c r="D2510" s="273">
        <v>83.47</v>
      </c>
    </row>
    <row r="2511" spans="1:4" x14ac:dyDescent="0.2">
      <c r="A2511" s="271">
        <v>11649</v>
      </c>
      <c r="B2511" s="272" t="s">
        <v>3333</v>
      </c>
      <c r="C2511" s="271" t="s">
        <v>77</v>
      </c>
      <c r="D2511" s="273">
        <v>476.35</v>
      </c>
    </row>
    <row r="2512" spans="1:4" x14ac:dyDescent="0.2">
      <c r="A2512" s="271">
        <v>11650</v>
      </c>
      <c r="B2512" s="272" t="s">
        <v>3334</v>
      </c>
      <c r="C2512" s="271" t="s">
        <v>77</v>
      </c>
      <c r="D2512" s="273">
        <v>811.92</v>
      </c>
    </row>
    <row r="2513" spans="1:4" x14ac:dyDescent="0.2">
      <c r="A2513" s="271">
        <v>3742</v>
      </c>
      <c r="B2513" s="272" t="s">
        <v>3335</v>
      </c>
      <c r="C2513" s="271" t="s">
        <v>59</v>
      </c>
      <c r="D2513" s="273">
        <v>86.59</v>
      </c>
    </row>
    <row r="2514" spans="1:4" x14ac:dyDescent="0.2">
      <c r="A2514" s="271">
        <v>3746</v>
      </c>
      <c r="B2514" s="272" t="s">
        <v>3336</v>
      </c>
      <c r="C2514" s="271" t="s">
        <v>59</v>
      </c>
      <c r="D2514" s="273">
        <v>101.1</v>
      </c>
    </row>
    <row r="2515" spans="1:4" x14ac:dyDescent="0.2">
      <c r="A2515" s="271">
        <v>21106</v>
      </c>
      <c r="B2515" s="272" t="s">
        <v>3337</v>
      </c>
      <c r="C2515" s="271" t="s">
        <v>61</v>
      </c>
      <c r="D2515" s="273"/>
    </row>
    <row r="2516" spans="1:4" x14ac:dyDescent="0.2">
      <c r="A2516" s="271">
        <v>38194</v>
      </c>
      <c r="B2516" s="272" t="s">
        <v>3338</v>
      </c>
      <c r="C2516" s="271" t="s">
        <v>77</v>
      </c>
      <c r="D2516" s="273">
        <v>3.99</v>
      </c>
    </row>
    <row r="2517" spans="1:4" x14ac:dyDescent="0.2">
      <c r="A2517" s="271">
        <v>38193</v>
      </c>
      <c r="B2517" s="272" t="s">
        <v>3339</v>
      </c>
      <c r="C2517" s="271" t="s">
        <v>77</v>
      </c>
      <c r="D2517" s="273">
        <v>3.46</v>
      </c>
    </row>
    <row r="2518" spans="1:4" x14ac:dyDescent="0.2">
      <c r="A2518" s="271">
        <v>39388</v>
      </c>
      <c r="B2518" s="272" t="s">
        <v>3340</v>
      </c>
      <c r="C2518" s="271" t="s">
        <v>77</v>
      </c>
      <c r="D2518" s="273">
        <v>4.9000000000000004</v>
      </c>
    </row>
    <row r="2519" spans="1:4" x14ac:dyDescent="0.2">
      <c r="A2519" s="271">
        <v>39387</v>
      </c>
      <c r="B2519" s="272" t="s">
        <v>3341</v>
      </c>
      <c r="C2519" s="271" t="s">
        <v>77</v>
      </c>
      <c r="D2519" s="273">
        <v>7.65</v>
      </c>
    </row>
    <row r="2520" spans="1:4" x14ac:dyDescent="0.2">
      <c r="A2520" s="271">
        <v>39386</v>
      </c>
      <c r="B2520" s="272" t="s">
        <v>3342</v>
      </c>
      <c r="C2520" s="271" t="s">
        <v>77</v>
      </c>
      <c r="D2520" s="273">
        <v>5.33</v>
      </c>
    </row>
    <row r="2521" spans="1:4" x14ac:dyDescent="0.2">
      <c r="A2521" s="271">
        <v>746</v>
      </c>
      <c r="B2521" s="272" t="s">
        <v>3343</v>
      </c>
      <c r="C2521" s="271" t="s">
        <v>77</v>
      </c>
      <c r="D2521" s="273">
        <v>2435.0500000000002</v>
      </c>
    </row>
    <row r="2522" spans="1:4" x14ac:dyDescent="0.2">
      <c r="A2522" s="271">
        <v>20269</v>
      </c>
      <c r="B2522" s="272" t="s">
        <v>3344</v>
      </c>
      <c r="C2522" s="271" t="s">
        <v>77</v>
      </c>
      <c r="D2522" s="273">
        <v>102.51</v>
      </c>
    </row>
    <row r="2523" spans="1:4" x14ac:dyDescent="0.2">
      <c r="A2523" s="271">
        <v>20270</v>
      </c>
      <c r="B2523" s="272" t="s">
        <v>3345</v>
      </c>
      <c r="C2523" s="271" t="s">
        <v>77</v>
      </c>
      <c r="D2523" s="273">
        <v>113.27</v>
      </c>
    </row>
    <row r="2524" spans="1:4" x14ac:dyDescent="0.2">
      <c r="A2524" s="271">
        <v>11696</v>
      </c>
      <c r="B2524" s="272" t="s">
        <v>3346</v>
      </c>
      <c r="C2524" s="271" t="s">
        <v>77</v>
      </c>
      <c r="D2524" s="273">
        <v>181.32</v>
      </c>
    </row>
    <row r="2525" spans="1:4" x14ac:dyDescent="0.2">
      <c r="A2525" s="271">
        <v>10427</v>
      </c>
      <c r="B2525" s="272" t="s">
        <v>3347</v>
      </c>
      <c r="C2525" s="271" t="s">
        <v>77</v>
      </c>
      <c r="D2525" s="273">
        <v>507.42</v>
      </c>
    </row>
    <row r="2526" spans="1:4" x14ac:dyDescent="0.2">
      <c r="A2526" s="271">
        <v>10428</v>
      </c>
      <c r="B2526" s="272" t="s">
        <v>3348</v>
      </c>
      <c r="C2526" s="271" t="s">
        <v>77</v>
      </c>
      <c r="D2526" s="273">
        <v>522.79999999999995</v>
      </c>
    </row>
    <row r="2527" spans="1:4" x14ac:dyDescent="0.2">
      <c r="A2527" s="271">
        <v>36521</v>
      </c>
      <c r="B2527" s="272" t="s">
        <v>3349</v>
      </c>
      <c r="C2527" s="271" t="s">
        <v>77</v>
      </c>
      <c r="D2527" s="273">
        <v>163.12</v>
      </c>
    </row>
    <row r="2528" spans="1:4" x14ac:dyDescent="0.2">
      <c r="A2528" s="271">
        <v>36794</v>
      </c>
      <c r="B2528" s="272" t="s">
        <v>3350</v>
      </c>
      <c r="C2528" s="271" t="s">
        <v>77</v>
      </c>
      <c r="D2528" s="273">
        <v>173.66</v>
      </c>
    </row>
    <row r="2529" spans="1:4" x14ac:dyDescent="0.2">
      <c r="A2529" s="271">
        <v>10426</v>
      </c>
      <c r="B2529" s="272" t="s">
        <v>3351</v>
      </c>
      <c r="C2529" s="271" t="s">
        <v>77</v>
      </c>
      <c r="D2529" s="273">
        <v>194.46</v>
      </c>
    </row>
    <row r="2530" spans="1:4" x14ac:dyDescent="0.2">
      <c r="A2530" s="271">
        <v>10425</v>
      </c>
      <c r="B2530" s="272" t="s">
        <v>3352</v>
      </c>
      <c r="C2530" s="271" t="s">
        <v>77</v>
      </c>
      <c r="D2530" s="273">
        <v>98.65</v>
      </c>
    </row>
    <row r="2531" spans="1:4" x14ac:dyDescent="0.2">
      <c r="A2531" s="271">
        <v>10431</v>
      </c>
      <c r="B2531" s="272" t="s">
        <v>3353</v>
      </c>
      <c r="C2531" s="271" t="s">
        <v>77</v>
      </c>
      <c r="D2531" s="273">
        <v>337.75</v>
      </c>
    </row>
    <row r="2532" spans="1:4" x14ac:dyDescent="0.2">
      <c r="A2532" s="271">
        <v>10429</v>
      </c>
      <c r="B2532" s="272" t="s">
        <v>3354</v>
      </c>
      <c r="C2532" s="271" t="s">
        <v>77</v>
      </c>
      <c r="D2532" s="273">
        <v>166.62</v>
      </c>
    </row>
    <row r="2533" spans="1:4" x14ac:dyDescent="0.2">
      <c r="A2533" s="271">
        <v>10853</v>
      </c>
      <c r="B2533" s="272" t="s">
        <v>3355</v>
      </c>
      <c r="C2533" s="271" t="s">
        <v>77</v>
      </c>
      <c r="D2533" s="273">
        <v>124.19</v>
      </c>
    </row>
    <row r="2534" spans="1:4" x14ac:dyDescent="0.2">
      <c r="A2534" s="271">
        <v>5093</v>
      </c>
      <c r="B2534" s="272" t="s">
        <v>3356</v>
      </c>
      <c r="C2534" s="271" t="s">
        <v>604</v>
      </c>
      <c r="D2534" s="273">
        <v>21.62</v>
      </c>
    </row>
    <row r="2535" spans="1:4" x14ac:dyDescent="0.2">
      <c r="A2535" s="271">
        <v>44331</v>
      </c>
      <c r="B2535" s="272" t="s">
        <v>3357</v>
      </c>
      <c r="C2535" s="271" t="s">
        <v>868</v>
      </c>
      <c r="D2535" s="273">
        <v>53.21</v>
      </c>
    </row>
    <row r="2536" spans="1:4" x14ac:dyDescent="0.2">
      <c r="A2536" s="271">
        <v>37768</v>
      </c>
      <c r="B2536" s="272" t="s">
        <v>3358</v>
      </c>
      <c r="C2536" s="271" t="s">
        <v>77</v>
      </c>
      <c r="D2536" s="273"/>
    </row>
    <row r="2537" spans="1:4" x14ac:dyDescent="0.2">
      <c r="A2537" s="271">
        <v>37773</v>
      </c>
      <c r="B2537" s="272" t="s">
        <v>3359</v>
      </c>
      <c r="C2537" s="271" t="s">
        <v>77</v>
      </c>
      <c r="D2537" s="273"/>
    </row>
    <row r="2538" spans="1:4" x14ac:dyDescent="0.2">
      <c r="A2538" s="271">
        <v>37769</v>
      </c>
      <c r="B2538" s="272" t="s">
        <v>3360</v>
      </c>
      <c r="C2538" s="271" t="s">
        <v>77</v>
      </c>
      <c r="D2538" s="273"/>
    </row>
    <row r="2539" spans="1:4" x14ac:dyDescent="0.2">
      <c r="A2539" s="271">
        <v>37770</v>
      </c>
      <c r="B2539" s="272" t="s">
        <v>3361</v>
      </c>
      <c r="C2539" s="271" t="s">
        <v>77</v>
      </c>
      <c r="D2539" s="273"/>
    </row>
    <row r="2540" spans="1:4" x14ac:dyDescent="0.2">
      <c r="A2540" s="271">
        <v>38382</v>
      </c>
      <c r="B2540" s="272" t="s">
        <v>3362</v>
      </c>
      <c r="C2540" s="271" t="s">
        <v>77</v>
      </c>
      <c r="D2540" s="273">
        <v>16.190000000000001</v>
      </c>
    </row>
    <row r="2541" spans="1:4" x14ac:dyDescent="0.2">
      <c r="A2541" s="271">
        <v>38383</v>
      </c>
      <c r="B2541" s="272" t="s">
        <v>3363</v>
      </c>
      <c r="C2541" s="271" t="s">
        <v>77</v>
      </c>
      <c r="D2541" s="273">
        <v>3.03</v>
      </c>
    </row>
    <row r="2542" spans="1:4" x14ac:dyDescent="0.2">
      <c r="A2542" s="271">
        <v>3768</v>
      </c>
      <c r="B2542" s="272" t="s">
        <v>3364</v>
      </c>
      <c r="C2542" s="271" t="s">
        <v>77</v>
      </c>
      <c r="D2542" s="273">
        <v>3.17</v>
      </c>
    </row>
    <row r="2543" spans="1:4" x14ac:dyDescent="0.2">
      <c r="A2543" s="271">
        <v>3767</v>
      </c>
      <c r="B2543" s="272" t="s">
        <v>3365</v>
      </c>
      <c r="C2543" s="271" t="s">
        <v>77</v>
      </c>
      <c r="D2543" s="273">
        <v>1.06</v>
      </c>
    </row>
    <row r="2544" spans="1:4" x14ac:dyDescent="0.2">
      <c r="A2544" s="271">
        <v>13192</v>
      </c>
      <c r="B2544" s="272" t="s">
        <v>3366</v>
      </c>
      <c r="C2544" s="271" t="s">
        <v>77</v>
      </c>
      <c r="D2544" s="273">
        <v>7014.98</v>
      </c>
    </row>
    <row r="2545" spans="1:4" x14ac:dyDescent="0.2">
      <c r="A2545" s="271">
        <v>38413</v>
      </c>
      <c r="B2545" s="272" t="s">
        <v>3367</v>
      </c>
      <c r="C2545" s="271" t="s">
        <v>77</v>
      </c>
      <c r="D2545" s="273">
        <v>1160.17</v>
      </c>
    </row>
    <row r="2546" spans="1:4" x14ac:dyDescent="0.2">
      <c r="A2546" s="271">
        <v>42440</v>
      </c>
      <c r="B2546" s="272" t="s">
        <v>3368</v>
      </c>
      <c r="C2546" s="271" t="s">
        <v>77</v>
      </c>
      <c r="D2546" s="273"/>
    </row>
    <row r="2547" spans="1:4" x14ac:dyDescent="0.2">
      <c r="A2547" s="271">
        <v>20193</v>
      </c>
      <c r="B2547" s="272" t="s">
        <v>3369</v>
      </c>
      <c r="C2547" s="271" t="s">
        <v>3370</v>
      </c>
      <c r="D2547" s="273">
        <v>22.5</v>
      </c>
    </row>
    <row r="2548" spans="1:4" x14ac:dyDescent="0.2">
      <c r="A2548" s="271">
        <v>10527</v>
      </c>
      <c r="B2548" s="272" t="s">
        <v>3371</v>
      </c>
      <c r="C2548" s="271" t="s">
        <v>3372</v>
      </c>
      <c r="D2548" s="273">
        <v>30</v>
      </c>
    </row>
    <row r="2549" spans="1:4" x14ac:dyDescent="0.2">
      <c r="A2549" s="271">
        <v>41805</v>
      </c>
      <c r="B2549" s="272" t="s">
        <v>3373</v>
      </c>
      <c r="C2549" s="271" t="s">
        <v>966</v>
      </c>
      <c r="D2549" s="273">
        <v>862.5</v>
      </c>
    </row>
    <row r="2550" spans="1:4" x14ac:dyDescent="0.2">
      <c r="A2550" s="271">
        <v>40271</v>
      </c>
      <c r="B2550" s="272" t="s">
        <v>3374</v>
      </c>
      <c r="C2550" s="271" t="s">
        <v>3375</v>
      </c>
      <c r="D2550" s="273">
        <v>22.96</v>
      </c>
    </row>
    <row r="2551" spans="1:4" x14ac:dyDescent="0.2">
      <c r="A2551" s="271">
        <v>40287</v>
      </c>
      <c r="B2551" s="272" t="s">
        <v>3376</v>
      </c>
      <c r="C2551" s="271" t="s">
        <v>966</v>
      </c>
      <c r="D2551" s="273">
        <v>8.84</v>
      </c>
    </row>
    <row r="2552" spans="1:4" x14ac:dyDescent="0.2">
      <c r="A2552" s="271">
        <v>4084</v>
      </c>
      <c r="B2552" s="272" t="s">
        <v>3377</v>
      </c>
      <c r="C2552" s="271" t="s">
        <v>65</v>
      </c>
      <c r="D2552" s="273">
        <v>3.15</v>
      </c>
    </row>
    <row r="2553" spans="1:4" x14ac:dyDescent="0.2">
      <c r="A2553" s="271">
        <v>743</v>
      </c>
      <c r="B2553" s="272" t="s">
        <v>3378</v>
      </c>
      <c r="C2553" s="271" t="s">
        <v>65</v>
      </c>
      <c r="D2553" s="273">
        <v>3.15</v>
      </c>
    </row>
    <row r="2554" spans="1:4" x14ac:dyDescent="0.2">
      <c r="A2554" s="271">
        <v>40293</v>
      </c>
      <c r="B2554" s="272" t="s">
        <v>3379</v>
      </c>
      <c r="C2554" s="271" t="s">
        <v>65</v>
      </c>
      <c r="D2554" s="273">
        <v>3.78</v>
      </c>
    </row>
    <row r="2555" spans="1:4" x14ac:dyDescent="0.2">
      <c r="A2555" s="271">
        <v>40294</v>
      </c>
      <c r="B2555" s="272" t="s">
        <v>3380</v>
      </c>
      <c r="C2555" s="271" t="s">
        <v>65</v>
      </c>
      <c r="D2555" s="273">
        <v>3.15</v>
      </c>
    </row>
    <row r="2556" spans="1:4" x14ac:dyDescent="0.2">
      <c r="A2556" s="271">
        <v>4085</v>
      </c>
      <c r="B2556" s="272" t="s">
        <v>3381</v>
      </c>
      <c r="C2556" s="271" t="s">
        <v>65</v>
      </c>
      <c r="D2556" s="273">
        <v>4.41</v>
      </c>
    </row>
    <row r="2557" spans="1:4" x14ac:dyDescent="0.2">
      <c r="A2557" s="271">
        <v>10779</v>
      </c>
      <c r="B2557" s="272" t="s">
        <v>3382</v>
      </c>
      <c r="C2557" s="271" t="s">
        <v>966</v>
      </c>
      <c r="D2557" s="273"/>
    </row>
    <row r="2558" spans="1:4" x14ac:dyDescent="0.2">
      <c r="A2558" s="271">
        <v>10777</v>
      </c>
      <c r="B2558" s="272" t="s">
        <v>3383</v>
      </c>
      <c r="C2558" s="271" t="s">
        <v>966</v>
      </c>
      <c r="D2558" s="273"/>
    </row>
    <row r="2559" spans="1:4" x14ac:dyDescent="0.2">
      <c r="A2559" s="271">
        <v>10775</v>
      </c>
      <c r="B2559" s="272" t="s">
        <v>3384</v>
      </c>
      <c r="C2559" s="271" t="s">
        <v>966</v>
      </c>
      <c r="D2559" s="273"/>
    </row>
    <row r="2560" spans="1:4" x14ac:dyDescent="0.2">
      <c r="A2560" s="271">
        <v>10776</v>
      </c>
      <c r="B2560" s="272" t="s">
        <v>3385</v>
      </c>
      <c r="C2560" s="271" t="s">
        <v>966</v>
      </c>
      <c r="D2560" s="273"/>
    </row>
    <row r="2561" spans="1:4" x14ac:dyDescent="0.2">
      <c r="A2561" s="271">
        <v>10778</v>
      </c>
      <c r="B2561" s="272" t="s">
        <v>3386</v>
      </c>
      <c r="C2561" s="271" t="s">
        <v>966</v>
      </c>
      <c r="D2561" s="273"/>
    </row>
    <row r="2562" spans="1:4" x14ac:dyDescent="0.2">
      <c r="A2562" s="271">
        <v>40339</v>
      </c>
      <c r="B2562" s="272" t="s">
        <v>3387</v>
      </c>
      <c r="C2562" s="271" t="s">
        <v>3375</v>
      </c>
      <c r="D2562" s="273">
        <v>8.0500000000000007</v>
      </c>
    </row>
    <row r="2563" spans="1:4" x14ac:dyDescent="0.2">
      <c r="A2563" s="271">
        <v>10749</v>
      </c>
      <c r="B2563" s="272" t="s">
        <v>3388</v>
      </c>
      <c r="C2563" s="271" t="s">
        <v>3375</v>
      </c>
      <c r="D2563" s="273">
        <v>26.62</v>
      </c>
    </row>
    <row r="2564" spans="1:4" x14ac:dyDescent="0.2">
      <c r="A2564" s="271">
        <v>40290</v>
      </c>
      <c r="B2564" s="272" t="s">
        <v>3389</v>
      </c>
      <c r="C2564" s="271" t="s">
        <v>3375</v>
      </c>
      <c r="D2564" s="273">
        <v>14.4</v>
      </c>
    </row>
    <row r="2565" spans="1:4" x14ac:dyDescent="0.2">
      <c r="A2565" s="271">
        <v>3346</v>
      </c>
      <c r="B2565" s="272" t="s">
        <v>3390</v>
      </c>
      <c r="C2565" s="271" t="s">
        <v>65</v>
      </c>
      <c r="D2565" s="273">
        <v>27.54</v>
      </c>
    </row>
    <row r="2566" spans="1:4" x14ac:dyDescent="0.2">
      <c r="A2566" s="271">
        <v>3348</v>
      </c>
      <c r="B2566" s="272" t="s">
        <v>3391</v>
      </c>
      <c r="C2566" s="271" t="s">
        <v>65</v>
      </c>
      <c r="D2566" s="273">
        <v>32.94</v>
      </c>
    </row>
    <row r="2567" spans="1:4" x14ac:dyDescent="0.2">
      <c r="A2567" s="271">
        <v>39833</v>
      </c>
      <c r="B2567" s="272" t="s">
        <v>3392</v>
      </c>
      <c r="C2567" s="271" t="s">
        <v>65</v>
      </c>
      <c r="D2567" s="273">
        <v>45.13</v>
      </c>
    </row>
    <row r="2568" spans="1:4" x14ac:dyDescent="0.2">
      <c r="A2568" s="271">
        <v>7252</v>
      </c>
      <c r="B2568" s="272" t="s">
        <v>3393</v>
      </c>
      <c r="C2568" s="271" t="s">
        <v>65</v>
      </c>
      <c r="D2568" s="273"/>
    </row>
    <row r="2569" spans="1:4" x14ac:dyDescent="0.2">
      <c r="A2569" s="271">
        <v>7247</v>
      </c>
      <c r="B2569" s="272" t="s">
        <v>3394</v>
      </c>
      <c r="C2569" s="271" t="s">
        <v>65</v>
      </c>
      <c r="D2569" s="273"/>
    </row>
    <row r="2570" spans="1:4" x14ac:dyDescent="0.2">
      <c r="A2570" s="271">
        <v>40291</v>
      </c>
      <c r="B2570" s="272" t="s">
        <v>3395</v>
      </c>
      <c r="C2570" s="271" t="s">
        <v>3375</v>
      </c>
      <c r="D2570" s="273">
        <v>750</v>
      </c>
    </row>
    <row r="2571" spans="1:4" x14ac:dyDescent="0.2">
      <c r="A2571" s="271">
        <v>40275</v>
      </c>
      <c r="B2571" s="272" t="s">
        <v>3396</v>
      </c>
      <c r="C2571" s="271" t="s">
        <v>3375</v>
      </c>
      <c r="D2571" s="273">
        <v>24</v>
      </c>
    </row>
    <row r="2572" spans="1:4" x14ac:dyDescent="0.2">
      <c r="A2572" s="271">
        <v>42408</v>
      </c>
      <c r="B2572" s="272" t="s">
        <v>3397</v>
      </c>
      <c r="C2572" s="271" t="s">
        <v>59</v>
      </c>
      <c r="D2572" s="273">
        <v>2.52</v>
      </c>
    </row>
    <row r="2573" spans="1:4" x14ac:dyDescent="0.2">
      <c r="A2573" s="271">
        <v>3777</v>
      </c>
      <c r="B2573" s="272" t="s">
        <v>3398</v>
      </c>
      <c r="C2573" s="271" t="s">
        <v>59</v>
      </c>
      <c r="D2573" s="273">
        <v>1.82</v>
      </c>
    </row>
    <row r="2574" spans="1:4" x14ac:dyDescent="0.2">
      <c r="A2574" s="271">
        <v>44699</v>
      </c>
      <c r="B2574" s="272" t="s">
        <v>3399</v>
      </c>
      <c r="C2574" s="271" t="s">
        <v>61</v>
      </c>
      <c r="D2574" s="273">
        <v>50.3</v>
      </c>
    </row>
    <row r="2575" spans="1:4" x14ac:dyDescent="0.2">
      <c r="A2575" s="271">
        <v>3798</v>
      </c>
      <c r="B2575" s="272" t="s">
        <v>3400</v>
      </c>
      <c r="C2575" s="271" t="s">
        <v>77</v>
      </c>
      <c r="D2575" s="273">
        <v>92.1</v>
      </c>
    </row>
    <row r="2576" spans="1:4" x14ac:dyDescent="0.2">
      <c r="A2576" s="271">
        <v>38769</v>
      </c>
      <c r="B2576" s="272" t="s">
        <v>3401</v>
      </c>
      <c r="C2576" s="271" t="s">
        <v>77</v>
      </c>
      <c r="D2576" s="273">
        <v>71.930000000000007</v>
      </c>
    </row>
    <row r="2577" spans="1:4" x14ac:dyDescent="0.2">
      <c r="A2577" s="271">
        <v>38774</v>
      </c>
      <c r="B2577" s="272" t="s">
        <v>3402</v>
      </c>
      <c r="C2577" s="271" t="s">
        <v>77</v>
      </c>
      <c r="D2577" s="273">
        <v>10.02</v>
      </c>
    </row>
    <row r="2578" spans="1:4" x14ac:dyDescent="0.2">
      <c r="A2578" s="271">
        <v>42247</v>
      </c>
      <c r="B2578" s="272" t="s">
        <v>3403</v>
      </c>
      <c r="C2578" s="271" t="s">
        <v>77</v>
      </c>
      <c r="D2578" s="273">
        <v>342.13</v>
      </c>
    </row>
    <row r="2579" spans="1:4" x14ac:dyDescent="0.2">
      <c r="A2579" s="271">
        <v>42248</v>
      </c>
      <c r="B2579" s="272" t="s">
        <v>3404</v>
      </c>
      <c r="C2579" s="271" t="s">
        <v>77</v>
      </c>
      <c r="D2579" s="273">
        <v>397.42</v>
      </c>
    </row>
    <row r="2580" spans="1:4" x14ac:dyDescent="0.2">
      <c r="A2580" s="271">
        <v>42249</v>
      </c>
      <c r="B2580" s="272" t="s">
        <v>3405</v>
      </c>
      <c r="C2580" s="271" t="s">
        <v>77</v>
      </c>
      <c r="D2580" s="273">
        <v>658.38</v>
      </c>
    </row>
    <row r="2581" spans="1:4" x14ac:dyDescent="0.2">
      <c r="A2581" s="271">
        <v>42244</v>
      </c>
      <c r="B2581" s="272" t="s">
        <v>3406</v>
      </c>
      <c r="C2581" s="271" t="s">
        <v>77</v>
      </c>
      <c r="D2581" s="273">
        <v>102.82</v>
      </c>
    </row>
    <row r="2582" spans="1:4" x14ac:dyDescent="0.2">
      <c r="A2582" s="271">
        <v>42245</v>
      </c>
      <c r="B2582" s="272" t="s">
        <v>3407</v>
      </c>
      <c r="C2582" s="271" t="s">
        <v>77</v>
      </c>
      <c r="D2582" s="273">
        <v>189.73</v>
      </c>
    </row>
    <row r="2583" spans="1:4" x14ac:dyDescent="0.2">
      <c r="A2583" s="271">
        <v>42246</v>
      </c>
      <c r="B2583" s="272" t="s">
        <v>3408</v>
      </c>
      <c r="C2583" s="271" t="s">
        <v>77</v>
      </c>
      <c r="D2583" s="273">
        <v>210.02</v>
      </c>
    </row>
    <row r="2584" spans="1:4" x14ac:dyDescent="0.2">
      <c r="A2584" s="271">
        <v>42243</v>
      </c>
      <c r="B2584" s="272" t="s">
        <v>3409</v>
      </c>
      <c r="C2584" s="271" t="s">
        <v>77</v>
      </c>
      <c r="D2584" s="273">
        <v>253.25</v>
      </c>
    </row>
    <row r="2585" spans="1:4" x14ac:dyDescent="0.2">
      <c r="A2585" s="271">
        <v>38889</v>
      </c>
      <c r="B2585" s="272" t="s">
        <v>3410</v>
      </c>
      <c r="C2585" s="271" t="s">
        <v>77</v>
      </c>
      <c r="D2585" s="273">
        <v>55.13</v>
      </c>
    </row>
    <row r="2586" spans="1:4" x14ac:dyDescent="0.2">
      <c r="A2586" s="271">
        <v>38784</v>
      </c>
      <c r="B2586" s="272" t="s">
        <v>3411</v>
      </c>
      <c r="C2586" s="271" t="s">
        <v>77</v>
      </c>
      <c r="D2586" s="273">
        <v>73.75</v>
      </c>
    </row>
    <row r="2587" spans="1:4" x14ac:dyDescent="0.2">
      <c r="A2587" s="271">
        <v>3780</v>
      </c>
      <c r="B2587" s="272" t="s">
        <v>3412</v>
      </c>
      <c r="C2587" s="271" t="s">
        <v>77</v>
      </c>
      <c r="D2587" s="273">
        <v>113.4</v>
      </c>
    </row>
    <row r="2588" spans="1:4" x14ac:dyDescent="0.2">
      <c r="A2588" s="271">
        <v>38773</v>
      </c>
      <c r="B2588" s="272" t="s">
        <v>3413</v>
      </c>
      <c r="C2588" s="271" t="s">
        <v>77</v>
      </c>
      <c r="D2588" s="273">
        <v>7.23</v>
      </c>
    </row>
    <row r="2589" spans="1:4" x14ac:dyDescent="0.2">
      <c r="A2589" s="271">
        <v>12271</v>
      </c>
      <c r="B2589" s="272" t="s">
        <v>3414</v>
      </c>
      <c r="C2589" s="271" t="s">
        <v>77</v>
      </c>
      <c r="D2589" s="273">
        <v>403.34</v>
      </c>
    </row>
    <row r="2590" spans="1:4" x14ac:dyDescent="0.2">
      <c r="A2590" s="271">
        <v>39385</v>
      </c>
      <c r="B2590" s="272" t="s">
        <v>3415</v>
      </c>
      <c r="C2590" s="271" t="s">
        <v>77</v>
      </c>
      <c r="D2590" s="273">
        <v>9.16</v>
      </c>
    </row>
    <row r="2591" spans="1:4" x14ac:dyDescent="0.2">
      <c r="A2591" s="271">
        <v>39389</v>
      </c>
      <c r="B2591" s="272" t="s">
        <v>3416</v>
      </c>
      <c r="C2591" s="271" t="s">
        <v>77</v>
      </c>
      <c r="D2591" s="273">
        <v>9.94</v>
      </c>
    </row>
    <row r="2592" spans="1:4" x14ac:dyDescent="0.2">
      <c r="A2592" s="271">
        <v>39390</v>
      </c>
      <c r="B2592" s="272" t="s">
        <v>3417</v>
      </c>
      <c r="C2592" s="271" t="s">
        <v>77</v>
      </c>
      <c r="D2592" s="273">
        <v>20.85</v>
      </c>
    </row>
    <row r="2593" spans="1:4" x14ac:dyDescent="0.2">
      <c r="A2593" s="271">
        <v>39391</v>
      </c>
      <c r="B2593" s="272" t="s">
        <v>3418</v>
      </c>
      <c r="C2593" s="271" t="s">
        <v>77</v>
      </c>
      <c r="D2593" s="273">
        <v>23.41</v>
      </c>
    </row>
    <row r="2594" spans="1:4" x14ac:dyDescent="0.2">
      <c r="A2594" s="271">
        <v>3803</v>
      </c>
      <c r="B2594" s="272" t="s">
        <v>3419</v>
      </c>
      <c r="C2594" s="271" t="s">
        <v>77</v>
      </c>
      <c r="D2594" s="273">
        <v>68.2</v>
      </c>
    </row>
    <row r="2595" spans="1:4" x14ac:dyDescent="0.2">
      <c r="A2595" s="271">
        <v>38770</v>
      </c>
      <c r="B2595" s="272" t="s">
        <v>3420</v>
      </c>
      <c r="C2595" s="271" t="s">
        <v>77</v>
      </c>
      <c r="D2595" s="273">
        <v>78.97</v>
      </c>
    </row>
    <row r="2596" spans="1:4" x14ac:dyDescent="0.2">
      <c r="A2596" s="271">
        <v>12267</v>
      </c>
      <c r="B2596" s="272" t="s">
        <v>3421</v>
      </c>
      <c r="C2596" s="271" t="s">
        <v>77</v>
      </c>
      <c r="D2596" s="273">
        <v>231.42</v>
      </c>
    </row>
    <row r="2597" spans="1:4" x14ac:dyDescent="0.2">
      <c r="A2597" s="271">
        <v>43265</v>
      </c>
      <c r="B2597" s="272" t="s">
        <v>3422</v>
      </c>
      <c r="C2597" s="271" t="s">
        <v>77</v>
      </c>
      <c r="D2597" s="273">
        <v>28.67</v>
      </c>
    </row>
    <row r="2598" spans="1:4" x14ac:dyDescent="0.2">
      <c r="A2598" s="271">
        <v>12266</v>
      </c>
      <c r="B2598" s="272" t="s">
        <v>3423</v>
      </c>
      <c r="C2598" s="271" t="s">
        <v>77</v>
      </c>
      <c r="D2598" s="273">
        <v>118.45</v>
      </c>
    </row>
    <row r="2599" spans="1:4" x14ac:dyDescent="0.2">
      <c r="A2599" s="271">
        <v>39378</v>
      </c>
      <c r="B2599" s="272" t="s">
        <v>3424</v>
      </c>
      <c r="C2599" s="271" t="s">
        <v>77</v>
      </c>
      <c r="D2599" s="273">
        <v>83.98</v>
      </c>
    </row>
    <row r="2600" spans="1:4" x14ac:dyDescent="0.2">
      <c r="A2600" s="271">
        <v>43543</v>
      </c>
      <c r="B2600" s="272" t="s">
        <v>3425</v>
      </c>
      <c r="C2600" s="271" t="s">
        <v>77</v>
      </c>
      <c r="D2600" s="273">
        <v>174.96</v>
      </c>
    </row>
    <row r="2601" spans="1:4" x14ac:dyDescent="0.2">
      <c r="A2601" s="271">
        <v>38775</v>
      </c>
      <c r="B2601" s="272" t="s">
        <v>3426</v>
      </c>
      <c r="C2601" s="271" t="s">
        <v>77</v>
      </c>
      <c r="D2601" s="273">
        <v>89.03</v>
      </c>
    </row>
    <row r="2602" spans="1:4" x14ac:dyDescent="0.2">
      <c r="A2602" s="271">
        <v>44252</v>
      </c>
      <c r="B2602" s="272" t="s">
        <v>3427</v>
      </c>
      <c r="C2602" s="271" t="s">
        <v>77</v>
      </c>
      <c r="D2602" s="273">
        <v>186.71</v>
      </c>
    </row>
    <row r="2603" spans="1:4" x14ac:dyDescent="0.2">
      <c r="A2603" s="271">
        <v>21119</v>
      </c>
      <c r="B2603" s="272" t="s">
        <v>3428</v>
      </c>
      <c r="C2603" s="271" t="s">
        <v>77</v>
      </c>
      <c r="D2603" s="273">
        <v>1.87</v>
      </c>
    </row>
    <row r="2604" spans="1:4" x14ac:dyDescent="0.2">
      <c r="A2604" s="271">
        <v>37974</v>
      </c>
      <c r="B2604" s="272" t="s">
        <v>3429</v>
      </c>
      <c r="C2604" s="271" t="s">
        <v>77</v>
      </c>
      <c r="D2604" s="273">
        <v>2.42</v>
      </c>
    </row>
    <row r="2605" spans="1:4" x14ac:dyDescent="0.2">
      <c r="A2605" s="271">
        <v>37975</v>
      </c>
      <c r="B2605" s="272" t="s">
        <v>3430</v>
      </c>
      <c r="C2605" s="271" t="s">
        <v>77</v>
      </c>
      <c r="D2605" s="273">
        <v>5.39</v>
      </c>
    </row>
    <row r="2606" spans="1:4" x14ac:dyDescent="0.2">
      <c r="A2606" s="271">
        <v>37976</v>
      </c>
      <c r="B2606" s="272" t="s">
        <v>3431</v>
      </c>
      <c r="C2606" s="271" t="s">
        <v>77</v>
      </c>
      <c r="D2606" s="273">
        <v>12</v>
      </c>
    </row>
    <row r="2607" spans="1:4" x14ac:dyDescent="0.2">
      <c r="A2607" s="271">
        <v>37977</v>
      </c>
      <c r="B2607" s="272" t="s">
        <v>3432</v>
      </c>
      <c r="C2607" s="271" t="s">
        <v>77</v>
      </c>
      <c r="D2607" s="273">
        <v>16.61</v>
      </c>
    </row>
    <row r="2608" spans="1:4" x14ac:dyDescent="0.2">
      <c r="A2608" s="271">
        <v>37978</v>
      </c>
      <c r="B2608" s="272" t="s">
        <v>3433</v>
      </c>
      <c r="C2608" s="271" t="s">
        <v>77</v>
      </c>
      <c r="D2608" s="273">
        <v>32.94</v>
      </c>
    </row>
    <row r="2609" spans="1:4" x14ac:dyDescent="0.2">
      <c r="A2609" s="271">
        <v>37979</v>
      </c>
      <c r="B2609" s="272" t="s">
        <v>3434</v>
      </c>
      <c r="C2609" s="271" t="s">
        <v>77</v>
      </c>
      <c r="D2609" s="273">
        <v>139.78</v>
      </c>
    </row>
    <row r="2610" spans="1:4" x14ac:dyDescent="0.2">
      <c r="A2610" s="271">
        <v>37980</v>
      </c>
      <c r="B2610" s="272" t="s">
        <v>3435</v>
      </c>
      <c r="C2610" s="271" t="s">
        <v>77</v>
      </c>
      <c r="D2610" s="273">
        <v>160.56</v>
      </c>
    </row>
    <row r="2611" spans="1:4" x14ac:dyDescent="0.2">
      <c r="A2611" s="271">
        <v>36147</v>
      </c>
      <c r="B2611" s="272" t="s">
        <v>3436</v>
      </c>
      <c r="C2611" s="271" t="s">
        <v>604</v>
      </c>
      <c r="D2611" s="273">
        <v>452.83</v>
      </c>
    </row>
    <row r="2612" spans="1:4" x14ac:dyDescent="0.2">
      <c r="A2612" s="271">
        <v>12731</v>
      </c>
      <c r="B2612" s="272" t="s">
        <v>3437</v>
      </c>
      <c r="C2612" s="271" t="s">
        <v>77</v>
      </c>
      <c r="D2612" s="273"/>
    </row>
    <row r="2613" spans="1:4" x14ac:dyDescent="0.2">
      <c r="A2613" s="271">
        <v>12723</v>
      </c>
      <c r="B2613" s="272" t="s">
        <v>3438</v>
      </c>
      <c r="C2613" s="271" t="s">
        <v>77</v>
      </c>
      <c r="D2613" s="273"/>
    </row>
    <row r="2614" spans="1:4" x14ac:dyDescent="0.2">
      <c r="A2614" s="271">
        <v>12724</v>
      </c>
      <c r="B2614" s="272" t="s">
        <v>3439</v>
      </c>
      <c r="C2614" s="271" t="s">
        <v>77</v>
      </c>
      <c r="D2614" s="273"/>
    </row>
    <row r="2615" spans="1:4" x14ac:dyDescent="0.2">
      <c r="A2615" s="271">
        <v>12725</v>
      </c>
      <c r="B2615" s="272" t="s">
        <v>3440</v>
      </c>
      <c r="C2615" s="271" t="s">
        <v>77</v>
      </c>
      <c r="D2615" s="273"/>
    </row>
    <row r="2616" spans="1:4" x14ac:dyDescent="0.2">
      <c r="A2616" s="271">
        <v>12726</v>
      </c>
      <c r="B2616" s="272" t="s">
        <v>3441</v>
      </c>
      <c r="C2616" s="271" t="s">
        <v>77</v>
      </c>
      <c r="D2616" s="273"/>
    </row>
    <row r="2617" spans="1:4" x14ac:dyDescent="0.2">
      <c r="A2617" s="271">
        <v>12727</v>
      </c>
      <c r="B2617" s="272" t="s">
        <v>3442</v>
      </c>
      <c r="C2617" s="271" t="s">
        <v>77</v>
      </c>
      <c r="D2617" s="273"/>
    </row>
    <row r="2618" spans="1:4" x14ac:dyDescent="0.2">
      <c r="A2618" s="271">
        <v>12728</v>
      </c>
      <c r="B2618" s="272" t="s">
        <v>3443</v>
      </c>
      <c r="C2618" s="271" t="s">
        <v>77</v>
      </c>
      <c r="D2618" s="273"/>
    </row>
    <row r="2619" spans="1:4" x14ac:dyDescent="0.2">
      <c r="A2619" s="271">
        <v>12729</v>
      </c>
      <c r="B2619" s="272" t="s">
        <v>3444</v>
      </c>
      <c r="C2619" s="271" t="s">
        <v>77</v>
      </c>
      <c r="D2619" s="273"/>
    </row>
    <row r="2620" spans="1:4" x14ac:dyDescent="0.2">
      <c r="A2620" s="271">
        <v>12730</v>
      </c>
      <c r="B2620" s="272" t="s">
        <v>3445</v>
      </c>
      <c r="C2620" s="271" t="s">
        <v>77</v>
      </c>
      <c r="D2620" s="273"/>
    </row>
    <row r="2621" spans="1:4" x14ac:dyDescent="0.2">
      <c r="A2621" s="271">
        <v>3840</v>
      </c>
      <c r="B2621" s="272" t="s">
        <v>3446</v>
      </c>
      <c r="C2621" s="271" t="s">
        <v>77</v>
      </c>
      <c r="D2621" s="273">
        <v>51.78</v>
      </c>
    </row>
    <row r="2622" spans="1:4" x14ac:dyDescent="0.2">
      <c r="A2622" s="271">
        <v>3838</v>
      </c>
      <c r="B2622" s="272" t="s">
        <v>3447</v>
      </c>
      <c r="C2622" s="271" t="s">
        <v>77</v>
      </c>
      <c r="D2622" s="273">
        <v>114.28</v>
      </c>
    </row>
    <row r="2623" spans="1:4" x14ac:dyDescent="0.2">
      <c r="A2623" s="271">
        <v>3844</v>
      </c>
      <c r="B2623" s="272" t="s">
        <v>3448</v>
      </c>
      <c r="C2623" s="271" t="s">
        <v>77</v>
      </c>
      <c r="D2623" s="273">
        <v>203.85</v>
      </c>
    </row>
    <row r="2624" spans="1:4" x14ac:dyDescent="0.2">
      <c r="A2624" s="271">
        <v>3839</v>
      </c>
      <c r="B2624" s="272" t="s">
        <v>3449</v>
      </c>
      <c r="C2624" s="271" t="s">
        <v>77</v>
      </c>
      <c r="D2624" s="273">
        <v>371.31</v>
      </c>
    </row>
    <row r="2625" spans="1:4" x14ac:dyDescent="0.2">
      <c r="A2625" s="271">
        <v>3843</v>
      </c>
      <c r="B2625" s="272" t="s">
        <v>3450</v>
      </c>
      <c r="C2625" s="271" t="s">
        <v>77</v>
      </c>
      <c r="D2625" s="273">
        <v>509.63</v>
      </c>
    </row>
    <row r="2626" spans="1:4" x14ac:dyDescent="0.2">
      <c r="A2626" s="271">
        <v>3900</v>
      </c>
      <c r="B2626" s="272" t="s">
        <v>3451</v>
      </c>
      <c r="C2626" s="271" t="s">
        <v>77</v>
      </c>
      <c r="D2626" s="273">
        <v>44.68</v>
      </c>
    </row>
    <row r="2627" spans="1:4" x14ac:dyDescent="0.2">
      <c r="A2627" s="271">
        <v>3846</v>
      </c>
      <c r="B2627" s="272" t="s">
        <v>3452</v>
      </c>
      <c r="C2627" s="271" t="s">
        <v>77</v>
      </c>
      <c r="D2627" s="273">
        <v>13.42</v>
      </c>
    </row>
    <row r="2628" spans="1:4" x14ac:dyDescent="0.2">
      <c r="A2628" s="271">
        <v>3886</v>
      </c>
      <c r="B2628" s="272" t="s">
        <v>3453</v>
      </c>
      <c r="C2628" s="271" t="s">
        <v>77</v>
      </c>
      <c r="D2628" s="273">
        <v>17.82</v>
      </c>
    </row>
    <row r="2629" spans="1:4" x14ac:dyDescent="0.2">
      <c r="A2629" s="271">
        <v>3854</v>
      </c>
      <c r="B2629" s="272" t="s">
        <v>3454</v>
      </c>
      <c r="C2629" s="271" t="s">
        <v>77</v>
      </c>
      <c r="D2629" s="273">
        <v>10.16</v>
      </c>
    </row>
    <row r="2630" spans="1:4" x14ac:dyDescent="0.2">
      <c r="A2630" s="271">
        <v>3873</v>
      </c>
      <c r="B2630" s="272" t="s">
        <v>3455</v>
      </c>
      <c r="C2630" s="271" t="s">
        <v>77</v>
      </c>
      <c r="D2630" s="273">
        <v>11.83</v>
      </c>
    </row>
    <row r="2631" spans="1:4" x14ac:dyDescent="0.2">
      <c r="A2631" s="271">
        <v>38021</v>
      </c>
      <c r="B2631" s="272" t="s">
        <v>3456</v>
      </c>
      <c r="C2631" s="271" t="s">
        <v>77</v>
      </c>
      <c r="D2631" s="273">
        <v>21</v>
      </c>
    </row>
    <row r="2632" spans="1:4" x14ac:dyDescent="0.2">
      <c r="A2632" s="271">
        <v>43838</v>
      </c>
      <c r="B2632" s="272" t="s">
        <v>3457</v>
      </c>
      <c r="C2632" s="271" t="s">
        <v>77</v>
      </c>
      <c r="D2632" s="273">
        <v>27.14</v>
      </c>
    </row>
    <row r="2633" spans="1:4" x14ac:dyDescent="0.2">
      <c r="A2633" s="271">
        <v>3847</v>
      </c>
      <c r="B2633" s="272" t="s">
        <v>3458</v>
      </c>
      <c r="C2633" s="271" t="s">
        <v>77</v>
      </c>
      <c r="D2633" s="273">
        <v>27.37</v>
      </c>
    </row>
    <row r="2634" spans="1:4" x14ac:dyDescent="0.2">
      <c r="A2634" s="271">
        <v>38022</v>
      </c>
      <c r="B2634" s="272" t="s">
        <v>3459</v>
      </c>
      <c r="C2634" s="271" t="s">
        <v>77</v>
      </c>
      <c r="D2634" s="273">
        <v>37.619999999999997</v>
      </c>
    </row>
    <row r="2635" spans="1:4" x14ac:dyDescent="0.2">
      <c r="A2635" s="271">
        <v>3826</v>
      </c>
      <c r="B2635" s="272" t="s">
        <v>3460</v>
      </c>
      <c r="C2635" s="271" t="s">
        <v>77</v>
      </c>
      <c r="D2635" s="273">
        <v>51.38</v>
      </c>
    </row>
    <row r="2636" spans="1:4" x14ac:dyDescent="0.2">
      <c r="A2636" s="271">
        <v>3825</v>
      </c>
      <c r="B2636" s="272" t="s">
        <v>3461</v>
      </c>
      <c r="C2636" s="271" t="s">
        <v>77</v>
      </c>
      <c r="D2636" s="273">
        <v>14.77</v>
      </c>
    </row>
    <row r="2637" spans="1:4" x14ac:dyDescent="0.2">
      <c r="A2637" s="271">
        <v>3827</v>
      </c>
      <c r="B2637" s="272" t="s">
        <v>3462</v>
      </c>
      <c r="C2637" s="271" t="s">
        <v>77</v>
      </c>
      <c r="D2637" s="273">
        <v>32.28</v>
      </c>
    </row>
    <row r="2638" spans="1:4" x14ac:dyDescent="0.2">
      <c r="A2638" s="271">
        <v>3830</v>
      </c>
      <c r="B2638" s="272" t="s">
        <v>3463</v>
      </c>
      <c r="C2638" s="271" t="s">
        <v>77</v>
      </c>
      <c r="D2638" s="273">
        <v>203.2</v>
      </c>
    </row>
    <row r="2639" spans="1:4" x14ac:dyDescent="0.2">
      <c r="A2639" s="271">
        <v>37981</v>
      </c>
      <c r="B2639" s="272" t="s">
        <v>3464</v>
      </c>
      <c r="C2639" s="271" t="s">
        <v>77</v>
      </c>
      <c r="D2639" s="273">
        <v>6.99</v>
      </c>
    </row>
    <row r="2640" spans="1:4" x14ac:dyDescent="0.2">
      <c r="A2640" s="271">
        <v>37982</v>
      </c>
      <c r="B2640" s="272" t="s">
        <v>3465</v>
      </c>
      <c r="C2640" s="271" t="s">
        <v>77</v>
      </c>
      <c r="D2640" s="273">
        <v>10.15</v>
      </c>
    </row>
    <row r="2641" spans="1:4" x14ac:dyDescent="0.2">
      <c r="A2641" s="271">
        <v>37983</v>
      </c>
      <c r="B2641" s="272" t="s">
        <v>3466</v>
      </c>
      <c r="C2641" s="271" t="s">
        <v>77</v>
      </c>
      <c r="D2641" s="273">
        <v>15</v>
      </c>
    </row>
    <row r="2642" spans="1:4" x14ac:dyDescent="0.2">
      <c r="A2642" s="271">
        <v>37984</v>
      </c>
      <c r="B2642" s="272" t="s">
        <v>3467</v>
      </c>
      <c r="C2642" s="271" t="s">
        <v>77</v>
      </c>
      <c r="D2642" s="273">
        <v>21.07</v>
      </c>
    </row>
    <row r="2643" spans="1:4" x14ac:dyDescent="0.2">
      <c r="A2643" s="271">
        <v>37985</v>
      </c>
      <c r="B2643" s="272" t="s">
        <v>3468</v>
      </c>
      <c r="C2643" s="271" t="s">
        <v>77</v>
      </c>
      <c r="D2643" s="273">
        <v>29.94</v>
      </c>
    </row>
    <row r="2644" spans="1:4" x14ac:dyDescent="0.2">
      <c r="A2644" s="271">
        <v>20165</v>
      </c>
      <c r="B2644" s="272" t="s">
        <v>3469</v>
      </c>
      <c r="C2644" s="271" t="s">
        <v>77</v>
      </c>
      <c r="D2644" s="273">
        <v>25.19</v>
      </c>
    </row>
    <row r="2645" spans="1:4" x14ac:dyDescent="0.2">
      <c r="A2645" s="271">
        <v>20166</v>
      </c>
      <c r="B2645" s="272" t="s">
        <v>3470</v>
      </c>
      <c r="C2645" s="271" t="s">
        <v>77</v>
      </c>
      <c r="D2645" s="273">
        <v>76.930000000000007</v>
      </c>
    </row>
    <row r="2646" spans="1:4" x14ac:dyDescent="0.2">
      <c r="A2646" s="271">
        <v>20164</v>
      </c>
      <c r="B2646" s="272" t="s">
        <v>3471</v>
      </c>
      <c r="C2646" s="271" t="s">
        <v>77</v>
      </c>
      <c r="D2646" s="273">
        <v>12.1</v>
      </c>
    </row>
    <row r="2647" spans="1:4" x14ac:dyDescent="0.2">
      <c r="A2647" s="271">
        <v>3893</v>
      </c>
      <c r="B2647" s="272" t="s">
        <v>3472</v>
      </c>
      <c r="C2647" s="271" t="s">
        <v>77</v>
      </c>
      <c r="D2647" s="273">
        <v>18.97</v>
      </c>
    </row>
    <row r="2648" spans="1:4" x14ac:dyDescent="0.2">
      <c r="A2648" s="271">
        <v>3848</v>
      </c>
      <c r="B2648" s="272" t="s">
        <v>3473</v>
      </c>
      <c r="C2648" s="271" t="s">
        <v>77</v>
      </c>
      <c r="D2648" s="273">
        <v>11.56</v>
      </c>
    </row>
    <row r="2649" spans="1:4" x14ac:dyDescent="0.2">
      <c r="A2649" s="271">
        <v>3895</v>
      </c>
      <c r="B2649" s="272" t="s">
        <v>3474</v>
      </c>
      <c r="C2649" s="271" t="s">
        <v>77</v>
      </c>
      <c r="D2649" s="273">
        <v>12.84</v>
      </c>
    </row>
    <row r="2650" spans="1:4" x14ac:dyDescent="0.2">
      <c r="A2650" s="271">
        <v>12404</v>
      </c>
      <c r="B2650" s="272" t="s">
        <v>3475</v>
      </c>
      <c r="C2650" s="271" t="s">
        <v>77</v>
      </c>
      <c r="D2650" s="273">
        <v>9.0299999999999994</v>
      </c>
    </row>
    <row r="2651" spans="1:4" x14ac:dyDescent="0.2">
      <c r="A2651" s="271">
        <v>3939</v>
      </c>
      <c r="B2651" s="272" t="s">
        <v>3476</v>
      </c>
      <c r="C2651" s="271" t="s">
        <v>77</v>
      </c>
      <c r="D2651" s="273">
        <v>18.61</v>
      </c>
    </row>
    <row r="2652" spans="1:4" x14ac:dyDescent="0.2">
      <c r="A2652" s="271">
        <v>3911</v>
      </c>
      <c r="B2652" s="272" t="s">
        <v>3477</v>
      </c>
      <c r="C2652" s="271" t="s">
        <v>77</v>
      </c>
      <c r="D2652" s="273">
        <v>15.2</v>
      </c>
    </row>
    <row r="2653" spans="1:4" x14ac:dyDescent="0.2">
      <c r="A2653" s="271">
        <v>3910</v>
      </c>
      <c r="B2653" s="272" t="s">
        <v>3478</v>
      </c>
      <c r="C2653" s="271" t="s">
        <v>77</v>
      </c>
      <c r="D2653" s="273">
        <v>10.88</v>
      </c>
    </row>
    <row r="2654" spans="1:4" x14ac:dyDescent="0.2">
      <c r="A2654" s="271">
        <v>3908</v>
      </c>
      <c r="B2654" s="272" t="s">
        <v>3479</v>
      </c>
      <c r="C2654" s="271" t="s">
        <v>77</v>
      </c>
      <c r="D2654" s="273">
        <v>4.91</v>
      </c>
    </row>
    <row r="2655" spans="1:4" x14ac:dyDescent="0.2">
      <c r="A2655" s="271">
        <v>3913</v>
      </c>
      <c r="B2655" s="272" t="s">
        <v>3480</v>
      </c>
      <c r="C2655" s="271" t="s">
        <v>77</v>
      </c>
      <c r="D2655" s="273">
        <v>52</v>
      </c>
    </row>
    <row r="2656" spans="1:4" x14ac:dyDescent="0.2">
      <c r="A2656" s="271">
        <v>3912</v>
      </c>
      <c r="B2656" s="272" t="s">
        <v>3481</v>
      </c>
      <c r="C2656" s="271" t="s">
        <v>77</v>
      </c>
      <c r="D2656" s="273">
        <v>28.5</v>
      </c>
    </row>
    <row r="2657" spans="1:4" x14ac:dyDescent="0.2">
      <c r="A2657" s="271">
        <v>3914</v>
      </c>
      <c r="B2657" s="272" t="s">
        <v>3482</v>
      </c>
      <c r="C2657" s="271" t="s">
        <v>77</v>
      </c>
      <c r="D2657" s="273">
        <v>78.44</v>
      </c>
    </row>
    <row r="2658" spans="1:4" x14ac:dyDescent="0.2">
      <c r="A2658" s="271">
        <v>3909</v>
      </c>
      <c r="B2658" s="272" t="s">
        <v>3483</v>
      </c>
      <c r="C2658" s="271" t="s">
        <v>77</v>
      </c>
      <c r="D2658" s="273">
        <v>6.69</v>
      </c>
    </row>
    <row r="2659" spans="1:4" x14ac:dyDescent="0.2">
      <c r="A2659" s="271">
        <v>3915</v>
      </c>
      <c r="B2659" s="272" t="s">
        <v>3484</v>
      </c>
      <c r="C2659" s="271" t="s">
        <v>77</v>
      </c>
      <c r="D2659" s="273">
        <v>123.7</v>
      </c>
    </row>
    <row r="2660" spans="1:4" x14ac:dyDescent="0.2">
      <c r="A2660" s="271">
        <v>3916</v>
      </c>
      <c r="B2660" s="272" t="s">
        <v>3485</v>
      </c>
      <c r="C2660" s="271" t="s">
        <v>77</v>
      </c>
      <c r="D2660" s="273">
        <v>225.36</v>
      </c>
    </row>
    <row r="2661" spans="1:4" x14ac:dyDescent="0.2">
      <c r="A2661" s="271">
        <v>3917</v>
      </c>
      <c r="B2661" s="272" t="s">
        <v>3486</v>
      </c>
      <c r="C2661" s="271" t="s">
        <v>77</v>
      </c>
      <c r="D2661" s="273">
        <v>371.71</v>
      </c>
    </row>
    <row r="2662" spans="1:4" x14ac:dyDescent="0.2">
      <c r="A2662" s="271">
        <v>1904</v>
      </c>
      <c r="B2662" s="272" t="s">
        <v>3487</v>
      </c>
      <c r="C2662" s="271" t="s">
        <v>77</v>
      </c>
      <c r="D2662" s="273">
        <v>1.1200000000000001</v>
      </c>
    </row>
    <row r="2663" spans="1:4" x14ac:dyDescent="0.2">
      <c r="A2663" s="271">
        <v>1899</v>
      </c>
      <c r="B2663" s="272" t="s">
        <v>3488</v>
      </c>
      <c r="C2663" s="271" t="s">
        <v>77</v>
      </c>
      <c r="D2663" s="273">
        <v>1.27</v>
      </c>
    </row>
    <row r="2664" spans="1:4" x14ac:dyDescent="0.2">
      <c r="A2664" s="271">
        <v>1900</v>
      </c>
      <c r="B2664" s="272" t="s">
        <v>3489</v>
      </c>
      <c r="C2664" s="271" t="s">
        <v>77</v>
      </c>
      <c r="D2664" s="273">
        <v>2.06</v>
      </c>
    </row>
    <row r="2665" spans="1:4" x14ac:dyDescent="0.2">
      <c r="A2665" s="271">
        <v>12407</v>
      </c>
      <c r="B2665" s="272" t="s">
        <v>3490</v>
      </c>
      <c r="C2665" s="271" t="s">
        <v>77</v>
      </c>
      <c r="D2665" s="273">
        <v>28.14</v>
      </c>
    </row>
    <row r="2666" spans="1:4" x14ac:dyDescent="0.2">
      <c r="A2666" s="271">
        <v>12408</v>
      </c>
      <c r="B2666" s="272" t="s">
        <v>3491</v>
      </c>
      <c r="C2666" s="271" t="s">
        <v>77</v>
      </c>
      <c r="D2666" s="273">
        <v>15.88</v>
      </c>
    </row>
    <row r="2667" spans="1:4" x14ac:dyDescent="0.2">
      <c r="A2667" s="271">
        <v>12409</v>
      </c>
      <c r="B2667" s="272" t="s">
        <v>3492</v>
      </c>
      <c r="C2667" s="271" t="s">
        <v>77</v>
      </c>
      <c r="D2667" s="273">
        <v>15.88</v>
      </c>
    </row>
    <row r="2668" spans="1:4" x14ac:dyDescent="0.2">
      <c r="A2668" s="271">
        <v>12410</v>
      </c>
      <c r="B2668" s="272" t="s">
        <v>3493</v>
      </c>
      <c r="C2668" s="271" t="s">
        <v>77</v>
      </c>
      <c r="D2668" s="273">
        <v>10.94</v>
      </c>
    </row>
    <row r="2669" spans="1:4" x14ac:dyDescent="0.2">
      <c r="A2669" s="271">
        <v>3936</v>
      </c>
      <c r="B2669" s="272" t="s">
        <v>3494</v>
      </c>
      <c r="C2669" s="271" t="s">
        <v>77</v>
      </c>
      <c r="D2669" s="273">
        <v>19.77</v>
      </c>
    </row>
    <row r="2670" spans="1:4" x14ac:dyDescent="0.2">
      <c r="A2670" s="271">
        <v>3924</v>
      </c>
      <c r="B2670" s="272" t="s">
        <v>3495</v>
      </c>
      <c r="C2670" s="271" t="s">
        <v>77</v>
      </c>
      <c r="D2670" s="273">
        <v>19.77</v>
      </c>
    </row>
    <row r="2671" spans="1:4" x14ac:dyDescent="0.2">
      <c r="A2671" s="271">
        <v>3922</v>
      </c>
      <c r="B2671" s="272" t="s">
        <v>3496</v>
      </c>
      <c r="C2671" s="271" t="s">
        <v>77</v>
      </c>
      <c r="D2671" s="273">
        <v>18.18</v>
      </c>
    </row>
    <row r="2672" spans="1:4" x14ac:dyDescent="0.2">
      <c r="A2672" s="271">
        <v>3923</v>
      </c>
      <c r="B2672" s="272" t="s">
        <v>3497</v>
      </c>
      <c r="C2672" s="271" t="s">
        <v>77</v>
      </c>
      <c r="D2672" s="273">
        <v>19.77</v>
      </c>
    </row>
    <row r="2673" spans="1:4" x14ac:dyDescent="0.2">
      <c r="A2673" s="271">
        <v>3921</v>
      </c>
      <c r="B2673" s="272" t="s">
        <v>3498</v>
      </c>
      <c r="C2673" s="271" t="s">
        <v>77</v>
      </c>
      <c r="D2673" s="273">
        <v>16.32</v>
      </c>
    </row>
    <row r="2674" spans="1:4" x14ac:dyDescent="0.2">
      <c r="A2674" s="271">
        <v>3937</v>
      </c>
      <c r="B2674" s="272" t="s">
        <v>3499</v>
      </c>
      <c r="C2674" s="271" t="s">
        <v>77</v>
      </c>
      <c r="D2674" s="273">
        <v>16.309999999999999</v>
      </c>
    </row>
    <row r="2675" spans="1:4" x14ac:dyDescent="0.2">
      <c r="A2675" s="271">
        <v>3920</v>
      </c>
      <c r="B2675" s="272" t="s">
        <v>3500</v>
      </c>
      <c r="C2675" s="271" t="s">
        <v>77</v>
      </c>
      <c r="D2675" s="273">
        <v>16.309999999999999</v>
      </c>
    </row>
    <row r="2676" spans="1:4" x14ac:dyDescent="0.2">
      <c r="A2676" s="271">
        <v>3938</v>
      </c>
      <c r="B2676" s="272" t="s">
        <v>3501</v>
      </c>
      <c r="C2676" s="271" t="s">
        <v>77</v>
      </c>
      <c r="D2676" s="273">
        <v>10.75</v>
      </c>
    </row>
    <row r="2677" spans="1:4" x14ac:dyDescent="0.2">
      <c r="A2677" s="271">
        <v>3919</v>
      </c>
      <c r="B2677" s="272" t="s">
        <v>3502</v>
      </c>
      <c r="C2677" s="271" t="s">
        <v>77</v>
      </c>
      <c r="D2677" s="273">
        <v>10.96</v>
      </c>
    </row>
    <row r="2678" spans="1:4" x14ac:dyDescent="0.2">
      <c r="A2678" s="271">
        <v>3927</v>
      </c>
      <c r="B2678" s="272" t="s">
        <v>3503</v>
      </c>
      <c r="C2678" s="271" t="s">
        <v>77</v>
      </c>
      <c r="D2678" s="273">
        <v>55.52</v>
      </c>
    </row>
    <row r="2679" spans="1:4" x14ac:dyDescent="0.2">
      <c r="A2679" s="271">
        <v>3928</v>
      </c>
      <c r="B2679" s="272" t="s">
        <v>3504</v>
      </c>
      <c r="C2679" s="271" t="s">
        <v>77</v>
      </c>
      <c r="D2679" s="273">
        <v>55.52</v>
      </c>
    </row>
    <row r="2680" spans="1:4" x14ac:dyDescent="0.2">
      <c r="A2680" s="271">
        <v>3926</v>
      </c>
      <c r="B2680" s="272" t="s">
        <v>3505</v>
      </c>
      <c r="C2680" s="271" t="s">
        <v>77</v>
      </c>
      <c r="D2680" s="273">
        <v>31.65</v>
      </c>
    </row>
    <row r="2681" spans="1:4" x14ac:dyDescent="0.2">
      <c r="A2681" s="271">
        <v>3935</v>
      </c>
      <c r="B2681" s="272" t="s">
        <v>3506</v>
      </c>
      <c r="C2681" s="271" t="s">
        <v>77</v>
      </c>
      <c r="D2681" s="273">
        <v>31.65</v>
      </c>
    </row>
    <row r="2682" spans="1:4" x14ac:dyDescent="0.2">
      <c r="A2682" s="271">
        <v>3925</v>
      </c>
      <c r="B2682" s="272" t="s">
        <v>3507</v>
      </c>
      <c r="C2682" s="271" t="s">
        <v>77</v>
      </c>
      <c r="D2682" s="273">
        <v>31.65</v>
      </c>
    </row>
    <row r="2683" spans="1:4" x14ac:dyDescent="0.2">
      <c r="A2683" s="271">
        <v>3929</v>
      </c>
      <c r="B2683" s="272" t="s">
        <v>3508</v>
      </c>
      <c r="C2683" s="271" t="s">
        <v>77</v>
      </c>
      <c r="D2683" s="273">
        <v>84.59</v>
      </c>
    </row>
    <row r="2684" spans="1:4" x14ac:dyDescent="0.2">
      <c r="A2684" s="271">
        <v>3931</v>
      </c>
      <c r="B2684" s="272" t="s">
        <v>3509</v>
      </c>
      <c r="C2684" s="271" t="s">
        <v>77</v>
      </c>
      <c r="D2684" s="273">
        <v>84.59</v>
      </c>
    </row>
    <row r="2685" spans="1:4" x14ac:dyDescent="0.2">
      <c r="A2685" s="271">
        <v>3930</v>
      </c>
      <c r="B2685" s="272" t="s">
        <v>3510</v>
      </c>
      <c r="C2685" s="271" t="s">
        <v>77</v>
      </c>
      <c r="D2685" s="273">
        <v>84.59</v>
      </c>
    </row>
    <row r="2686" spans="1:4" x14ac:dyDescent="0.2">
      <c r="A2686" s="271">
        <v>12406</v>
      </c>
      <c r="B2686" s="272" t="s">
        <v>3511</v>
      </c>
      <c r="C2686" s="271" t="s">
        <v>77</v>
      </c>
      <c r="D2686" s="273">
        <v>7.77</v>
      </c>
    </row>
    <row r="2687" spans="1:4" x14ac:dyDescent="0.2">
      <c r="A2687" s="271">
        <v>3932</v>
      </c>
      <c r="B2687" s="272" t="s">
        <v>3512</v>
      </c>
      <c r="C2687" s="271" t="s">
        <v>77</v>
      </c>
      <c r="D2687" s="273">
        <v>146.07</v>
      </c>
    </row>
    <row r="2688" spans="1:4" x14ac:dyDescent="0.2">
      <c r="A2688" s="271">
        <v>3933</v>
      </c>
      <c r="B2688" s="272" t="s">
        <v>3513</v>
      </c>
      <c r="C2688" s="271" t="s">
        <v>77</v>
      </c>
      <c r="D2688" s="273">
        <v>146.07</v>
      </c>
    </row>
    <row r="2689" spans="1:4" x14ac:dyDescent="0.2">
      <c r="A2689" s="271">
        <v>3934</v>
      </c>
      <c r="B2689" s="272" t="s">
        <v>3514</v>
      </c>
      <c r="C2689" s="271" t="s">
        <v>77</v>
      </c>
      <c r="D2689" s="273">
        <v>146.07</v>
      </c>
    </row>
    <row r="2690" spans="1:4" x14ac:dyDescent="0.2">
      <c r="A2690" s="271">
        <v>40355</v>
      </c>
      <c r="B2690" s="272" t="s">
        <v>3515</v>
      </c>
      <c r="C2690" s="271" t="s">
        <v>77</v>
      </c>
      <c r="D2690" s="273"/>
    </row>
    <row r="2691" spans="1:4" x14ac:dyDescent="0.2">
      <c r="A2691" s="271">
        <v>40364</v>
      </c>
      <c r="B2691" s="272" t="s">
        <v>3516</v>
      </c>
      <c r="C2691" s="271" t="s">
        <v>77</v>
      </c>
      <c r="D2691" s="273"/>
    </row>
    <row r="2692" spans="1:4" x14ac:dyDescent="0.2">
      <c r="A2692" s="271">
        <v>40361</v>
      </c>
      <c r="B2692" s="272" t="s">
        <v>3517</v>
      </c>
      <c r="C2692" s="271" t="s">
        <v>77</v>
      </c>
      <c r="D2692" s="273"/>
    </row>
    <row r="2693" spans="1:4" x14ac:dyDescent="0.2">
      <c r="A2693" s="271">
        <v>40358</v>
      </c>
      <c r="B2693" s="272" t="s">
        <v>3518</v>
      </c>
      <c r="C2693" s="271" t="s">
        <v>77</v>
      </c>
      <c r="D2693" s="273"/>
    </row>
    <row r="2694" spans="1:4" x14ac:dyDescent="0.2">
      <c r="A2694" s="271">
        <v>40370</v>
      </c>
      <c r="B2694" s="272" t="s">
        <v>3519</v>
      </c>
      <c r="C2694" s="271" t="s">
        <v>77</v>
      </c>
      <c r="D2694" s="273"/>
    </row>
    <row r="2695" spans="1:4" x14ac:dyDescent="0.2">
      <c r="A2695" s="271">
        <v>40367</v>
      </c>
      <c r="B2695" s="272" t="s">
        <v>3520</v>
      </c>
      <c r="C2695" s="271" t="s">
        <v>77</v>
      </c>
      <c r="D2695" s="273"/>
    </row>
    <row r="2696" spans="1:4" x14ac:dyDescent="0.2">
      <c r="A2696" s="271">
        <v>40373</v>
      </c>
      <c r="B2696" s="272" t="s">
        <v>3521</v>
      </c>
      <c r="C2696" s="271" t="s">
        <v>77</v>
      </c>
      <c r="D2696" s="273"/>
    </row>
    <row r="2697" spans="1:4" x14ac:dyDescent="0.2">
      <c r="A2697" s="271">
        <v>3907</v>
      </c>
      <c r="B2697" s="272" t="s">
        <v>3522</v>
      </c>
      <c r="C2697" s="271" t="s">
        <v>77</v>
      </c>
      <c r="D2697" s="273">
        <v>5.15</v>
      </c>
    </row>
    <row r="2698" spans="1:4" x14ac:dyDescent="0.2">
      <c r="A2698" s="271">
        <v>3889</v>
      </c>
      <c r="B2698" s="272" t="s">
        <v>3523</v>
      </c>
      <c r="C2698" s="271" t="s">
        <v>77</v>
      </c>
      <c r="D2698" s="273">
        <v>3.66</v>
      </c>
    </row>
    <row r="2699" spans="1:4" x14ac:dyDescent="0.2">
      <c r="A2699" s="271">
        <v>3868</v>
      </c>
      <c r="B2699" s="272" t="s">
        <v>3524</v>
      </c>
      <c r="C2699" s="271" t="s">
        <v>77</v>
      </c>
      <c r="D2699" s="273">
        <v>1.34</v>
      </c>
    </row>
    <row r="2700" spans="1:4" x14ac:dyDescent="0.2">
      <c r="A2700" s="271">
        <v>3869</v>
      </c>
      <c r="B2700" s="272" t="s">
        <v>3525</v>
      </c>
      <c r="C2700" s="271" t="s">
        <v>77</v>
      </c>
      <c r="D2700" s="273">
        <v>2.97</v>
      </c>
    </row>
    <row r="2701" spans="1:4" x14ac:dyDescent="0.2">
      <c r="A2701" s="271">
        <v>3872</v>
      </c>
      <c r="B2701" s="272" t="s">
        <v>3526</v>
      </c>
      <c r="C2701" s="271" t="s">
        <v>77</v>
      </c>
      <c r="D2701" s="273">
        <v>5.08</v>
      </c>
    </row>
    <row r="2702" spans="1:4" x14ac:dyDescent="0.2">
      <c r="A2702" s="271">
        <v>3850</v>
      </c>
      <c r="B2702" s="272" t="s">
        <v>3527</v>
      </c>
      <c r="C2702" s="271" t="s">
        <v>77</v>
      </c>
      <c r="D2702" s="273">
        <v>11.72</v>
      </c>
    </row>
    <row r="2703" spans="1:4" x14ac:dyDescent="0.2">
      <c r="A2703" s="271">
        <v>38023</v>
      </c>
      <c r="B2703" s="272" t="s">
        <v>3528</v>
      </c>
      <c r="C2703" s="271" t="s">
        <v>77</v>
      </c>
      <c r="D2703" s="273">
        <v>5.96</v>
      </c>
    </row>
    <row r="2704" spans="1:4" x14ac:dyDescent="0.2">
      <c r="A2704" s="271">
        <v>37986</v>
      </c>
      <c r="B2704" s="272" t="s">
        <v>3529</v>
      </c>
      <c r="C2704" s="271" t="s">
        <v>77</v>
      </c>
      <c r="D2704" s="273">
        <v>2.39</v>
      </c>
    </row>
    <row r="2705" spans="1:4" x14ac:dyDescent="0.2">
      <c r="A2705" s="271">
        <v>21120</v>
      </c>
      <c r="B2705" s="272" t="s">
        <v>3530</v>
      </c>
      <c r="C2705" s="271" t="s">
        <v>77</v>
      </c>
      <c r="D2705" s="273">
        <v>12.18</v>
      </c>
    </row>
    <row r="2706" spans="1:4" x14ac:dyDescent="0.2">
      <c r="A2706" s="271">
        <v>39318</v>
      </c>
      <c r="B2706" s="272" t="s">
        <v>3531</v>
      </c>
      <c r="C2706" s="271" t="s">
        <v>77</v>
      </c>
      <c r="D2706" s="273">
        <v>11.33</v>
      </c>
    </row>
    <row r="2707" spans="1:4" x14ac:dyDescent="0.2">
      <c r="A2707" s="271">
        <v>37987</v>
      </c>
      <c r="B2707" s="272" t="s">
        <v>3532</v>
      </c>
      <c r="C2707" s="271" t="s">
        <v>77</v>
      </c>
      <c r="D2707" s="273">
        <v>119.11</v>
      </c>
    </row>
    <row r="2708" spans="1:4" x14ac:dyDescent="0.2">
      <c r="A2708" s="271">
        <v>37988</v>
      </c>
      <c r="B2708" s="272" t="s">
        <v>3533</v>
      </c>
      <c r="C2708" s="271" t="s">
        <v>77</v>
      </c>
      <c r="D2708" s="273">
        <v>189.26</v>
      </c>
    </row>
    <row r="2709" spans="1:4" x14ac:dyDescent="0.2">
      <c r="A2709" s="271">
        <v>40366</v>
      </c>
      <c r="B2709" s="272" t="s">
        <v>3534</v>
      </c>
      <c r="C2709" s="271" t="s">
        <v>77</v>
      </c>
      <c r="D2709" s="273"/>
    </row>
    <row r="2710" spans="1:4" x14ac:dyDescent="0.2">
      <c r="A2710" s="271">
        <v>40363</v>
      </c>
      <c r="B2710" s="272" t="s">
        <v>3535</v>
      </c>
      <c r="C2710" s="271" t="s">
        <v>77</v>
      </c>
      <c r="D2710" s="273"/>
    </row>
    <row r="2711" spans="1:4" x14ac:dyDescent="0.2">
      <c r="A2711" s="271">
        <v>40360</v>
      </c>
      <c r="B2711" s="272" t="s">
        <v>3536</v>
      </c>
      <c r="C2711" s="271" t="s">
        <v>77</v>
      </c>
      <c r="D2711" s="273"/>
    </row>
    <row r="2712" spans="1:4" x14ac:dyDescent="0.2">
      <c r="A2712" s="271">
        <v>40354</v>
      </c>
      <c r="B2712" s="272" t="s">
        <v>3537</v>
      </c>
      <c r="C2712" s="271" t="s">
        <v>77</v>
      </c>
      <c r="D2712" s="273"/>
    </row>
    <row r="2713" spans="1:4" x14ac:dyDescent="0.2">
      <c r="A2713" s="271">
        <v>40372</v>
      </c>
      <c r="B2713" s="272" t="s">
        <v>3538</v>
      </c>
      <c r="C2713" s="271" t="s">
        <v>77</v>
      </c>
      <c r="D2713" s="273"/>
    </row>
    <row r="2714" spans="1:4" x14ac:dyDescent="0.2">
      <c r="A2714" s="271">
        <v>40369</v>
      </c>
      <c r="B2714" s="272" t="s">
        <v>3539</v>
      </c>
      <c r="C2714" s="271" t="s">
        <v>77</v>
      </c>
      <c r="D2714" s="273"/>
    </row>
    <row r="2715" spans="1:4" x14ac:dyDescent="0.2">
      <c r="A2715" s="271">
        <v>40375</v>
      </c>
      <c r="B2715" s="272" t="s">
        <v>3540</v>
      </c>
      <c r="C2715" s="271" t="s">
        <v>77</v>
      </c>
      <c r="D2715" s="273"/>
    </row>
    <row r="2716" spans="1:4" x14ac:dyDescent="0.2">
      <c r="A2716" s="271">
        <v>40357</v>
      </c>
      <c r="B2716" s="272" t="s">
        <v>3541</v>
      </c>
      <c r="C2716" s="271" t="s">
        <v>77</v>
      </c>
      <c r="D2716" s="273"/>
    </row>
    <row r="2717" spans="1:4" x14ac:dyDescent="0.2">
      <c r="A2717" s="271">
        <v>1893</v>
      </c>
      <c r="B2717" s="272" t="s">
        <v>3542</v>
      </c>
      <c r="C2717" s="271" t="s">
        <v>77</v>
      </c>
      <c r="D2717" s="273">
        <v>4.24</v>
      </c>
    </row>
    <row r="2718" spans="1:4" x14ac:dyDescent="0.2">
      <c r="A2718" s="271">
        <v>1902</v>
      </c>
      <c r="B2718" s="272" t="s">
        <v>3543</v>
      </c>
      <c r="C2718" s="271" t="s">
        <v>77</v>
      </c>
      <c r="D2718" s="273">
        <v>3.08</v>
      </c>
    </row>
    <row r="2719" spans="1:4" x14ac:dyDescent="0.2">
      <c r="A2719" s="271">
        <v>1892</v>
      </c>
      <c r="B2719" s="272" t="s">
        <v>3544</v>
      </c>
      <c r="C2719" s="271" t="s">
        <v>77</v>
      </c>
      <c r="D2719" s="273">
        <v>1.99</v>
      </c>
    </row>
    <row r="2720" spans="1:4" x14ac:dyDescent="0.2">
      <c r="A2720" s="271">
        <v>1901</v>
      </c>
      <c r="B2720" s="272" t="s">
        <v>3545</v>
      </c>
      <c r="C2720" s="271" t="s">
        <v>77</v>
      </c>
      <c r="D2720" s="273">
        <v>0.96</v>
      </c>
    </row>
    <row r="2721" spans="1:4" x14ac:dyDescent="0.2">
      <c r="A2721" s="271">
        <v>1907</v>
      </c>
      <c r="B2721" s="272" t="s">
        <v>3546</v>
      </c>
      <c r="C2721" s="271" t="s">
        <v>77</v>
      </c>
      <c r="D2721" s="273">
        <v>13.65</v>
      </c>
    </row>
    <row r="2722" spans="1:4" x14ac:dyDescent="0.2">
      <c r="A2722" s="271">
        <v>1894</v>
      </c>
      <c r="B2722" s="272" t="s">
        <v>3547</v>
      </c>
      <c r="C2722" s="271" t="s">
        <v>77</v>
      </c>
      <c r="D2722" s="273">
        <v>6.14</v>
      </c>
    </row>
    <row r="2723" spans="1:4" x14ac:dyDescent="0.2">
      <c r="A2723" s="271">
        <v>1896</v>
      </c>
      <c r="B2723" s="272" t="s">
        <v>3548</v>
      </c>
      <c r="C2723" s="271" t="s">
        <v>77</v>
      </c>
      <c r="D2723" s="273">
        <v>18.329999999999998</v>
      </c>
    </row>
    <row r="2724" spans="1:4" x14ac:dyDescent="0.2">
      <c r="A2724" s="271">
        <v>1891</v>
      </c>
      <c r="B2724" s="272" t="s">
        <v>3549</v>
      </c>
      <c r="C2724" s="271" t="s">
        <v>77</v>
      </c>
      <c r="D2724" s="273">
        <v>1.42</v>
      </c>
    </row>
    <row r="2725" spans="1:4" x14ac:dyDescent="0.2">
      <c r="A2725" s="271">
        <v>1895</v>
      </c>
      <c r="B2725" s="272" t="s">
        <v>3550</v>
      </c>
      <c r="C2725" s="271" t="s">
        <v>77</v>
      </c>
      <c r="D2725" s="273">
        <v>32.21</v>
      </c>
    </row>
    <row r="2726" spans="1:4" x14ac:dyDescent="0.2">
      <c r="A2726" s="271">
        <v>2641</v>
      </c>
      <c r="B2726" s="272" t="s">
        <v>3551</v>
      </c>
      <c r="C2726" s="271" t="s">
        <v>77</v>
      </c>
      <c r="D2726" s="273">
        <v>31.68</v>
      </c>
    </row>
    <row r="2727" spans="1:4" x14ac:dyDescent="0.2">
      <c r="A2727" s="271">
        <v>2636</v>
      </c>
      <c r="B2727" s="272" t="s">
        <v>3552</v>
      </c>
      <c r="C2727" s="271" t="s">
        <v>77</v>
      </c>
      <c r="D2727" s="273">
        <v>2.04</v>
      </c>
    </row>
    <row r="2728" spans="1:4" x14ac:dyDescent="0.2">
      <c r="A2728" s="271">
        <v>2637</v>
      </c>
      <c r="B2728" s="272" t="s">
        <v>3553</v>
      </c>
      <c r="C2728" s="271" t="s">
        <v>77</v>
      </c>
      <c r="D2728" s="273">
        <v>2.17</v>
      </c>
    </row>
    <row r="2729" spans="1:4" x14ac:dyDescent="0.2">
      <c r="A2729" s="271">
        <v>2638</v>
      </c>
      <c r="B2729" s="272" t="s">
        <v>3554</v>
      </c>
      <c r="C2729" s="271" t="s">
        <v>77</v>
      </c>
      <c r="D2729" s="273">
        <v>2.52</v>
      </c>
    </row>
    <row r="2730" spans="1:4" x14ac:dyDescent="0.2">
      <c r="A2730" s="271">
        <v>2639</v>
      </c>
      <c r="B2730" s="272" t="s">
        <v>3555</v>
      </c>
      <c r="C2730" s="271" t="s">
        <v>77</v>
      </c>
      <c r="D2730" s="273">
        <v>4.4800000000000004</v>
      </c>
    </row>
    <row r="2731" spans="1:4" x14ac:dyDescent="0.2">
      <c r="A2731" s="271">
        <v>2644</v>
      </c>
      <c r="B2731" s="272" t="s">
        <v>3556</v>
      </c>
      <c r="C2731" s="271" t="s">
        <v>77</v>
      </c>
      <c r="D2731" s="273">
        <v>6.48</v>
      </c>
    </row>
    <row r="2732" spans="1:4" x14ac:dyDescent="0.2">
      <c r="A2732" s="271">
        <v>2640</v>
      </c>
      <c r="B2732" s="272" t="s">
        <v>3557</v>
      </c>
      <c r="C2732" s="271" t="s">
        <v>77</v>
      </c>
      <c r="D2732" s="273">
        <v>13.19</v>
      </c>
    </row>
    <row r="2733" spans="1:4" x14ac:dyDescent="0.2">
      <c r="A2733" s="271">
        <v>2642</v>
      </c>
      <c r="B2733" s="272" t="s">
        <v>3558</v>
      </c>
      <c r="C2733" s="271" t="s">
        <v>77</v>
      </c>
      <c r="D2733" s="273">
        <v>20.079999999999998</v>
      </c>
    </row>
    <row r="2734" spans="1:4" x14ac:dyDescent="0.2">
      <c r="A2734" s="271">
        <v>2643</v>
      </c>
      <c r="B2734" s="272" t="s">
        <v>3559</v>
      </c>
      <c r="C2734" s="271" t="s">
        <v>77</v>
      </c>
      <c r="D2734" s="273">
        <v>9.0299999999999994</v>
      </c>
    </row>
    <row r="2735" spans="1:4" x14ac:dyDescent="0.2">
      <c r="A2735" s="271">
        <v>44281</v>
      </c>
      <c r="B2735" s="272" t="s">
        <v>3560</v>
      </c>
      <c r="C2735" s="271" t="s">
        <v>77</v>
      </c>
      <c r="D2735" s="273"/>
    </row>
    <row r="2736" spans="1:4" x14ac:dyDescent="0.2">
      <c r="A2736" s="271">
        <v>39855</v>
      </c>
      <c r="B2736" s="272" t="s">
        <v>3561</v>
      </c>
      <c r="C2736" s="271" t="s">
        <v>77</v>
      </c>
      <c r="D2736" s="273"/>
    </row>
    <row r="2737" spans="1:4" x14ac:dyDescent="0.2">
      <c r="A2737" s="271">
        <v>39856</v>
      </c>
      <c r="B2737" s="272" t="s">
        <v>3562</v>
      </c>
      <c r="C2737" s="271" t="s">
        <v>77</v>
      </c>
      <c r="D2737" s="273"/>
    </row>
    <row r="2738" spans="1:4" x14ac:dyDescent="0.2">
      <c r="A2738" s="271">
        <v>39857</v>
      </c>
      <c r="B2738" s="272" t="s">
        <v>3563</v>
      </c>
      <c r="C2738" s="271" t="s">
        <v>77</v>
      </c>
      <c r="D2738" s="273"/>
    </row>
    <row r="2739" spans="1:4" x14ac:dyDescent="0.2">
      <c r="A2739" s="271">
        <v>39858</v>
      </c>
      <c r="B2739" s="272" t="s">
        <v>3564</v>
      </c>
      <c r="C2739" s="271" t="s">
        <v>77</v>
      </c>
      <c r="D2739" s="273"/>
    </row>
    <row r="2740" spans="1:4" x14ac:dyDescent="0.2">
      <c r="A2740" s="271">
        <v>39859</v>
      </c>
      <c r="B2740" s="272" t="s">
        <v>3565</v>
      </c>
      <c r="C2740" s="271" t="s">
        <v>77</v>
      </c>
      <c r="D2740" s="273"/>
    </row>
    <row r="2741" spans="1:4" x14ac:dyDescent="0.2">
      <c r="A2741" s="271">
        <v>39860</v>
      </c>
      <c r="B2741" s="272" t="s">
        <v>3566</v>
      </c>
      <c r="C2741" s="271" t="s">
        <v>77</v>
      </c>
      <c r="D2741" s="273"/>
    </row>
    <row r="2742" spans="1:4" x14ac:dyDescent="0.2">
      <c r="A2742" s="271">
        <v>39861</v>
      </c>
      <c r="B2742" s="272" t="s">
        <v>3567</v>
      </c>
      <c r="C2742" s="271" t="s">
        <v>77</v>
      </c>
      <c r="D2742" s="273"/>
    </row>
    <row r="2743" spans="1:4" x14ac:dyDescent="0.2">
      <c r="A2743" s="271">
        <v>3867</v>
      </c>
      <c r="B2743" s="272" t="s">
        <v>3568</v>
      </c>
      <c r="C2743" s="271" t="s">
        <v>77</v>
      </c>
      <c r="D2743" s="273">
        <v>71.36</v>
      </c>
    </row>
    <row r="2744" spans="1:4" x14ac:dyDescent="0.2">
      <c r="A2744" s="271">
        <v>3861</v>
      </c>
      <c r="B2744" s="272" t="s">
        <v>3569</v>
      </c>
      <c r="C2744" s="271" t="s">
        <v>77</v>
      </c>
      <c r="D2744" s="273">
        <v>0.74</v>
      </c>
    </row>
    <row r="2745" spans="1:4" x14ac:dyDescent="0.2">
      <c r="A2745" s="271">
        <v>3904</v>
      </c>
      <c r="B2745" s="272" t="s">
        <v>3570</v>
      </c>
      <c r="C2745" s="271" t="s">
        <v>77</v>
      </c>
      <c r="D2745" s="273">
        <v>0.78</v>
      </c>
    </row>
    <row r="2746" spans="1:4" x14ac:dyDescent="0.2">
      <c r="A2746" s="271">
        <v>3903</v>
      </c>
      <c r="B2746" s="272" t="s">
        <v>3571</v>
      </c>
      <c r="C2746" s="271" t="s">
        <v>77</v>
      </c>
      <c r="D2746" s="273">
        <v>1.91</v>
      </c>
    </row>
    <row r="2747" spans="1:4" x14ac:dyDescent="0.2">
      <c r="A2747" s="271">
        <v>3862</v>
      </c>
      <c r="B2747" s="272" t="s">
        <v>3572</v>
      </c>
      <c r="C2747" s="271" t="s">
        <v>77</v>
      </c>
      <c r="D2747" s="273">
        <v>4.08</v>
      </c>
    </row>
    <row r="2748" spans="1:4" x14ac:dyDescent="0.2">
      <c r="A2748" s="271">
        <v>3863</v>
      </c>
      <c r="B2748" s="272" t="s">
        <v>3573</v>
      </c>
      <c r="C2748" s="271" t="s">
        <v>77</v>
      </c>
      <c r="D2748" s="273">
        <v>4.18</v>
      </c>
    </row>
    <row r="2749" spans="1:4" x14ac:dyDescent="0.2">
      <c r="A2749" s="271">
        <v>3864</v>
      </c>
      <c r="B2749" s="272" t="s">
        <v>3574</v>
      </c>
      <c r="C2749" s="271" t="s">
        <v>77</v>
      </c>
      <c r="D2749" s="273">
        <v>12.8</v>
      </c>
    </row>
    <row r="2750" spans="1:4" x14ac:dyDescent="0.2">
      <c r="A2750" s="271">
        <v>3865</v>
      </c>
      <c r="B2750" s="272" t="s">
        <v>3575</v>
      </c>
      <c r="C2750" s="271" t="s">
        <v>77</v>
      </c>
      <c r="D2750" s="273">
        <v>18.72</v>
      </c>
    </row>
    <row r="2751" spans="1:4" x14ac:dyDescent="0.2">
      <c r="A2751" s="271">
        <v>3866</v>
      </c>
      <c r="B2751" s="272" t="s">
        <v>3576</v>
      </c>
      <c r="C2751" s="271" t="s">
        <v>77</v>
      </c>
      <c r="D2751" s="273">
        <v>42.03</v>
      </c>
    </row>
    <row r="2752" spans="1:4" x14ac:dyDescent="0.2">
      <c r="A2752" s="271">
        <v>3878</v>
      </c>
      <c r="B2752" s="272" t="s">
        <v>3577</v>
      </c>
      <c r="C2752" s="271" t="s">
        <v>77</v>
      </c>
      <c r="D2752" s="273">
        <v>11.46</v>
      </c>
    </row>
    <row r="2753" spans="1:4" x14ac:dyDescent="0.2">
      <c r="A2753" s="271">
        <v>3876</v>
      </c>
      <c r="B2753" s="272" t="s">
        <v>3578</v>
      </c>
      <c r="C2753" s="271" t="s">
        <v>77</v>
      </c>
      <c r="D2753" s="273">
        <v>4.5599999999999996</v>
      </c>
    </row>
    <row r="2754" spans="1:4" x14ac:dyDescent="0.2">
      <c r="A2754" s="271">
        <v>3883</v>
      </c>
      <c r="B2754" s="272" t="s">
        <v>3579</v>
      </c>
      <c r="C2754" s="271" t="s">
        <v>77</v>
      </c>
      <c r="D2754" s="273">
        <v>1.46</v>
      </c>
    </row>
    <row r="2755" spans="1:4" x14ac:dyDescent="0.2">
      <c r="A2755" s="271">
        <v>3884</v>
      </c>
      <c r="B2755" s="272" t="s">
        <v>3580</v>
      </c>
      <c r="C2755" s="271" t="s">
        <v>77</v>
      </c>
      <c r="D2755" s="273">
        <v>2.3199999999999998</v>
      </c>
    </row>
    <row r="2756" spans="1:4" x14ac:dyDescent="0.2">
      <c r="A2756" s="271">
        <v>12892</v>
      </c>
      <c r="B2756" s="272" t="s">
        <v>3581</v>
      </c>
      <c r="C2756" s="271" t="s">
        <v>604</v>
      </c>
      <c r="D2756" s="273">
        <v>15.75</v>
      </c>
    </row>
    <row r="2757" spans="1:4" x14ac:dyDescent="0.2">
      <c r="A2757" s="271">
        <v>38447</v>
      </c>
      <c r="B2757" s="272" t="s">
        <v>3582</v>
      </c>
      <c r="C2757" s="271" t="s">
        <v>77</v>
      </c>
      <c r="D2757" s="273"/>
    </row>
    <row r="2758" spans="1:4" x14ac:dyDescent="0.2">
      <c r="A2758" s="271">
        <v>36320</v>
      </c>
      <c r="B2758" s="272" t="s">
        <v>3583</v>
      </c>
      <c r="C2758" s="271" t="s">
        <v>77</v>
      </c>
      <c r="D2758" s="273"/>
    </row>
    <row r="2759" spans="1:4" x14ac:dyDescent="0.2">
      <c r="A2759" s="271">
        <v>36324</v>
      </c>
      <c r="B2759" s="272" t="s">
        <v>3584</v>
      </c>
      <c r="C2759" s="271" t="s">
        <v>77</v>
      </c>
      <c r="D2759" s="273"/>
    </row>
    <row r="2760" spans="1:4" x14ac:dyDescent="0.2">
      <c r="A2760" s="271">
        <v>38441</v>
      </c>
      <c r="B2760" s="272" t="s">
        <v>3585</v>
      </c>
      <c r="C2760" s="271" t="s">
        <v>77</v>
      </c>
      <c r="D2760" s="273"/>
    </row>
    <row r="2761" spans="1:4" x14ac:dyDescent="0.2">
      <c r="A2761" s="271">
        <v>38442</v>
      </c>
      <c r="B2761" s="272" t="s">
        <v>3586</v>
      </c>
      <c r="C2761" s="271" t="s">
        <v>77</v>
      </c>
      <c r="D2761" s="273"/>
    </row>
    <row r="2762" spans="1:4" x14ac:dyDescent="0.2">
      <c r="A2762" s="271">
        <v>38443</v>
      </c>
      <c r="B2762" s="272" t="s">
        <v>3587</v>
      </c>
      <c r="C2762" s="271" t="s">
        <v>77</v>
      </c>
      <c r="D2762" s="273"/>
    </row>
    <row r="2763" spans="1:4" x14ac:dyDescent="0.2">
      <c r="A2763" s="271">
        <v>38444</v>
      </c>
      <c r="B2763" s="272" t="s">
        <v>3588</v>
      </c>
      <c r="C2763" s="271" t="s">
        <v>77</v>
      </c>
      <c r="D2763" s="273"/>
    </row>
    <row r="2764" spans="1:4" x14ac:dyDescent="0.2">
      <c r="A2764" s="271">
        <v>38445</v>
      </c>
      <c r="B2764" s="272" t="s">
        <v>3589</v>
      </c>
      <c r="C2764" s="271" t="s">
        <v>77</v>
      </c>
      <c r="D2764" s="273"/>
    </row>
    <row r="2765" spans="1:4" x14ac:dyDescent="0.2">
      <c r="A2765" s="271">
        <v>38446</v>
      </c>
      <c r="B2765" s="272" t="s">
        <v>3590</v>
      </c>
      <c r="C2765" s="271" t="s">
        <v>77</v>
      </c>
      <c r="D2765" s="273"/>
    </row>
    <row r="2766" spans="1:4" x14ac:dyDescent="0.2">
      <c r="A2766" s="271">
        <v>3837</v>
      </c>
      <c r="B2766" s="272" t="s">
        <v>3591</v>
      </c>
      <c r="C2766" s="271" t="s">
        <v>77</v>
      </c>
      <c r="D2766" s="273">
        <v>44.6</v>
      </c>
    </row>
    <row r="2767" spans="1:4" x14ac:dyDescent="0.2">
      <c r="A2767" s="271">
        <v>3845</v>
      </c>
      <c r="B2767" s="272" t="s">
        <v>3592</v>
      </c>
      <c r="C2767" s="271" t="s">
        <v>77</v>
      </c>
      <c r="D2767" s="273">
        <v>16.29</v>
      </c>
    </row>
    <row r="2768" spans="1:4" x14ac:dyDescent="0.2">
      <c r="A2768" s="271">
        <v>11045</v>
      </c>
      <c r="B2768" s="272" t="s">
        <v>3593</v>
      </c>
      <c r="C2768" s="271" t="s">
        <v>77</v>
      </c>
      <c r="D2768" s="273">
        <v>31.43</v>
      </c>
    </row>
    <row r="2769" spans="1:4" x14ac:dyDescent="0.2">
      <c r="A2769" s="271">
        <v>20170</v>
      </c>
      <c r="B2769" s="272" t="s">
        <v>3594</v>
      </c>
      <c r="C2769" s="271" t="s">
        <v>77</v>
      </c>
      <c r="D2769" s="273">
        <v>13.95</v>
      </c>
    </row>
    <row r="2770" spans="1:4" x14ac:dyDescent="0.2">
      <c r="A2770" s="271">
        <v>20171</v>
      </c>
      <c r="B2770" s="272" t="s">
        <v>3595</v>
      </c>
      <c r="C2770" s="271" t="s">
        <v>77</v>
      </c>
      <c r="D2770" s="273">
        <v>40.229999999999997</v>
      </c>
    </row>
    <row r="2771" spans="1:4" x14ac:dyDescent="0.2">
      <c r="A2771" s="271">
        <v>20167</v>
      </c>
      <c r="B2771" s="272" t="s">
        <v>3596</v>
      </c>
      <c r="C2771" s="271" t="s">
        <v>77</v>
      </c>
      <c r="D2771" s="273">
        <v>5.0599999999999996</v>
      </c>
    </row>
    <row r="2772" spans="1:4" x14ac:dyDescent="0.2">
      <c r="A2772" s="271">
        <v>20168</v>
      </c>
      <c r="B2772" s="272" t="s">
        <v>3597</v>
      </c>
      <c r="C2772" s="271" t="s">
        <v>77</v>
      </c>
      <c r="D2772" s="273">
        <v>10.41</v>
      </c>
    </row>
    <row r="2773" spans="1:4" x14ac:dyDescent="0.2">
      <c r="A2773" s="271">
        <v>20169</v>
      </c>
      <c r="B2773" s="272" t="s">
        <v>3598</v>
      </c>
      <c r="C2773" s="271" t="s">
        <v>77</v>
      </c>
      <c r="D2773" s="273">
        <v>12.15</v>
      </c>
    </row>
    <row r="2774" spans="1:4" x14ac:dyDescent="0.2">
      <c r="A2774" s="271">
        <v>3899</v>
      </c>
      <c r="B2774" s="272" t="s">
        <v>3599</v>
      </c>
      <c r="C2774" s="271" t="s">
        <v>77</v>
      </c>
      <c r="D2774" s="273">
        <v>6.74</v>
      </c>
    </row>
    <row r="2775" spans="1:4" x14ac:dyDescent="0.2">
      <c r="A2775" s="271">
        <v>38676</v>
      </c>
      <c r="B2775" s="272" t="s">
        <v>3600</v>
      </c>
      <c r="C2775" s="271" t="s">
        <v>77</v>
      </c>
      <c r="D2775" s="273">
        <v>33.72</v>
      </c>
    </row>
    <row r="2776" spans="1:4" x14ac:dyDescent="0.2">
      <c r="A2776" s="271">
        <v>3897</v>
      </c>
      <c r="B2776" s="272" t="s">
        <v>3601</v>
      </c>
      <c r="C2776" s="271" t="s">
        <v>77</v>
      </c>
      <c r="D2776" s="273">
        <v>1.64</v>
      </c>
    </row>
    <row r="2777" spans="1:4" x14ac:dyDescent="0.2">
      <c r="A2777" s="271">
        <v>3875</v>
      </c>
      <c r="B2777" s="272" t="s">
        <v>3602</v>
      </c>
      <c r="C2777" s="271" t="s">
        <v>77</v>
      </c>
      <c r="D2777" s="273">
        <v>3.4</v>
      </c>
    </row>
    <row r="2778" spans="1:4" x14ac:dyDescent="0.2">
      <c r="A2778" s="271">
        <v>3898</v>
      </c>
      <c r="B2778" s="272" t="s">
        <v>3603</v>
      </c>
      <c r="C2778" s="271" t="s">
        <v>77</v>
      </c>
      <c r="D2778" s="273">
        <v>6.9</v>
      </c>
    </row>
    <row r="2779" spans="1:4" x14ac:dyDescent="0.2">
      <c r="A2779" s="271">
        <v>3855</v>
      </c>
      <c r="B2779" s="272" t="s">
        <v>3604</v>
      </c>
      <c r="C2779" s="271" t="s">
        <v>77</v>
      </c>
      <c r="D2779" s="273">
        <v>4.95</v>
      </c>
    </row>
    <row r="2780" spans="1:4" x14ac:dyDescent="0.2">
      <c r="A2780" s="271">
        <v>3874</v>
      </c>
      <c r="B2780" s="272" t="s">
        <v>3605</v>
      </c>
      <c r="C2780" s="271" t="s">
        <v>77</v>
      </c>
      <c r="D2780" s="273">
        <v>5.73</v>
      </c>
    </row>
    <row r="2781" spans="1:4" x14ac:dyDescent="0.2">
      <c r="A2781" s="271">
        <v>3870</v>
      </c>
      <c r="B2781" s="272" t="s">
        <v>3606</v>
      </c>
      <c r="C2781" s="271" t="s">
        <v>77</v>
      </c>
      <c r="D2781" s="273">
        <v>6.29</v>
      </c>
    </row>
    <row r="2782" spans="1:4" x14ac:dyDescent="0.2">
      <c r="A2782" s="271">
        <v>38678</v>
      </c>
      <c r="B2782" s="272" t="s">
        <v>3607</v>
      </c>
      <c r="C2782" s="271" t="s">
        <v>77</v>
      </c>
      <c r="D2782" s="273">
        <v>16.649999999999999</v>
      </c>
    </row>
    <row r="2783" spans="1:4" x14ac:dyDescent="0.2">
      <c r="A2783" s="271">
        <v>3859</v>
      </c>
      <c r="B2783" s="272" t="s">
        <v>3608</v>
      </c>
      <c r="C2783" s="271" t="s">
        <v>77</v>
      </c>
      <c r="D2783" s="273">
        <v>1.27</v>
      </c>
    </row>
    <row r="2784" spans="1:4" x14ac:dyDescent="0.2">
      <c r="A2784" s="271">
        <v>3856</v>
      </c>
      <c r="B2784" s="272" t="s">
        <v>3609</v>
      </c>
      <c r="C2784" s="271" t="s">
        <v>77</v>
      </c>
      <c r="D2784" s="273">
        <v>1.76</v>
      </c>
    </row>
    <row r="2785" spans="1:4" x14ac:dyDescent="0.2">
      <c r="A2785" s="271">
        <v>3906</v>
      </c>
      <c r="B2785" s="272" t="s">
        <v>3610</v>
      </c>
      <c r="C2785" s="271" t="s">
        <v>77</v>
      </c>
      <c r="D2785" s="273">
        <v>1.45</v>
      </c>
    </row>
    <row r="2786" spans="1:4" x14ac:dyDescent="0.2">
      <c r="A2786" s="271">
        <v>3860</v>
      </c>
      <c r="B2786" s="272" t="s">
        <v>3611</v>
      </c>
      <c r="C2786" s="271" t="s">
        <v>77</v>
      </c>
      <c r="D2786" s="273">
        <v>4.32</v>
      </c>
    </row>
    <row r="2787" spans="1:4" x14ac:dyDescent="0.2">
      <c r="A2787" s="271">
        <v>3905</v>
      </c>
      <c r="B2787" s="272" t="s">
        <v>3612</v>
      </c>
      <c r="C2787" s="271" t="s">
        <v>77</v>
      </c>
      <c r="D2787" s="273">
        <v>9.89</v>
      </c>
    </row>
    <row r="2788" spans="1:4" x14ac:dyDescent="0.2">
      <c r="A2788" s="271">
        <v>3871</v>
      </c>
      <c r="B2788" s="272" t="s">
        <v>3613</v>
      </c>
      <c r="C2788" s="271" t="s">
        <v>77</v>
      </c>
      <c r="D2788" s="273">
        <v>17.510000000000002</v>
      </c>
    </row>
    <row r="2789" spans="1:4" x14ac:dyDescent="0.2">
      <c r="A2789" s="271">
        <v>37427</v>
      </c>
      <c r="B2789" s="272" t="s">
        <v>3614</v>
      </c>
      <c r="C2789" s="271" t="s">
        <v>77</v>
      </c>
      <c r="D2789" s="273"/>
    </row>
    <row r="2790" spans="1:4" x14ac:dyDescent="0.2">
      <c r="A2790" s="271">
        <v>37424</v>
      </c>
      <c r="B2790" s="272" t="s">
        <v>3615</v>
      </c>
      <c r="C2790" s="271" t="s">
        <v>77</v>
      </c>
      <c r="D2790" s="273"/>
    </row>
    <row r="2791" spans="1:4" x14ac:dyDescent="0.2">
      <c r="A2791" s="271">
        <v>37428</v>
      </c>
      <c r="B2791" s="272" t="s">
        <v>3616</v>
      </c>
      <c r="C2791" s="271" t="s">
        <v>77</v>
      </c>
      <c r="D2791" s="273"/>
    </row>
    <row r="2792" spans="1:4" x14ac:dyDescent="0.2">
      <c r="A2792" s="271">
        <v>37425</v>
      </c>
      <c r="B2792" s="272" t="s">
        <v>3617</v>
      </c>
      <c r="C2792" s="271" t="s">
        <v>77</v>
      </c>
      <c r="D2792" s="273"/>
    </row>
    <row r="2793" spans="1:4" x14ac:dyDescent="0.2">
      <c r="A2793" s="271">
        <v>37429</v>
      </c>
      <c r="B2793" s="272" t="s">
        <v>3618</v>
      </c>
      <c r="C2793" s="271" t="s">
        <v>77</v>
      </c>
      <c r="D2793" s="273"/>
    </row>
    <row r="2794" spans="1:4" x14ac:dyDescent="0.2">
      <c r="A2794" s="271">
        <v>37426</v>
      </c>
      <c r="B2794" s="272" t="s">
        <v>3619</v>
      </c>
      <c r="C2794" s="271" t="s">
        <v>77</v>
      </c>
      <c r="D2794" s="273"/>
    </row>
    <row r="2795" spans="1:4" x14ac:dyDescent="0.2">
      <c r="A2795" s="271">
        <v>39292</v>
      </c>
      <c r="B2795" s="272" t="s">
        <v>3620</v>
      </c>
      <c r="C2795" s="271" t="s">
        <v>77</v>
      </c>
      <c r="D2795" s="273"/>
    </row>
    <row r="2796" spans="1:4" x14ac:dyDescent="0.2">
      <c r="A2796" s="271">
        <v>39293</v>
      </c>
      <c r="B2796" s="272" t="s">
        <v>3621</v>
      </c>
      <c r="C2796" s="271" t="s">
        <v>77</v>
      </c>
      <c r="D2796" s="273"/>
    </row>
    <row r="2797" spans="1:4" x14ac:dyDescent="0.2">
      <c r="A2797" s="271">
        <v>39294</v>
      </c>
      <c r="B2797" s="272" t="s">
        <v>3622</v>
      </c>
      <c r="C2797" s="271" t="s">
        <v>77</v>
      </c>
      <c r="D2797" s="273"/>
    </row>
    <row r="2798" spans="1:4" x14ac:dyDescent="0.2">
      <c r="A2798" s="271">
        <v>39295</v>
      </c>
      <c r="B2798" s="272" t="s">
        <v>3623</v>
      </c>
      <c r="C2798" s="271" t="s">
        <v>77</v>
      </c>
      <c r="D2798" s="273"/>
    </row>
    <row r="2799" spans="1:4" x14ac:dyDescent="0.2">
      <c r="A2799" s="271">
        <v>39312</v>
      </c>
      <c r="B2799" s="272" t="s">
        <v>3624</v>
      </c>
      <c r="C2799" s="271" t="s">
        <v>77</v>
      </c>
      <c r="D2799" s="273"/>
    </row>
    <row r="2800" spans="1:4" x14ac:dyDescent="0.2">
      <c r="A2800" s="271">
        <v>39313</v>
      </c>
      <c r="B2800" s="272" t="s">
        <v>3625</v>
      </c>
      <c r="C2800" s="271" t="s">
        <v>77</v>
      </c>
      <c r="D2800" s="273"/>
    </row>
    <row r="2801" spans="1:4" x14ac:dyDescent="0.2">
      <c r="A2801" s="271">
        <v>39314</v>
      </c>
      <c r="B2801" s="272" t="s">
        <v>3626</v>
      </c>
      <c r="C2801" s="271" t="s">
        <v>77</v>
      </c>
      <c r="D2801" s="273"/>
    </row>
    <row r="2802" spans="1:4" x14ac:dyDescent="0.2">
      <c r="A2802" s="271">
        <v>39296</v>
      </c>
      <c r="B2802" s="272" t="s">
        <v>3627</v>
      </c>
      <c r="C2802" s="271" t="s">
        <v>77</v>
      </c>
      <c r="D2802" s="273"/>
    </row>
    <row r="2803" spans="1:4" x14ac:dyDescent="0.2">
      <c r="A2803" s="271">
        <v>39297</v>
      </c>
      <c r="B2803" s="272" t="s">
        <v>3628</v>
      </c>
      <c r="C2803" s="271" t="s">
        <v>77</v>
      </c>
      <c r="D2803" s="273"/>
    </row>
    <row r="2804" spans="1:4" x14ac:dyDescent="0.2">
      <c r="A2804" s="271">
        <v>39298</v>
      </c>
      <c r="B2804" s="272" t="s">
        <v>3629</v>
      </c>
      <c r="C2804" s="271" t="s">
        <v>77</v>
      </c>
      <c r="D2804" s="273"/>
    </row>
    <row r="2805" spans="1:4" x14ac:dyDescent="0.2">
      <c r="A2805" s="271">
        <v>39299</v>
      </c>
      <c r="B2805" s="272" t="s">
        <v>3630</v>
      </c>
      <c r="C2805" s="271" t="s">
        <v>77</v>
      </c>
      <c r="D2805" s="273"/>
    </row>
    <row r="2806" spans="1:4" x14ac:dyDescent="0.2">
      <c r="A2806" s="271">
        <v>39308</v>
      </c>
      <c r="B2806" s="272" t="s">
        <v>3631</v>
      </c>
      <c r="C2806" s="271" t="s">
        <v>77</v>
      </c>
      <c r="D2806" s="273"/>
    </row>
    <row r="2807" spans="1:4" x14ac:dyDescent="0.2">
      <c r="A2807" s="271">
        <v>39309</v>
      </c>
      <c r="B2807" s="272" t="s">
        <v>3632</v>
      </c>
      <c r="C2807" s="271" t="s">
        <v>77</v>
      </c>
      <c r="D2807" s="273"/>
    </row>
    <row r="2808" spans="1:4" x14ac:dyDescent="0.2">
      <c r="A2808" s="271">
        <v>39310</v>
      </c>
      <c r="B2808" s="272" t="s">
        <v>3633</v>
      </c>
      <c r="C2808" s="271" t="s">
        <v>77</v>
      </c>
      <c r="D2808" s="273"/>
    </row>
    <row r="2809" spans="1:4" x14ac:dyDescent="0.2">
      <c r="A2809" s="271">
        <v>39311</v>
      </c>
      <c r="B2809" s="272" t="s">
        <v>3634</v>
      </c>
      <c r="C2809" s="271" t="s">
        <v>77</v>
      </c>
      <c r="D2809" s="273"/>
    </row>
    <row r="2810" spans="1:4" x14ac:dyDescent="0.2">
      <c r="A2810" s="271">
        <v>11519</v>
      </c>
      <c r="B2810" s="272" t="s">
        <v>3635</v>
      </c>
      <c r="C2810" s="271" t="s">
        <v>604</v>
      </c>
      <c r="D2810" s="273">
        <v>52.04</v>
      </c>
    </row>
    <row r="2811" spans="1:4" x14ac:dyDescent="0.2">
      <c r="A2811" s="271">
        <v>11520</v>
      </c>
      <c r="B2811" s="272" t="s">
        <v>3636</v>
      </c>
      <c r="C2811" s="271" t="s">
        <v>604</v>
      </c>
      <c r="D2811" s="273">
        <v>24.06</v>
      </c>
    </row>
    <row r="2812" spans="1:4" x14ac:dyDescent="0.2">
      <c r="A2812" s="271">
        <v>11518</v>
      </c>
      <c r="B2812" s="272" t="s">
        <v>3637</v>
      </c>
      <c r="C2812" s="271" t="s">
        <v>604</v>
      </c>
      <c r="D2812" s="273">
        <v>87.48</v>
      </c>
    </row>
    <row r="2813" spans="1:4" x14ac:dyDescent="0.2">
      <c r="A2813" s="271">
        <v>38473</v>
      </c>
      <c r="B2813" s="272" t="s">
        <v>3638</v>
      </c>
      <c r="C2813" s="271" t="s">
        <v>77</v>
      </c>
      <c r="D2813" s="273">
        <v>145.24</v>
      </c>
    </row>
    <row r="2814" spans="1:4" x14ac:dyDescent="0.2">
      <c r="A2814" s="271">
        <v>4244</v>
      </c>
      <c r="B2814" s="272" t="s">
        <v>3639</v>
      </c>
      <c r="C2814" s="271" t="s">
        <v>65</v>
      </c>
      <c r="D2814" s="273">
        <v>19.25</v>
      </c>
    </row>
    <row r="2815" spans="1:4" x14ac:dyDescent="0.2">
      <c r="A2815" s="271">
        <v>40977</v>
      </c>
      <c r="B2815" s="272" t="s">
        <v>3640</v>
      </c>
      <c r="C2815" s="271" t="s">
        <v>966</v>
      </c>
      <c r="D2815" s="273">
        <v>3398.19</v>
      </c>
    </row>
    <row r="2816" spans="1:4" x14ac:dyDescent="0.2">
      <c r="A2816" s="271">
        <v>4115</v>
      </c>
      <c r="B2816" s="272" t="s">
        <v>3641</v>
      </c>
      <c r="C2816" s="271" t="s">
        <v>54</v>
      </c>
      <c r="D2816" s="273">
        <v>34.76</v>
      </c>
    </row>
    <row r="2817" spans="1:4" x14ac:dyDescent="0.2">
      <c r="A2817" s="271">
        <v>4119</v>
      </c>
      <c r="B2817" s="272" t="s">
        <v>3642</v>
      </c>
      <c r="C2817" s="271" t="s">
        <v>54</v>
      </c>
      <c r="D2817" s="273">
        <v>70.209999999999994</v>
      </c>
    </row>
    <row r="2818" spans="1:4" x14ac:dyDescent="0.2">
      <c r="A2818" s="271">
        <v>2794</v>
      </c>
      <c r="B2818" s="272" t="s">
        <v>3643</v>
      </c>
      <c r="C2818" s="271" t="s">
        <v>54</v>
      </c>
      <c r="D2818" s="273">
        <v>186.25</v>
      </c>
    </row>
    <row r="2819" spans="1:4" x14ac:dyDescent="0.2">
      <c r="A2819" s="271">
        <v>2788</v>
      </c>
      <c r="B2819" s="272" t="s">
        <v>3644</v>
      </c>
      <c r="C2819" s="271" t="s">
        <v>54</v>
      </c>
      <c r="D2819" s="273">
        <v>271.33</v>
      </c>
    </row>
    <row r="2820" spans="1:4" x14ac:dyDescent="0.2">
      <c r="A2820" s="271">
        <v>4006</v>
      </c>
      <c r="B2820" s="272" t="s">
        <v>3645</v>
      </c>
      <c r="C2820" s="271" t="s">
        <v>69</v>
      </c>
      <c r="D2820" s="273">
        <v>2606.2399999999998</v>
      </c>
    </row>
    <row r="2821" spans="1:4" x14ac:dyDescent="0.2">
      <c r="A2821" s="271">
        <v>36151</v>
      </c>
      <c r="B2821" s="272" t="s">
        <v>3646</v>
      </c>
      <c r="C2821" s="271" t="s">
        <v>77</v>
      </c>
      <c r="D2821" s="273">
        <v>35</v>
      </c>
    </row>
    <row r="2822" spans="1:4" x14ac:dyDescent="0.2">
      <c r="A2822" s="271">
        <v>37461</v>
      </c>
      <c r="B2822" s="272" t="s">
        <v>3647</v>
      </c>
      <c r="C2822" s="271" t="s">
        <v>54</v>
      </c>
      <c r="D2822" s="273">
        <v>12.24</v>
      </c>
    </row>
    <row r="2823" spans="1:4" x14ac:dyDescent="0.2">
      <c r="A2823" s="271">
        <v>37460</v>
      </c>
      <c r="B2823" s="272" t="s">
        <v>3648</v>
      </c>
      <c r="C2823" s="271" t="s">
        <v>54</v>
      </c>
      <c r="D2823" s="273">
        <v>16.72</v>
      </c>
    </row>
    <row r="2824" spans="1:4" x14ac:dyDescent="0.2">
      <c r="A2824" s="271">
        <v>37458</v>
      </c>
      <c r="B2824" s="272" t="s">
        <v>3649</v>
      </c>
      <c r="C2824" s="271" t="s">
        <v>54</v>
      </c>
      <c r="D2824" s="273">
        <v>4.9000000000000004</v>
      </c>
    </row>
    <row r="2825" spans="1:4" x14ac:dyDescent="0.2">
      <c r="A2825" s="271">
        <v>37454</v>
      </c>
      <c r="B2825" s="272" t="s">
        <v>3650</v>
      </c>
      <c r="C2825" s="271" t="s">
        <v>54</v>
      </c>
      <c r="D2825" s="273">
        <v>1.28</v>
      </c>
    </row>
    <row r="2826" spans="1:4" x14ac:dyDescent="0.2">
      <c r="A2826" s="271">
        <v>37455</v>
      </c>
      <c r="B2826" s="272" t="s">
        <v>3651</v>
      </c>
      <c r="C2826" s="271" t="s">
        <v>54</v>
      </c>
      <c r="D2826" s="273">
        <v>2.16</v>
      </c>
    </row>
    <row r="2827" spans="1:4" x14ac:dyDescent="0.2">
      <c r="A2827" s="271">
        <v>37459</v>
      </c>
      <c r="B2827" s="272" t="s">
        <v>3652</v>
      </c>
      <c r="C2827" s="271" t="s">
        <v>54</v>
      </c>
      <c r="D2827" s="273">
        <v>6.88</v>
      </c>
    </row>
    <row r="2828" spans="1:4" x14ac:dyDescent="0.2">
      <c r="A2828" s="271">
        <v>37457</v>
      </c>
      <c r="B2828" s="272" t="s">
        <v>3653</v>
      </c>
      <c r="C2828" s="271" t="s">
        <v>54</v>
      </c>
      <c r="D2828" s="273">
        <v>3.29</v>
      </c>
    </row>
    <row r="2829" spans="1:4" x14ac:dyDescent="0.2">
      <c r="A2829" s="271">
        <v>37456</v>
      </c>
      <c r="B2829" s="272" t="s">
        <v>3654</v>
      </c>
      <c r="C2829" s="271" t="s">
        <v>54</v>
      </c>
      <c r="D2829" s="273">
        <v>1.74</v>
      </c>
    </row>
    <row r="2830" spans="1:4" x14ac:dyDescent="0.2">
      <c r="A2830" s="271">
        <v>21029</v>
      </c>
      <c r="B2830" s="272" t="s">
        <v>3655</v>
      </c>
      <c r="C2830" s="271" t="s">
        <v>77</v>
      </c>
      <c r="D2830" s="273">
        <v>417.4</v>
      </c>
    </row>
    <row r="2831" spans="1:4" x14ac:dyDescent="0.2">
      <c r="A2831" s="271">
        <v>21030</v>
      </c>
      <c r="B2831" s="272" t="s">
        <v>3656</v>
      </c>
      <c r="C2831" s="271" t="s">
        <v>77</v>
      </c>
      <c r="D2831" s="273">
        <v>514.51</v>
      </c>
    </row>
    <row r="2832" spans="1:4" x14ac:dyDescent="0.2">
      <c r="A2832" s="271">
        <v>21031</v>
      </c>
      <c r="B2832" s="272" t="s">
        <v>3657</v>
      </c>
      <c r="C2832" s="271" t="s">
        <v>77</v>
      </c>
      <c r="D2832" s="273">
        <v>640.55999999999995</v>
      </c>
    </row>
    <row r="2833" spans="1:4" x14ac:dyDescent="0.2">
      <c r="A2833" s="271">
        <v>21032</v>
      </c>
      <c r="B2833" s="272" t="s">
        <v>3658</v>
      </c>
      <c r="C2833" s="271" t="s">
        <v>77</v>
      </c>
      <c r="D2833" s="273">
        <v>683.95</v>
      </c>
    </row>
    <row r="2834" spans="1:4" x14ac:dyDescent="0.2">
      <c r="A2834" s="271">
        <v>37527</v>
      </c>
      <c r="B2834" s="272" t="s">
        <v>3659</v>
      </c>
      <c r="C2834" s="271" t="s">
        <v>77</v>
      </c>
      <c r="D2834" s="273">
        <v>617.83000000000004</v>
      </c>
    </row>
    <row r="2835" spans="1:4" x14ac:dyDescent="0.2">
      <c r="A2835" s="271">
        <v>37528</v>
      </c>
      <c r="B2835" s="272" t="s">
        <v>3660</v>
      </c>
      <c r="C2835" s="271" t="s">
        <v>77</v>
      </c>
      <c r="D2835" s="273">
        <v>736.64</v>
      </c>
    </row>
    <row r="2836" spans="1:4" x14ac:dyDescent="0.2">
      <c r="A2836" s="271">
        <v>37529</v>
      </c>
      <c r="B2836" s="272" t="s">
        <v>3661</v>
      </c>
      <c r="C2836" s="271" t="s">
        <v>77</v>
      </c>
      <c r="D2836" s="273">
        <v>743.88</v>
      </c>
    </row>
    <row r="2837" spans="1:4" x14ac:dyDescent="0.2">
      <c r="A2837" s="271">
        <v>37530</v>
      </c>
      <c r="B2837" s="272" t="s">
        <v>3662</v>
      </c>
      <c r="C2837" s="271" t="s">
        <v>77</v>
      </c>
      <c r="D2837" s="273">
        <v>971.17</v>
      </c>
    </row>
    <row r="2838" spans="1:4" x14ac:dyDescent="0.2">
      <c r="A2838" s="271">
        <v>21034</v>
      </c>
      <c r="B2838" s="272" t="s">
        <v>3663</v>
      </c>
      <c r="C2838" s="271" t="s">
        <v>77</v>
      </c>
      <c r="D2838" s="273">
        <v>828.6</v>
      </c>
    </row>
    <row r="2839" spans="1:4" x14ac:dyDescent="0.2">
      <c r="A2839" s="271">
        <v>37531</v>
      </c>
      <c r="B2839" s="272" t="s">
        <v>3664</v>
      </c>
      <c r="C2839" s="271" t="s">
        <v>77</v>
      </c>
      <c r="D2839" s="273">
        <v>1043.5</v>
      </c>
    </row>
    <row r="2840" spans="1:4" x14ac:dyDescent="0.2">
      <c r="A2840" s="271">
        <v>21036</v>
      </c>
      <c r="B2840" s="272" t="s">
        <v>3665</v>
      </c>
      <c r="C2840" s="271" t="s">
        <v>77</v>
      </c>
      <c r="D2840" s="273">
        <v>1268.73</v>
      </c>
    </row>
    <row r="2841" spans="1:4" x14ac:dyDescent="0.2">
      <c r="A2841" s="271">
        <v>21037</v>
      </c>
      <c r="B2841" s="272" t="s">
        <v>3666</v>
      </c>
      <c r="C2841" s="271" t="s">
        <v>77</v>
      </c>
      <c r="D2841" s="273">
        <v>1446.43</v>
      </c>
    </row>
    <row r="2842" spans="1:4" x14ac:dyDescent="0.2">
      <c r="A2842" s="271">
        <v>20185</v>
      </c>
      <c r="B2842" s="272" t="s">
        <v>3667</v>
      </c>
      <c r="C2842" s="271" t="s">
        <v>54</v>
      </c>
      <c r="D2842" s="273">
        <v>19.899999999999999</v>
      </c>
    </row>
    <row r="2843" spans="1:4" x14ac:dyDescent="0.2">
      <c r="A2843" s="271">
        <v>20260</v>
      </c>
      <c r="B2843" s="272" t="s">
        <v>3668</v>
      </c>
      <c r="C2843" s="271" t="s">
        <v>77</v>
      </c>
      <c r="D2843" s="273">
        <v>16</v>
      </c>
    </row>
    <row r="2844" spans="1:4" x14ac:dyDescent="0.2">
      <c r="A2844" s="271">
        <v>37523</v>
      </c>
      <c r="B2844" s="272" t="s">
        <v>3669</v>
      </c>
      <c r="C2844" s="271" t="s">
        <v>77</v>
      </c>
      <c r="D2844" s="273"/>
    </row>
    <row r="2845" spans="1:4" x14ac:dyDescent="0.2">
      <c r="A2845" s="271">
        <v>37515</v>
      </c>
      <c r="B2845" s="272" t="s">
        <v>3670</v>
      </c>
      <c r="C2845" s="271" t="s">
        <v>77</v>
      </c>
      <c r="D2845" s="273"/>
    </row>
    <row r="2846" spans="1:4" x14ac:dyDescent="0.2">
      <c r="A2846" s="271">
        <v>12899</v>
      </c>
      <c r="B2846" s="272" t="s">
        <v>3671</v>
      </c>
      <c r="C2846" s="271" t="s">
        <v>77</v>
      </c>
      <c r="D2846" s="273"/>
    </row>
    <row r="2847" spans="1:4" x14ac:dyDescent="0.2">
      <c r="A2847" s="271">
        <v>12898</v>
      </c>
      <c r="B2847" s="272" t="s">
        <v>3672</v>
      </c>
      <c r="C2847" s="271" t="s">
        <v>77</v>
      </c>
      <c r="D2847" s="273"/>
    </row>
    <row r="2848" spans="1:4" x14ac:dyDescent="0.2">
      <c r="A2848" s="271">
        <v>39699</v>
      </c>
      <c r="B2848" s="272" t="s">
        <v>3673</v>
      </c>
      <c r="C2848" s="271" t="s">
        <v>59</v>
      </c>
      <c r="D2848" s="273">
        <v>17.190000000000001</v>
      </c>
    </row>
    <row r="2849" spans="1:4" x14ac:dyDescent="0.2">
      <c r="A2849" s="271">
        <v>39696</v>
      </c>
      <c r="B2849" s="272" t="s">
        <v>3674</v>
      </c>
      <c r="C2849" s="271" t="s">
        <v>59</v>
      </c>
      <c r="D2849" s="273"/>
    </row>
    <row r="2850" spans="1:4" x14ac:dyDescent="0.2">
      <c r="A2850" s="271">
        <v>42528</v>
      </c>
      <c r="B2850" s="272" t="s">
        <v>3675</v>
      </c>
      <c r="C2850" s="271" t="s">
        <v>59</v>
      </c>
      <c r="D2850" s="273"/>
    </row>
    <row r="2851" spans="1:4" x14ac:dyDescent="0.2">
      <c r="A2851" s="271">
        <v>39700</v>
      </c>
      <c r="B2851" s="272" t="s">
        <v>3676</v>
      </c>
      <c r="C2851" s="271" t="s">
        <v>59</v>
      </c>
      <c r="D2851" s="273">
        <v>26.53</v>
      </c>
    </row>
    <row r="2852" spans="1:4" x14ac:dyDescent="0.2">
      <c r="A2852" s="271">
        <v>4014</v>
      </c>
      <c r="B2852" s="272" t="s">
        <v>3677</v>
      </c>
      <c r="C2852" s="271" t="s">
        <v>59</v>
      </c>
      <c r="D2852" s="273">
        <v>54.62</v>
      </c>
    </row>
    <row r="2853" spans="1:4" x14ac:dyDescent="0.2">
      <c r="A2853" s="271">
        <v>4015</v>
      </c>
      <c r="B2853" s="272" t="s">
        <v>3678</v>
      </c>
      <c r="C2853" s="271" t="s">
        <v>59</v>
      </c>
      <c r="D2853" s="273">
        <v>67.08</v>
      </c>
    </row>
    <row r="2854" spans="1:4" x14ac:dyDescent="0.2">
      <c r="A2854" s="271">
        <v>4017</v>
      </c>
      <c r="B2854" s="272" t="s">
        <v>3679</v>
      </c>
      <c r="C2854" s="271" t="s">
        <v>59</v>
      </c>
      <c r="D2854" s="273">
        <v>97.6</v>
      </c>
    </row>
    <row r="2855" spans="1:4" x14ac:dyDescent="0.2">
      <c r="A2855" s="271">
        <v>11621</v>
      </c>
      <c r="B2855" s="272" t="s">
        <v>3680</v>
      </c>
      <c r="C2855" s="271" t="s">
        <v>59</v>
      </c>
      <c r="D2855" s="273">
        <v>52.79</v>
      </c>
    </row>
    <row r="2856" spans="1:4" x14ac:dyDescent="0.2">
      <c r="A2856" s="271">
        <v>4016</v>
      </c>
      <c r="B2856" s="272" t="s">
        <v>3681</v>
      </c>
      <c r="C2856" s="271" t="s">
        <v>59</v>
      </c>
      <c r="D2856" s="273">
        <v>38.549999999999997</v>
      </c>
    </row>
    <row r="2857" spans="1:4" x14ac:dyDescent="0.2">
      <c r="A2857" s="271">
        <v>38544</v>
      </c>
      <c r="B2857" s="272" t="s">
        <v>3682</v>
      </c>
      <c r="C2857" s="271" t="s">
        <v>59</v>
      </c>
      <c r="D2857" s="273">
        <v>9.89</v>
      </c>
    </row>
    <row r="2858" spans="1:4" x14ac:dyDescent="0.2">
      <c r="A2858" s="271">
        <v>38545</v>
      </c>
      <c r="B2858" s="272" t="s">
        <v>3683</v>
      </c>
      <c r="C2858" s="271" t="s">
        <v>59</v>
      </c>
      <c r="D2858" s="273">
        <v>6.36</v>
      </c>
    </row>
    <row r="2859" spans="1:4" x14ac:dyDescent="0.2">
      <c r="A2859" s="271">
        <v>42527</v>
      </c>
      <c r="B2859" s="272" t="s">
        <v>3684</v>
      </c>
      <c r="C2859" s="271" t="s">
        <v>59</v>
      </c>
      <c r="D2859" s="273"/>
    </row>
    <row r="2860" spans="1:4" x14ac:dyDescent="0.2">
      <c r="A2860" s="271">
        <v>39323</v>
      </c>
      <c r="B2860" s="272" t="s">
        <v>3685</v>
      </c>
      <c r="C2860" s="271" t="s">
        <v>59</v>
      </c>
      <c r="D2860" s="273">
        <v>24.25</v>
      </c>
    </row>
    <row r="2861" spans="1:4" x14ac:dyDescent="0.2">
      <c r="A2861" s="271">
        <v>626</v>
      </c>
      <c r="B2861" s="272" t="s">
        <v>3686</v>
      </c>
      <c r="C2861" s="271" t="s">
        <v>61</v>
      </c>
      <c r="D2861" s="273"/>
    </row>
    <row r="2862" spans="1:4" x14ac:dyDescent="0.2">
      <c r="A2862" s="271">
        <v>44504</v>
      </c>
      <c r="B2862" s="272" t="s">
        <v>3687</v>
      </c>
      <c r="C2862" s="271" t="s">
        <v>59</v>
      </c>
      <c r="D2862" s="273"/>
    </row>
    <row r="2863" spans="1:4" x14ac:dyDescent="0.2">
      <c r="A2863" s="271">
        <v>44505</v>
      </c>
      <c r="B2863" s="272" t="s">
        <v>3688</v>
      </c>
      <c r="C2863" s="271" t="s">
        <v>59</v>
      </c>
      <c r="D2863" s="273"/>
    </row>
    <row r="2864" spans="1:4" x14ac:dyDescent="0.2">
      <c r="A2864" s="271">
        <v>44506</v>
      </c>
      <c r="B2864" s="272" t="s">
        <v>3689</v>
      </c>
      <c r="C2864" s="271" t="s">
        <v>59</v>
      </c>
      <c r="D2864" s="273"/>
    </row>
    <row r="2865" spans="1:4" x14ac:dyDescent="0.2">
      <c r="A2865" s="271">
        <v>44507</v>
      </c>
      <c r="B2865" s="272" t="s">
        <v>3690</v>
      </c>
      <c r="C2865" s="271" t="s">
        <v>59</v>
      </c>
      <c r="D2865" s="273"/>
    </row>
    <row r="2866" spans="1:4" x14ac:dyDescent="0.2">
      <c r="A2866" s="271">
        <v>44508</v>
      </c>
      <c r="B2866" s="272" t="s">
        <v>3691</v>
      </c>
      <c r="C2866" s="271" t="s">
        <v>59</v>
      </c>
      <c r="D2866" s="273"/>
    </row>
    <row r="2867" spans="1:4" x14ac:dyDescent="0.2">
      <c r="A2867" s="271">
        <v>44509</v>
      </c>
      <c r="B2867" s="272" t="s">
        <v>3692</v>
      </c>
      <c r="C2867" s="271" t="s">
        <v>59</v>
      </c>
      <c r="D2867" s="273"/>
    </row>
    <row r="2868" spans="1:4" x14ac:dyDescent="0.2">
      <c r="A2868" s="271">
        <v>44510</v>
      </c>
      <c r="B2868" s="272" t="s">
        <v>3693</v>
      </c>
      <c r="C2868" s="271" t="s">
        <v>59</v>
      </c>
      <c r="D2868" s="273"/>
    </row>
    <row r="2869" spans="1:4" x14ac:dyDescent="0.2">
      <c r="A2869" s="271">
        <v>44512</v>
      </c>
      <c r="B2869" s="272" t="s">
        <v>3694</v>
      </c>
      <c r="C2869" s="271" t="s">
        <v>59</v>
      </c>
      <c r="D2869" s="273"/>
    </row>
    <row r="2870" spans="1:4" x14ac:dyDescent="0.2">
      <c r="A2870" s="271">
        <v>44513</v>
      </c>
      <c r="B2870" s="272" t="s">
        <v>3695</v>
      </c>
      <c r="C2870" s="271" t="s">
        <v>59</v>
      </c>
      <c r="D2870" s="273"/>
    </row>
    <row r="2871" spans="1:4" x14ac:dyDescent="0.2">
      <c r="A2871" s="271">
        <v>44514</v>
      </c>
      <c r="B2871" s="272" t="s">
        <v>3696</v>
      </c>
      <c r="C2871" s="271" t="s">
        <v>59</v>
      </c>
      <c r="D2871" s="273"/>
    </row>
    <row r="2872" spans="1:4" x14ac:dyDescent="0.2">
      <c r="A2872" s="271">
        <v>44515</v>
      </c>
      <c r="B2872" s="272" t="s">
        <v>3697</v>
      </c>
      <c r="C2872" s="271" t="s">
        <v>59</v>
      </c>
      <c r="D2872" s="273"/>
    </row>
    <row r="2873" spans="1:4" x14ac:dyDescent="0.2">
      <c r="A2873" s="271">
        <v>44511</v>
      </c>
      <c r="B2873" s="272" t="s">
        <v>3698</v>
      </c>
      <c r="C2873" s="271" t="s">
        <v>59</v>
      </c>
      <c r="D2873" s="273"/>
    </row>
    <row r="2874" spans="1:4" x14ac:dyDescent="0.2">
      <c r="A2874" s="271">
        <v>44516</v>
      </c>
      <c r="B2874" s="272" t="s">
        <v>3699</v>
      </c>
      <c r="C2874" s="271" t="s">
        <v>59</v>
      </c>
      <c r="D2874" s="273"/>
    </row>
    <row r="2875" spans="1:4" x14ac:dyDescent="0.2">
      <c r="A2875" s="271">
        <v>44517</v>
      </c>
      <c r="B2875" s="272" t="s">
        <v>3700</v>
      </c>
      <c r="C2875" s="271" t="s">
        <v>59</v>
      </c>
      <c r="D2875" s="273"/>
    </row>
    <row r="2876" spans="1:4" x14ac:dyDescent="0.2">
      <c r="A2876" s="271">
        <v>11479</v>
      </c>
      <c r="B2876" s="272" t="s">
        <v>3701</v>
      </c>
      <c r="C2876" s="271" t="s">
        <v>77</v>
      </c>
      <c r="D2876" s="273">
        <v>36.54</v>
      </c>
    </row>
    <row r="2877" spans="1:4" x14ac:dyDescent="0.2">
      <c r="A2877" s="271">
        <v>11481</v>
      </c>
      <c r="B2877" s="272" t="s">
        <v>3702</v>
      </c>
      <c r="C2877" s="271" t="s">
        <v>77</v>
      </c>
      <c r="D2877" s="273">
        <v>33.06</v>
      </c>
    </row>
    <row r="2878" spans="1:4" x14ac:dyDescent="0.2">
      <c r="A2878" s="271">
        <v>43609</v>
      </c>
      <c r="B2878" s="272" t="s">
        <v>3703</v>
      </c>
      <c r="C2878" s="271" t="s">
        <v>77</v>
      </c>
      <c r="D2878" s="273">
        <v>33.06</v>
      </c>
    </row>
    <row r="2879" spans="1:4" x14ac:dyDescent="0.2">
      <c r="A2879" s="271">
        <v>11478</v>
      </c>
      <c r="B2879" s="272" t="s">
        <v>3704</v>
      </c>
      <c r="C2879" s="271" t="s">
        <v>77</v>
      </c>
      <c r="D2879" s="273">
        <v>62.7</v>
      </c>
    </row>
    <row r="2880" spans="1:4" x14ac:dyDescent="0.2">
      <c r="A2880" s="271">
        <v>43608</v>
      </c>
      <c r="B2880" s="272" t="s">
        <v>3705</v>
      </c>
      <c r="C2880" s="271" t="s">
        <v>77</v>
      </c>
      <c r="D2880" s="273">
        <v>47.84</v>
      </c>
    </row>
    <row r="2881" spans="1:4" x14ac:dyDescent="0.2">
      <c r="A2881" s="271">
        <v>11476</v>
      </c>
      <c r="B2881" s="272" t="s">
        <v>3706</v>
      </c>
      <c r="C2881" s="271" t="s">
        <v>77</v>
      </c>
      <c r="D2881" s="273">
        <v>47.84</v>
      </c>
    </row>
    <row r="2882" spans="1:4" x14ac:dyDescent="0.2">
      <c r="A2882" s="271">
        <v>40637</v>
      </c>
      <c r="B2882" s="272" t="s">
        <v>3707</v>
      </c>
      <c r="C2882" s="271" t="s">
        <v>77</v>
      </c>
      <c r="D2882" s="273"/>
    </row>
    <row r="2883" spans="1:4" x14ac:dyDescent="0.2">
      <c r="A2883" s="271">
        <v>13836</v>
      </c>
      <c r="B2883" s="272" t="s">
        <v>3708</v>
      </c>
      <c r="C2883" s="271" t="s">
        <v>77</v>
      </c>
      <c r="D2883" s="273"/>
    </row>
    <row r="2884" spans="1:4" x14ac:dyDescent="0.2">
      <c r="A2884" s="271">
        <v>14534</v>
      </c>
      <c r="B2884" s="272" t="s">
        <v>3709</v>
      </c>
      <c r="C2884" s="271" t="s">
        <v>77</v>
      </c>
      <c r="D2884" s="273"/>
    </row>
    <row r="2885" spans="1:4" x14ac:dyDescent="0.2">
      <c r="A2885" s="271">
        <v>14619</v>
      </c>
      <c r="B2885" s="272" t="s">
        <v>3710</v>
      </c>
      <c r="C2885" s="271" t="s">
        <v>77</v>
      </c>
      <c r="D2885" s="273">
        <v>19829.419999999998</v>
      </c>
    </row>
    <row r="2886" spans="1:4" x14ac:dyDescent="0.2">
      <c r="A2886" s="271">
        <v>14535</v>
      </c>
      <c r="B2886" s="272" t="s">
        <v>3711</v>
      </c>
      <c r="C2886" s="271" t="s">
        <v>77</v>
      </c>
      <c r="D2886" s="273"/>
    </row>
    <row r="2887" spans="1:4" x14ac:dyDescent="0.2">
      <c r="A2887" s="271">
        <v>39813</v>
      </c>
      <c r="B2887" s="272" t="s">
        <v>3712</v>
      </c>
      <c r="C2887" s="271" t="s">
        <v>77</v>
      </c>
      <c r="D2887" s="273"/>
    </row>
    <row r="2888" spans="1:4" x14ac:dyDescent="0.2">
      <c r="A2888" s="271">
        <v>12868</v>
      </c>
      <c r="B2888" s="272" t="s">
        <v>3713</v>
      </c>
      <c r="C2888" s="271" t="s">
        <v>65</v>
      </c>
      <c r="D2888" s="273">
        <v>18.3</v>
      </c>
    </row>
    <row r="2889" spans="1:4" x14ac:dyDescent="0.2">
      <c r="A2889" s="271">
        <v>40916</v>
      </c>
      <c r="B2889" s="272" t="s">
        <v>3714</v>
      </c>
      <c r="C2889" s="271" t="s">
        <v>966</v>
      </c>
      <c r="D2889" s="273">
        <v>3230.7</v>
      </c>
    </row>
    <row r="2890" spans="1:4" x14ac:dyDescent="0.2">
      <c r="A2890" s="271">
        <v>4755</v>
      </c>
      <c r="B2890" s="272" t="s">
        <v>3715</v>
      </c>
      <c r="C2890" s="271" t="s">
        <v>65</v>
      </c>
      <c r="D2890" s="273">
        <v>19.760000000000002</v>
      </c>
    </row>
    <row r="2891" spans="1:4" x14ac:dyDescent="0.2">
      <c r="A2891" s="271">
        <v>41067</v>
      </c>
      <c r="B2891" s="272" t="s">
        <v>3716</v>
      </c>
      <c r="C2891" s="271" t="s">
        <v>966</v>
      </c>
      <c r="D2891" s="273">
        <v>3485.91</v>
      </c>
    </row>
    <row r="2892" spans="1:4" x14ac:dyDescent="0.2">
      <c r="A2892" s="271">
        <v>38463</v>
      </c>
      <c r="B2892" s="272" t="s">
        <v>3717</v>
      </c>
      <c r="C2892" s="271" t="s">
        <v>77</v>
      </c>
      <c r="D2892" s="273">
        <v>35.28</v>
      </c>
    </row>
    <row r="2893" spans="1:4" x14ac:dyDescent="0.2">
      <c r="A2893" s="271">
        <v>40703</v>
      </c>
      <c r="B2893" s="272" t="s">
        <v>3718</v>
      </c>
      <c r="C2893" s="271" t="s">
        <v>77</v>
      </c>
      <c r="D2893" s="273">
        <v>12819.74</v>
      </c>
    </row>
    <row r="2894" spans="1:4" x14ac:dyDescent="0.2">
      <c r="A2894" s="271">
        <v>14531</v>
      </c>
      <c r="B2894" s="272" t="s">
        <v>3719</v>
      </c>
      <c r="C2894" s="271" t="s">
        <v>77</v>
      </c>
      <c r="D2894" s="273">
        <v>23900.82</v>
      </c>
    </row>
    <row r="2895" spans="1:4" x14ac:dyDescent="0.2">
      <c r="A2895" s="271">
        <v>36533</v>
      </c>
      <c r="B2895" s="272" t="s">
        <v>3720</v>
      </c>
      <c r="C2895" s="271" t="s">
        <v>77</v>
      </c>
      <c r="D2895" s="273">
        <v>27503.74</v>
      </c>
    </row>
    <row r="2896" spans="1:4" x14ac:dyDescent="0.2">
      <c r="A2896" s="271">
        <v>11616</v>
      </c>
      <c r="B2896" s="272" t="s">
        <v>3721</v>
      </c>
      <c r="C2896" s="271" t="s">
        <v>77</v>
      </c>
      <c r="D2896" s="273">
        <v>25976.87</v>
      </c>
    </row>
    <row r="2897" spans="1:4" x14ac:dyDescent="0.2">
      <c r="A2897" s="271">
        <v>41898</v>
      </c>
      <c r="B2897" s="272" t="s">
        <v>3722</v>
      </c>
      <c r="C2897" s="271" t="s">
        <v>77</v>
      </c>
      <c r="D2897" s="273">
        <v>29227.52</v>
      </c>
    </row>
    <row r="2898" spans="1:4" x14ac:dyDescent="0.2">
      <c r="A2898" s="271">
        <v>13447</v>
      </c>
      <c r="B2898" s="272" t="s">
        <v>3723</v>
      </c>
      <c r="C2898" s="271" t="s">
        <v>77</v>
      </c>
      <c r="D2898" s="273">
        <v>53780.639999999999</v>
      </c>
    </row>
    <row r="2899" spans="1:4" x14ac:dyDescent="0.2">
      <c r="A2899" s="271">
        <v>14529</v>
      </c>
      <c r="B2899" s="272" t="s">
        <v>3724</v>
      </c>
      <c r="C2899" s="271" t="s">
        <v>77</v>
      </c>
      <c r="D2899" s="273">
        <v>30078.14</v>
      </c>
    </row>
    <row r="2900" spans="1:4" x14ac:dyDescent="0.2">
      <c r="A2900" s="271">
        <v>10747</v>
      </c>
      <c r="B2900" s="272" t="s">
        <v>3725</v>
      </c>
      <c r="C2900" s="271" t="s">
        <v>77</v>
      </c>
      <c r="D2900" s="273">
        <v>29511.26</v>
      </c>
    </row>
    <row r="2901" spans="1:4" x14ac:dyDescent="0.2">
      <c r="A2901" s="271">
        <v>36141</v>
      </c>
      <c r="B2901" s="272" t="s">
        <v>3726</v>
      </c>
      <c r="C2901" s="271" t="s">
        <v>77</v>
      </c>
      <c r="D2901" s="273">
        <v>47.25</v>
      </c>
    </row>
    <row r="2902" spans="1:4" x14ac:dyDescent="0.2">
      <c r="A2902" s="271">
        <v>43651</v>
      </c>
      <c r="B2902" s="272" t="s">
        <v>3727</v>
      </c>
      <c r="C2902" s="271" t="s">
        <v>61</v>
      </c>
      <c r="D2902" s="273">
        <v>5.65</v>
      </c>
    </row>
    <row r="2903" spans="1:4" x14ac:dyDescent="0.2">
      <c r="A2903" s="271">
        <v>43626</v>
      </c>
      <c r="B2903" s="272" t="s">
        <v>3728</v>
      </c>
      <c r="C2903" s="271" t="s">
        <v>61</v>
      </c>
      <c r="D2903" s="273">
        <v>3.14</v>
      </c>
    </row>
    <row r="2904" spans="1:4" x14ac:dyDescent="0.2">
      <c r="A2904" s="271">
        <v>39434</v>
      </c>
      <c r="B2904" s="272" t="s">
        <v>3729</v>
      </c>
      <c r="C2904" s="271" t="s">
        <v>61</v>
      </c>
      <c r="D2904" s="273">
        <v>4.57</v>
      </c>
    </row>
    <row r="2905" spans="1:4" x14ac:dyDescent="0.2">
      <c r="A2905" s="271">
        <v>39433</v>
      </c>
      <c r="B2905" s="272" t="s">
        <v>3730</v>
      </c>
      <c r="C2905" s="271" t="s">
        <v>61</v>
      </c>
      <c r="D2905" s="273">
        <v>3.64</v>
      </c>
    </row>
    <row r="2906" spans="1:4" x14ac:dyDescent="0.2">
      <c r="A2906" s="271">
        <v>4049</v>
      </c>
      <c r="B2906" s="272" t="s">
        <v>3731</v>
      </c>
      <c r="C2906" s="271" t="s">
        <v>868</v>
      </c>
      <c r="D2906" s="273">
        <v>63.02</v>
      </c>
    </row>
    <row r="2907" spans="1:4" x14ac:dyDescent="0.2">
      <c r="A2907" s="271">
        <v>38120</v>
      </c>
      <c r="B2907" s="272" t="s">
        <v>3732</v>
      </c>
      <c r="C2907" s="271" t="s">
        <v>61</v>
      </c>
      <c r="D2907" s="273"/>
    </row>
    <row r="2908" spans="1:4" x14ac:dyDescent="0.2">
      <c r="A2908" s="271">
        <v>43652</v>
      </c>
      <c r="B2908" s="272" t="s">
        <v>3733</v>
      </c>
      <c r="C2908" s="271" t="s">
        <v>61</v>
      </c>
      <c r="D2908" s="273">
        <v>12.65</v>
      </c>
    </row>
    <row r="2909" spans="1:4" x14ac:dyDescent="0.2">
      <c r="A2909" s="271">
        <v>10498</v>
      </c>
      <c r="B2909" s="272" t="s">
        <v>3734</v>
      </c>
      <c r="C2909" s="271" t="s">
        <v>61</v>
      </c>
      <c r="D2909" s="273">
        <v>14.64</v>
      </c>
    </row>
    <row r="2910" spans="1:4" x14ac:dyDescent="0.2">
      <c r="A2910" s="271">
        <v>4823</v>
      </c>
      <c r="B2910" s="272" t="s">
        <v>3735</v>
      </c>
      <c r="C2910" s="271" t="s">
        <v>61</v>
      </c>
      <c r="D2910" s="273">
        <v>40.369999999999997</v>
      </c>
    </row>
    <row r="2911" spans="1:4" x14ac:dyDescent="0.2">
      <c r="A2911" s="271">
        <v>38877</v>
      </c>
      <c r="B2911" s="272" t="s">
        <v>3736</v>
      </c>
      <c r="C2911" s="271" t="s">
        <v>61</v>
      </c>
      <c r="D2911" s="273">
        <v>7.24</v>
      </c>
    </row>
    <row r="2912" spans="1:4" x14ac:dyDescent="0.2">
      <c r="A2912" s="271">
        <v>34546</v>
      </c>
      <c r="B2912" s="272" t="s">
        <v>3737</v>
      </c>
      <c r="C2912" s="271" t="s">
        <v>61</v>
      </c>
      <c r="D2912" s="273">
        <v>7.45</v>
      </c>
    </row>
    <row r="2913" spans="1:4" x14ac:dyDescent="0.2">
      <c r="A2913" s="271">
        <v>41387</v>
      </c>
      <c r="B2913" s="272" t="s">
        <v>3738</v>
      </c>
      <c r="C2913" s="271" t="s">
        <v>54</v>
      </c>
      <c r="D2913" s="273">
        <v>61.48</v>
      </c>
    </row>
    <row r="2914" spans="1:4" x14ac:dyDescent="0.2">
      <c r="A2914" s="271">
        <v>41388</v>
      </c>
      <c r="B2914" s="272" t="s">
        <v>3739</v>
      </c>
      <c r="C2914" s="271" t="s">
        <v>54</v>
      </c>
      <c r="D2914" s="273">
        <v>73.77</v>
      </c>
    </row>
    <row r="2915" spans="1:4" x14ac:dyDescent="0.2">
      <c r="A2915" s="271">
        <v>41380</v>
      </c>
      <c r="B2915" s="272" t="s">
        <v>3740</v>
      </c>
      <c r="C2915" s="271" t="s">
        <v>77</v>
      </c>
      <c r="D2915" s="273">
        <v>490.8</v>
      </c>
    </row>
    <row r="2916" spans="1:4" x14ac:dyDescent="0.2">
      <c r="A2916" s="271">
        <v>41381</v>
      </c>
      <c r="B2916" s="272" t="s">
        <v>3741</v>
      </c>
      <c r="C2916" s="271" t="s">
        <v>77</v>
      </c>
      <c r="D2916" s="273">
        <v>514.16999999999996</v>
      </c>
    </row>
    <row r="2917" spans="1:4" x14ac:dyDescent="0.2">
      <c r="A2917" s="271">
        <v>41382</v>
      </c>
      <c r="B2917" s="272" t="s">
        <v>3742</v>
      </c>
      <c r="C2917" s="271" t="s">
        <v>77</v>
      </c>
      <c r="D2917" s="273">
        <v>497.69</v>
      </c>
    </row>
    <row r="2918" spans="1:4" x14ac:dyDescent="0.2">
      <c r="A2918" s="271">
        <v>41383</v>
      </c>
      <c r="B2918" s="272" t="s">
        <v>3743</v>
      </c>
      <c r="C2918" s="271" t="s">
        <v>77</v>
      </c>
      <c r="D2918" s="273">
        <v>675.51</v>
      </c>
    </row>
    <row r="2919" spans="1:4" x14ac:dyDescent="0.2">
      <c r="A2919" s="271">
        <v>41385</v>
      </c>
      <c r="B2919" s="272" t="s">
        <v>3744</v>
      </c>
      <c r="C2919" s="271" t="s">
        <v>77</v>
      </c>
      <c r="D2919" s="273">
        <v>840.59</v>
      </c>
    </row>
    <row r="2920" spans="1:4" x14ac:dyDescent="0.2">
      <c r="A2920" s="271">
        <v>4058</v>
      </c>
      <c r="B2920" s="272" t="s">
        <v>3745</v>
      </c>
      <c r="C2920" s="271" t="s">
        <v>65</v>
      </c>
      <c r="D2920" s="273">
        <v>25.98</v>
      </c>
    </row>
    <row r="2921" spans="1:4" x14ac:dyDescent="0.2">
      <c r="A2921" s="271">
        <v>40974</v>
      </c>
      <c r="B2921" s="272" t="s">
        <v>3746</v>
      </c>
      <c r="C2921" s="271" t="s">
        <v>966</v>
      </c>
      <c r="D2921" s="273">
        <v>4582.8900000000003</v>
      </c>
    </row>
    <row r="2922" spans="1:4" x14ac:dyDescent="0.2">
      <c r="A2922" s="271">
        <v>34794</v>
      </c>
      <c r="B2922" s="272" t="s">
        <v>3747</v>
      </c>
      <c r="C2922" s="271" t="s">
        <v>65</v>
      </c>
      <c r="D2922" s="273">
        <v>21.77</v>
      </c>
    </row>
    <row r="2923" spans="1:4" x14ac:dyDescent="0.2">
      <c r="A2923" s="271">
        <v>40925</v>
      </c>
      <c r="B2923" s="272" t="s">
        <v>3748</v>
      </c>
      <c r="C2923" s="271" t="s">
        <v>966</v>
      </c>
      <c r="D2923" s="273">
        <v>3840.44</v>
      </c>
    </row>
    <row r="2924" spans="1:4" x14ac:dyDescent="0.2">
      <c r="A2924" s="271">
        <v>13741</v>
      </c>
      <c r="B2924" s="272" t="s">
        <v>3749</v>
      </c>
      <c r="C2924" s="271" t="s">
        <v>77</v>
      </c>
      <c r="D2924" s="273">
        <v>2695.66</v>
      </c>
    </row>
    <row r="2925" spans="1:4" x14ac:dyDescent="0.2">
      <c r="A2925" s="271">
        <v>3288</v>
      </c>
      <c r="B2925" s="272" t="s">
        <v>3750</v>
      </c>
      <c r="C2925" s="271" t="s">
        <v>54</v>
      </c>
      <c r="D2925" s="273"/>
    </row>
    <row r="2926" spans="1:4" x14ac:dyDescent="0.2">
      <c r="A2926" s="271">
        <v>13587</v>
      </c>
      <c r="B2926" s="272" t="s">
        <v>3751</v>
      </c>
      <c r="C2926" s="271" t="s">
        <v>54</v>
      </c>
      <c r="D2926" s="273"/>
    </row>
    <row r="2927" spans="1:4" x14ac:dyDescent="0.2">
      <c r="A2927" s="271">
        <v>38598</v>
      </c>
      <c r="B2927" s="272" t="s">
        <v>3752</v>
      </c>
      <c r="C2927" s="271" t="s">
        <v>77</v>
      </c>
      <c r="D2927" s="273">
        <v>4.1500000000000004</v>
      </c>
    </row>
    <row r="2928" spans="1:4" x14ac:dyDescent="0.2">
      <c r="A2928" s="271">
        <v>38595</v>
      </c>
      <c r="B2928" s="272" t="s">
        <v>3753</v>
      </c>
      <c r="C2928" s="271" t="s">
        <v>77</v>
      </c>
      <c r="D2928" s="273">
        <v>3.52</v>
      </c>
    </row>
    <row r="2929" spans="1:4" x14ac:dyDescent="0.2">
      <c r="A2929" s="271">
        <v>38592</v>
      </c>
      <c r="B2929" s="272" t="s">
        <v>3754</v>
      </c>
      <c r="C2929" s="271" t="s">
        <v>77</v>
      </c>
      <c r="D2929" s="273">
        <v>3.56</v>
      </c>
    </row>
    <row r="2930" spans="1:4" x14ac:dyDescent="0.2">
      <c r="A2930" s="271">
        <v>38588</v>
      </c>
      <c r="B2930" s="272" t="s">
        <v>3755</v>
      </c>
      <c r="C2930" s="271" t="s">
        <v>77</v>
      </c>
      <c r="D2930" s="273">
        <v>2.85</v>
      </c>
    </row>
    <row r="2931" spans="1:4" x14ac:dyDescent="0.2">
      <c r="A2931" s="271">
        <v>38593</v>
      </c>
      <c r="B2931" s="272" t="s">
        <v>3756</v>
      </c>
      <c r="C2931" s="271" t="s">
        <v>77</v>
      </c>
      <c r="D2931" s="273">
        <v>3.93</v>
      </c>
    </row>
    <row r="2932" spans="1:4" x14ac:dyDescent="0.2">
      <c r="A2932" s="271">
        <v>38589</v>
      </c>
      <c r="B2932" s="272" t="s">
        <v>3757</v>
      </c>
      <c r="C2932" s="271" t="s">
        <v>77</v>
      </c>
      <c r="D2932" s="273">
        <v>2.98</v>
      </c>
    </row>
    <row r="2933" spans="1:4" x14ac:dyDescent="0.2">
      <c r="A2933" s="271">
        <v>38594</v>
      </c>
      <c r="B2933" s="272" t="s">
        <v>3758</v>
      </c>
      <c r="C2933" s="271" t="s">
        <v>77</v>
      </c>
      <c r="D2933" s="273">
        <v>6.19</v>
      </c>
    </row>
    <row r="2934" spans="1:4" x14ac:dyDescent="0.2">
      <c r="A2934" s="271">
        <v>34774</v>
      </c>
      <c r="B2934" s="272" t="s">
        <v>3759</v>
      </c>
      <c r="C2934" s="271" t="s">
        <v>77</v>
      </c>
      <c r="D2934" s="273">
        <v>2.78</v>
      </c>
    </row>
    <row r="2935" spans="1:4" x14ac:dyDescent="0.2">
      <c r="A2935" s="271">
        <v>34771</v>
      </c>
      <c r="B2935" s="272" t="s">
        <v>3760</v>
      </c>
      <c r="C2935" s="271" t="s">
        <v>77</v>
      </c>
      <c r="D2935" s="273">
        <v>3.36</v>
      </c>
    </row>
    <row r="2936" spans="1:4" x14ac:dyDescent="0.2">
      <c r="A2936" s="271">
        <v>34764</v>
      </c>
      <c r="B2936" s="272" t="s">
        <v>3761</v>
      </c>
      <c r="C2936" s="271" t="s">
        <v>77</v>
      </c>
      <c r="D2936" s="273">
        <v>2.2000000000000002</v>
      </c>
    </row>
    <row r="2937" spans="1:4" x14ac:dyDescent="0.2">
      <c r="A2937" s="271">
        <v>34773</v>
      </c>
      <c r="B2937" s="272" t="s">
        <v>3762</v>
      </c>
      <c r="C2937" s="271" t="s">
        <v>77</v>
      </c>
      <c r="D2937" s="273">
        <v>2.93</v>
      </c>
    </row>
    <row r="2938" spans="1:4" x14ac:dyDescent="0.2">
      <c r="A2938" s="271">
        <v>34769</v>
      </c>
      <c r="B2938" s="272" t="s">
        <v>3763</v>
      </c>
      <c r="C2938" s="271" t="s">
        <v>77</v>
      </c>
      <c r="D2938" s="273">
        <v>3.63</v>
      </c>
    </row>
    <row r="2939" spans="1:4" x14ac:dyDescent="0.2">
      <c r="A2939" s="271">
        <v>34763</v>
      </c>
      <c r="B2939" s="272" t="s">
        <v>3764</v>
      </c>
      <c r="C2939" s="271" t="s">
        <v>77</v>
      </c>
      <c r="D2939" s="273">
        <v>2.2400000000000002</v>
      </c>
    </row>
    <row r="2940" spans="1:4" x14ac:dyDescent="0.2">
      <c r="A2940" s="271">
        <v>34788</v>
      </c>
      <c r="B2940" s="272" t="s">
        <v>3765</v>
      </c>
      <c r="C2940" s="271" t="s">
        <v>77</v>
      </c>
      <c r="D2940" s="273">
        <v>1.59</v>
      </c>
    </row>
    <row r="2941" spans="1:4" x14ac:dyDescent="0.2">
      <c r="A2941" s="271">
        <v>34781</v>
      </c>
      <c r="B2941" s="272" t="s">
        <v>3766</v>
      </c>
      <c r="C2941" s="271" t="s">
        <v>77</v>
      </c>
      <c r="D2941" s="273">
        <v>2.19</v>
      </c>
    </row>
    <row r="2942" spans="1:4" x14ac:dyDescent="0.2">
      <c r="A2942" s="271">
        <v>41682</v>
      </c>
      <c r="B2942" s="272" t="s">
        <v>3767</v>
      </c>
      <c r="C2942" s="271" t="s">
        <v>77</v>
      </c>
      <c r="D2942" s="273">
        <v>39.450000000000003</v>
      </c>
    </row>
    <row r="2943" spans="1:4" x14ac:dyDescent="0.2">
      <c r="A2943" s="271">
        <v>41683</v>
      </c>
      <c r="B2943" s="272" t="s">
        <v>3768</v>
      </c>
      <c r="C2943" s="271" t="s">
        <v>77</v>
      </c>
      <c r="D2943" s="273">
        <v>29.02</v>
      </c>
    </row>
    <row r="2944" spans="1:4" x14ac:dyDescent="0.2">
      <c r="A2944" s="271">
        <v>41680</v>
      </c>
      <c r="B2944" s="272" t="s">
        <v>3769</v>
      </c>
      <c r="C2944" s="271" t="s">
        <v>77</v>
      </c>
      <c r="D2944" s="273">
        <v>15.63</v>
      </c>
    </row>
    <row r="2945" spans="1:4" x14ac:dyDescent="0.2">
      <c r="A2945" s="271">
        <v>41679</v>
      </c>
      <c r="B2945" s="272" t="s">
        <v>3770</v>
      </c>
      <c r="C2945" s="271" t="s">
        <v>77</v>
      </c>
      <c r="D2945" s="273">
        <v>35.72</v>
      </c>
    </row>
    <row r="2946" spans="1:4" x14ac:dyDescent="0.2">
      <c r="A2946" s="271">
        <v>41681</v>
      </c>
      <c r="B2946" s="272" t="s">
        <v>3771</v>
      </c>
      <c r="C2946" s="271" t="s">
        <v>77</v>
      </c>
      <c r="D2946" s="273">
        <v>24.45</v>
      </c>
    </row>
    <row r="2947" spans="1:4" x14ac:dyDescent="0.2">
      <c r="A2947" s="271">
        <v>43386</v>
      </c>
      <c r="B2947" s="272" t="s">
        <v>3772</v>
      </c>
      <c r="C2947" s="271" t="s">
        <v>77</v>
      </c>
      <c r="D2947" s="273">
        <v>55.82</v>
      </c>
    </row>
    <row r="2948" spans="1:4" x14ac:dyDescent="0.2">
      <c r="A2948" s="271">
        <v>4059</v>
      </c>
      <c r="B2948" s="272" t="s">
        <v>3773</v>
      </c>
      <c r="C2948" s="271" t="s">
        <v>54</v>
      </c>
      <c r="D2948" s="273">
        <v>39.450000000000003</v>
      </c>
    </row>
    <row r="2949" spans="1:4" x14ac:dyDescent="0.2">
      <c r="A2949" s="271">
        <v>4062</v>
      </c>
      <c r="B2949" s="272" t="s">
        <v>3774</v>
      </c>
      <c r="C2949" s="271" t="s">
        <v>77</v>
      </c>
      <c r="D2949" s="273">
        <v>39.450000000000003</v>
      </c>
    </row>
    <row r="2950" spans="1:4" x14ac:dyDescent="0.2">
      <c r="A2950" s="271">
        <v>4061</v>
      </c>
      <c r="B2950" s="272" t="s">
        <v>3775</v>
      </c>
      <c r="C2950" s="271" t="s">
        <v>77</v>
      </c>
      <c r="D2950" s="273">
        <v>49.12</v>
      </c>
    </row>
    <row r="2951" spans="1:4" x14ac:dyDescent="0.2">
      <c r="A2951" s="271">
        <v>41315</v>
      </c>
      <c r="B2951" s="272" t="s">
        <v>3776</v>
      </c>
      <c r="C2951" s="271" t="s">
        <v>61</v>
      </c>
      <c r="D2951" s="273">
        <v>97.42</v>
      </c>
    </row>
    <row r="2952" spans="1:4" x14ac:dyDescent="0.2">
      <c r="A2952" s="271">
        <v>43148</v>
      </c>
      <c r="B2952" s="272" t="s">
        <v>3777</v>
      </c>
      <c r="C2952" s="271" t="s">
        <v>61</v>
      </c>
      <c r="D2952" s="273">
        <v>66.13</v>
      </c>
    </row>
    <row r="2953" spans="1:4" x14ac:dyDescent="0.2">
      <c r="A2953" s="271">
        <v>43147</v>
      </c>
      <c r="B2953" s="272" t="s">
        <v>3778</v>
      </c>
      <c r="C2953" s="271" t="s">
        <v>61</v>
      </c>
      <c r="D2953" s="273">
        <v>25.61</v>
      </c>
    </row>
    <row r="2954" spans="1:4" x14ac:dyDescent="0.2">
      <c r="A2954" s="271">
        <v>10608</v>
      </c>
      <c r="B2954" s="272" t="s">
        <v>3779</v>
      </c>
      <c r="C2954" s="271" t="s">
        <v>77</v>
      </c>
      <c r="D2954" s="273"/>
    </row>
    <row r="2955" spans="1:4" x14ac:dyDescent="0.2">
      <c r="A2955" s="271">
        <v>4069</v>
      </c>
      <c r="B2955" s="272" t="s">
        <v>3780</v>
      </c>
      <c r="C2955" s="271" t="s">
        <v>65</v>
      </c>
      <c r="D2955" s="273">
        <v>57.05</v>
      </c>
    </row>
    <row r="2956" spans="1:4" x14ac:dyDescent="0.2">
      <c r="A2956" s="271">
        <v>40819</v>
      </c>
      <c r="B2956" s="272" t="s">
        <v>3781</v>
      </c>
      <c r="C2956" s="271" t="s">
        <v>966</v>
      </c>
      <c r="D2956" s="273">
        <v>10062.89</v>
      </c>
    </row>
    <row r="2957" spans="1:4" x14ac:dyDescent="0.2">
      <c r="A2957" s="271">
        <v>34361</v>
      </c>
      <c r="B2957" s="272" t="s">
        <v>3782</v>
      </c>
      <c r="C2957" s="271" t="s">
        <v>61</v>
      </c>
      <c r="D2957" s="273">
        <v>18.64</v>
      </c>
    </row>
    <row r="2958" spans="1:4" x14ac:dyDescent="0.2">
      <c r="A2958" s="271">
        <v>36512</v>
      </c>
      <c r="B2958" s="272" t="s">
        <v>3783</v>
      </c>
      <c r="C2958" s="271" t="s">
        <v>77</v>
      </c>
      <c r="D2958" s="273"/>
    </row>
    <row r="2959" spans="1:4" x14ac:dyDescent="0.2">
      <c r="A2959" s="271">
        <v>44478</v>
      </c>
      <c r="B2959" s="272" t="s">
        <v>3784</v>
      </c>
      <c r="C2959" s="271" t="s">
        <v>61</v>
      </c>
      <c r="D2959" s="273">
        <v>19.16</v>
      </c>
    </row>
    <row r="2960" spans="1:4" x14ac:dyDescent="0.2">
      <c r="A2960" s="271">
        <v>44477</v>
      </c>
      <c r="B2960" s="272" t="s">
        <v>3785</v>
      </c>
      <c r="C2960" s="271" t="s">
        <v>61</v>
      </c>
      <c r="D2960" s="273">
        <v>19.16</v>
      </c>
    </row>
    <row r="2961" spans="1:4" x14ac:dyDescent="0.2">
      <c r="A2961" s="271">
        <v>11697</v>
      </c>
      <c r="B2961" s="272" t="s">
        <v>3786</v>
      </c>
      <c r="C2961" s="271" t="s">
        <v>77</v>
      </c>
      <c r="D2961" s="273">
        <v>849.7</v>
      </c>
    </row>
    <row r="2962" spans="1:4" x14ac:dyDescent="0.2">
      <c r="A2962" s="271">
        <v>11698</v>
      </c>
      <c r="B2962" s="272" t="s">
        <v>3787</v>
      </c>
      <c r="C2962" s="271" t="s">
        <v>77</v>
      </c>
      <c r="D2962" s="273">
        <v>1013.64</v>
      </c>
    </row>
    <row r="2963" spans="1:4" x14ac:dyDescent="0.2">
      <c r="A2963" s="271">
        <v>11699</v>
      </c>
      <c r="B2963" s="272" t="s">
        <v>3788</v>
      </c>
      <c r="C2963" s="271" t="s">
        <v>77</v>
      </c>
      <c r="D2963" s="273">
        <v>1120.31</v>
      </c>
    </row>
    <row r="2964" spans="1:4" x14ac:dyDescent="0.2">
      <c r="A2964" s="271">
        <v>10432</v>
      </c>
      <c r="B2964" s="272" t="s">
        <v>3789</v>
      </c>
      <c r="C2964" s="271" t="s">
        <v>77</v>
      </c>
      <c r="D2964" s="273">
        <v>379.38</v>
      </c>
    </row>
    <row r="2965" spans="1:4" x14ac:dyDescent="0.2">
      <c r="A2965" s="271">
        <v>44020</v>
      </c>
      <c r="B2965" s="272" t="s">
        <v>3790</v>
      </c>
      <c r="C2965" s="271" t="s">
        <v>77</v>
      </c>
      <c r="D2965" s="273">
        <v>935.97</v>
      </c>
    </row>
    <row r="2966" spans="1:4" x14ac:dyDescent="0.2">
      <c r="A2966" s="271">
        <v>41419</v>
      </c>
      <c r="B2966" s="272" t="s">
        <v>3791</v>
      </c>
      <c r="C2966" s="271" t="s">
        <v>77</v>
      </c>
      <c r="D2966" s="273">
        <v>9.1999999999999993</v>
      </c>
    </row>
    <row r="2967" spans="1:4" x14ac:dyDescent="0.2">
      <c r="A2967" s="271">
        <v>41420</v>
      </c>
      <c r="B2967" s="272" t="s">
        <v>3792</v>
      </c>
      <c r="C2967" s="271" t="s">
        <v>77</v>
      </c>
      <c r="D2967" s="273">
        <v>12.51</v>
      </c>
    </row>
    <row r="2968" spans="1:4" x14ac:dyDescent="0.2">
      <c r="A2968" s="271">
        <v>41421</v>
      </c>
      <c r="B2968" s="272" t="s">
        <v>3793</v>
      </c>
      <c r="C2968" s="271" t="s">
        <v>77</v>
      </c>
      <c r="D2968" s="273">
        <v>12.48</v>
      </c>
    </row>
    <row r="2969" spans="1:4" x14ac:dyDescent="0.2">
      <c r="A2969" s="271">
        <v>41422</v>
      </c>
      <c r="B2969" s="272" t="s">
        <v>3794</v>
      </c>
      <c r="C2969" s="271" t="s">
        <v>77</v>
      </c>
      <c r="D2969" s="273">
        <v>17.09</v>
      </c>
    </row>
    <row r="2970" spans="1:4" x14ac:dyDescent="0.2">
      <c r="A2970" s="271">
        <v>41425</v>
      </c>
      <c r="B2970" s="272" t="s">
        <v>3795</v>
      </c>
      <c r="C2970" s="271" t="s">
        <v>77</v>
      </c>
      <c r="D2970" s="273">
        <v>8.74</v>
      </c>
    </row>
    <row r="2971" spans="1:4" x14ac:dyDescent="0.2">
      <c r="A2971" s="271">
        <v>41426</v>
      </c>
      <c r="B2971" s="272" t="s">
        <v>3796</v>
      </c>
      <c r="C2971" s="271" t="s">
        <v>77</v>
      </c>
      <c r="D2971" s="273">
        <v>15.76</v>
      </c>
    </row>
    <row r="2972" spans="1:4" x14ac:dyDescent="0.2">
      <c r="A2972" s="271">
        <v>41414</v>
      </c>
      <c r="B2972" s="272" t="s">
        <v>3797</v>
      </c>
      <c r="C2972" s="271" t="s">
        <v>77</v>
      </c>
      <c r="D2972" s="273">
        <v>28.94</v>
      </c>
    </row>
    <row r="2973" spans="1:4" x14ac:dyDescent="0.2">
      <c r="A2973" s="271">
        <v>41415</v>
      </c>
      <c r="B2973" s="272" t="s">
        <v>3798</v>
      </c>
      <c r="C2973" s="271" t="s">
        <v>77</v>
      </c>
      <c r="D2973" s="273">
        <v>33.700000000000003</v>
      </c>
    </row>
    <row r="2974" spans="1:4" x14ac:dyDescent="0.2">
      <c r="A2974" s="271">
        <v>37514</v>
      </c>
      <c r="B2974" s="272" t="s">
        <v>3799</v>
      </c>
      <c r="C2974" s="271" t="s">
        <v>77</v>
      </c>
      <c r="D2974" s="273"/>
    </row>
    <row r="2975" spans="1:4" x14ac:dyDescent="0.2">
      <c r="A2975" s="271">
        <v>37519</v>
      </c>
      <c r="B2975" s="272" t="s">
        <v>3800</v>
      </c>
      <c r="C2975" s="271" t="s">
        <v>77</v>
      </c>
      <c r="D2975" s="273"/>
    </row>
    <row r="2976" spans="1:4" x14ac:dyDescent="0.2">
      <c r="A2976" s="271">
        <v>37520</v>
      </c>
      <c r="B2976" s="272" t="s">
        <v>3801</v>
      </c>
      <c r="C2976" s="271" t="s">
        <v>77</v>
      </c>
      <c r="D2976" s="273"/>
    </row>
    <row r="2977" spans="1:4" x14ac:dyDescent="0.2">
      <c r="A2977" s="271">
        <v>37521</v>
      </c>
      <c r="B2977" s="272" t="s">
        <v>3802</v>
      </c>
      <c r="C2977" s="271" t="s">
        <v>77</v>
      </c>
      <c r="D2977" s="273"/>
    </row>
    <row r="2978" spans="1:4" x14ac:dyDescent="0.2">
      <c r="A2978" s="271">
        <v>37522</v>
      </c>
      <c r="B2978" s="272" t="s">
        <v>3803</v>
      </c>
      <c r="C2978" s="271" t="s">
        <v>77</v>
      </c>
      <c r="D2978" s="273"/>
    </row>
    <row r="2979" spans="1:4" x14ac:dyDescent="0.2">
      <c r="A2979" s="271">
        <v>37546</v>
      </c>
      <c r="B2979" s="272" t="s">
        <v>3804</v>
      </c>
      <c r="C2979" s="271" t="s">
        <v>77</v>
      </c>
      <c r="D2979" s="273">
        <v>14030.25</v>
      </c>
    </row>
    <row r="2980" spans="1:4" x14ac:dyDescent="0.2">
      <c r="A2980" s="271">
        <v>37544</v>
      </c>
      <c r="B2980" s="272" t="s">
        <v>3805</v>
      </c>
      <c r="C2980" s="271" t="s">
        <v>77</v>
      </c>
      <c r="D2980" s="273">
        <v>14839.35</v>
      </c>
    </row>
    <row r="2981" spans="1:4" x14ac:dyDescent="0.2">
      <c r="A2981" s="271">
        <v>37545</v>
      </c>
      <c r="B2981" s="272" t="s">
        <v>3806</v>
      </c>
      <c r="C2981" s="271" t="s">
        <v>77</v>
      </c>
      <c r="D2981" s="273">
        <v>17656.830000000002</v>
      </c>
    </row>
    <row r="2982" spans="1:4" x14ac:dyDescent="0.2">
      <c r="A2982" s="271">
        <v>36793</v>
      </c>
      <c r="B2982" s="272" t="s">
        <v>3807</v>
      </c>
      <c r="C2982" s="271" t="s">
        <v>77</v>
      </c>
      <c r="D2982" s="273">
        <v>1032.0999999999999</v>
      </c>
    </row>
    <row r="2983" spans="1:4" x14ac:dyDescent="0.2">
      <c r="A2983" s="271">
        <v>11769</v>
      </c>
      <c r="B2983" s="272" t="s">
        <v>3808</v>
      </c>
      <c r="C2983" s="271" t="s">
        <v>77</v>
      </c>
      <c r="D2983" s="273">
        <v>456.11</v>
      </c>
    </row>
    <row r="2984" spans="1:4" x14ac:dyDescent="0.2">
      <c r="A2984" s="271">
        <v>11771</v>
      </c>
      <c r="B2984" s="272" t="s">
        <v>3809</v>
      </c>
      <c r="C2984" s="271" t="s">
        <v>77</v>
      </c>
      <c r="D2984" s="273">
        <v>558.66999999999996</v>
      </c>
    </row>
    <row r="2985" spans="1:4" x14ac:dyDescent="0.2">
      <c r="A2985" s="271">
        <v>39919</v>
      </c>
      <c r="B2985" s="272" t="s">
        <v>3810</v>
      </c>
      <c r="C2985" s="271" t="s">
        <v>77</v>
      </c>
      <c r="D2985" s="273">
        <v>70229.16</v>
      </c>
    </row>
    <row r="2986" spans="1:4" x14ac:dyDescent="0.2">
      <c r="A2986" s="271">
        <v>38385</v>
      </c>
      <c r="B2986" s="272" t="s">
        <v>3811</v>
      </c>
      <c r="C2986" s="271" t="s">
        <v>77</v>
      </c>
      <c r="D2986" s="273">
        <v>66.36</v>
      </c>
    </row>
    <row r="2987" spans="1:4" x14ac:dyDescent="0.2">
      <c r="A2987" s="271">
        <v>36800</v>
      </c>
      <c r="B2987" s="272" t="s">
        <v>3812</v>
      </c>
      <c r="C2987" s="271" t="s">
        <v>77</v>
      </c>
      <c r="D2987" s="273">
        <v>274.06</v>
      </c>
    </row>
    <row r="2988" spans="1:4" x14ac:dyDescent="0.2">
      <c r="A2988" s="271">
        <v>37587</v>
      </c>
      <c r="B2988" s="272" t="s">
        <v>3813</v>
      </c>
      <c r="C2988" s="271" t="s">
        <v>77</v>
      </c>
      <c r="D2988" s="273">
        <v>602.12</v>
      </c>
    </row>
    <row r="2989" spans="1:4" x14ac:dyDescent="0.2">
      <c r="A2989" s="271">
        <v>11561</v>
      </c>
      <c r="B2989" s="272" t="s">
        <v>3814</v>
      </c>
      <c r="C2989" s="271" t="s">
        <v>77</v>
      </c>
      <c r="D2989" s="273">
        <v>288.45</v>
      </c>
    </row>
    <row r="2990" spans="1:4" x14ac:dyDescent="0.2">
      <c r="A2990" s="271">
        <v>43604</v>
      </c>
      <c r="B2990" s="272" t="s">
        <v>3815</v>
      </c>
      <c r="C2990" s="271" t="s">
        <v>77</v>
      </c>
      <c r="D2990" s="273">
        <v>153.78</v>
      </c>
    </row>
    <row r="2991" spans="1:4" x14ac:dyDescent="0.2">
      <c r="A2991" s="271">
        <v>11560</v>
      </c>
      <c r="B2991" s="272" t="s">
        <v>3816</v>
      </c>
      <c r="C2991" s="271" t="s">
        <v>77</v>
      </c>
      <c r="D2991" s="273">
        <v>222.64</v>
      </c>
    </row>
    <row r="2992" spans="1:4" x14ac:dyDescent="0.2">
      <c r="A2992" s="271">
        <v>11499</v>
      </c>
      <c r="B2992" s="272" t="s">
        <v>3817</v>
      </c>
      <c r="C2992" s="271" t="s">
        <v>77</v>
      </c>
      <c r="D2992" s="273">
        <v>863.76</v>
      </c>
    </row>
    <row r="2993" spans="1:4" x14ac:dyDescent="0.2">
      <c r="A2993" s="271">
        <v>34761</v>
      </c>
      <c r="B2993" s="272" t="s">
        <v>3818</v>
      </c>
      <c r="C2993" s="271" t="s">
        <v>65</v>
      </c>
      <c r="D2993" s="273">
        <v>17.309999999999999</v>
      </c>
    </row>
    <row r="2994" spans="1:4" x14ac:dyDescent="0.2">
      <c r="A2994" s="271">
        <v>40924</v>
      </c>
      <c r="B2994" s="272" t="s">
        <v>3819</v>
      </c>
      <c r="C2994" s="271" t="s">
        <v>966</v>
      </c>
      <c r="D2994" s="273">
        <v>3054.02</v>
      </c>
    </row>
    <row r="2995" spans="1:4" x14ac:dyDescent="0.2">
      <c r="A2995" s="271">
        <v>40983</v>
      </c>
      <c r="B2995" s="272" t="s">
        <v>3820</v>
      </c>
      <c r="C2995" s="271" t="s">
        <v>966</v>
      </c>
      <c r="D2995" s="273">
        <v>3180.26</v>
      </c>
    </row>
    <row r="2996" spans="1:4" x14ac:dyDescent="0.2">
      <c r="A2996" s="271">
        <v>44497</v>
      </c>
      <c r="B2996" s="272" t="s">
        <v>3821</v>
      </c>
      <c r="C2996" s="271" t="s">
        <v>65</v>
      </c>
      <c r="D2996" s="273">
        <v>18.03</v>
      </c>
    </row>
    <row r="2997" spans="1:4" x14ac:dyDescent="0.2">
      <c r="A2997" s="271">
        <v>2437</v>
      </c>
      <c r="B2997" s="272" t="s">
        <v>3822</v>
      </c>
      <c r="C2997" s="271" t="s">
        <v>65</v>
      </c>
      <c r="D2997" s="273">
        <v>13.51</v>
      </c>
    </row>
    <row r="2998" spans="1:4" x14ac:dyDescent="0.2">
      <c r="A2998" s="271">
        <v>40921</v>
      </c>
      <c r="B2998" s="272" t="s">
        <v>3823</v>
      </c>
      <c r="C2998" s="271" t="s">
        <v>966</v>
      </c>
      <c r="D2998" s="273">
        <v>2383.09</v>
      </c>
    </row>
    <row r="2999" spans="1:4" x14ac:dyDescent="0.2">
      <c r="A2999" s="271">
        <v>14252</v>
      </c>
      <c r="B2999" s="272" t="s">
        <v>3824</v>
      </c>
      <c r="C2999" s="271" t="s">
        <v>77</v>
      </c>
      <c r="D2999" s="273">
        <v>2833.06</v>
      </c>
    </row>
    <row r="3000" spans="1:4" x14ac:dyDescent="0.2">
      <c r="A3000" s="271">
        <v>730</v>
      </c>
      <c r="B3000" s="272" t="s">
        <v>3825</v>
      </c>
      <c r="C3000" s="271" t="s">
        <v>77</v>
      </c>
      <c r="D3000" s="273">
        <v>7569.41</v>
      </c>
    </row>
    <row r="3001" spans="1:4" x14ac:dyDescent="0.2">
      <c r="A3001" s="271">
        <v>723</v>
      </c>
      <c r="B3001" s="272" t="s">
        <v>3826</v>
      </c>
      <c r="C3001" s="271" t="s">
        <v>77</v>
      </c>
      <c r="D3001" s="273">
        <v>3762.26</v>
      </c>
    </row>
    <row r="3002" spans="1:4" x14ac:dyDescent="0.2">
      <c r="A3002" s="271">
        <v>36502</v>
      </c>
      <c r="B3002" s="272" t="s">
        <v>3827</v>
      </c>
      <c r="C3002" s="271" t="s">
        <v>77</v>
      </c>
      <c r="D3002" s="273">
        <v>3536.08</v>
      </c>
    </row>
    <row r="3003" spans="1:4" x14ac:dyDescent="0.2">
      <c r="A3003" s="271">
        <v>36503</v>
      </c>
      <c r="B3003" s="272" t="s">
        <v>3828</v>
      </c>
      <c r="C3003" s="271" t="s">
        <v>77</v>
      </c>
      <c r="D3003" s="273">
        <v>4360.3999999999996</v>
      </c>
    </row>
    <row r="3004" spans="1:4" x14ac:dyDescent="0.2">
      <c r="A3004" s="271">
        <v>4090</v>
      </c>
      <c r="B3004" s="272" t="s">
        <v>3829</v>
      </c>
      <c r="C3004" s="271" t="s">
        <v>77</v>
      </c>
      <c r="D3004" s="273"/>
    </row>
    <row r="3005" spans="1:4" x14ac:dyDescent="0.2">
      <c r="A3005" s="271">
        <v>13227</v>
      </c>
      <c r="B3005" s="272" t="s">
        <v>3830</v>
      </c>
      <c r="C3005" s="271" t="s">
        <v>77</v>
      </c>
      <c r="D3005" s="273"/>
    </row>
    <row r="3006" spans="1:4" x14ac:dyDescent="0.2">
      <c r="A3006" s="271">
        <v>10597</v>
      </c>
      <c r="B3006" s="272" t="s">
        <v>3831</v>
      </c>
      <c r="C3006" s="271" t="s">
        <v>77</v>
      </c>
      <c r="D3006" s="273"/>
    </row>
    <row r="3007" spans="1:4" x14ac:dyDescent="0.2">
      <c r="A3007" s="271">
        <v>39628</v>
      </c>
      <c r="B3007" s="272" t="s">
        <v>3832</v>
      </c>
      <c r="C3007" s="271" t="s">
        <v>77</v>
      </c>
      <c r="D3007" s="273"/>
    </row>
    <row r="3008" spans="1:4" x14ac:dyDescent="0.2">
      <c r="A3008" s="271">
        <v>39404</v>
      </c>
      <c r="B3008" s="272" t="s">
        <v>3833</v>
      </c>
      <c r="C3008" s="271" t="s">
        <v>77</v>
      </c>
      <c r="D3008" s="273"/>
    </row>
    <row r="3009" spans="1:4" x14ac:dyDescent="0.2">
      <c r="A3009" s="271">
        <v>39402</v>
      </c>
      <c r="B3009" s="272" t="s">
        <v>3834</v>
      </c>
      <c r="C3009" s="271" t="s">
        <v>77</v>
      </c>
      <c r="D3009" s="273"/>
    </row>
    <row r="3010" spans="1:4" x14ac:dyDescent="0.2">
      <c r="A3010" s="271">
        <v>39403</v>
      </c>
      <c r="B3010" s="272" t="s">
        <v>3835</v>
      </c>
      <c r="C3010" s="271" t="s">
        <v>77</v>
      </c>
      <c r="D3010" s="273"/>
    </row>
    <row r="3011" spans="1:4" x14ac:dyDescent="0.2">
      <c r="A3011" s="271">
        <v>4093</v>
      </c>
      <c r="B3011" s="272" t="s">
        <v>3836</v>
      </c>
      <c r="C3011" s="271" t="s">
        <v>65</v>
      </c>
      <c r="D3011" s="273"/>
    </row>
    <row r="3012" spans="1:4" x14ac:dyDescent="0.2">
      <c r="A3012" s="271">
        <v>10512</v>
      </c>
      <c r="B3012" s="272" t="s">
        <v>3837</v>
      </c>
      <c r="C3012" s="271" t="s">
        <v>966</v>
      </c>
      <c r="D3012" s="273"/>
    </row>
    <row r="3013" spans="1:4" x14ac:dyDescent="0.2">
      <c r="A3013" s="271">
        <v>4243</v>
      </c>
      <c r="B3013" s="272" t="s">
        <v>3838</v>
      </c>
      <c r="C3013" s="271" t="s">
        <v>65</v>
      </c>
      <c r="D3013" s="273">
        <v>17.04</v>
      </c>
    </row>
    <row r="3014" spans="1:4" x14ac:dyDescent="0.2">
      <c r="A3014" s="271">
        <v>20020</v>
      </c>
      <c r="B3014" s="272" t="s">
        <v>3839</v>
      </c>
      <c r="C3014" s="271" t="s">
        <v>65</v>
      </c>
      <c r="D3014" s="273"/>
    </row>
    <row r="3015" spans="1:4" x14ac:dyDescent="0.2">
      <c r="A3015" s="271">
        <v>41038</v>
      </c>
      <c r="B3015" s="272" t="s">
        <v>3840</v>
      </c>
      <c r="C3015" s="271" t="s">
        <v>966</v>
      </c>
      <c r="D3015" s="273"/>
    </row>
    <row r="3016" spans="1:4" x14ac:dyDescent="0.2">
      <c r="A3016" s="271">
        <v>4094</v>
      </c>
      <c r="B3016" s="272" t="s">
        <v>3841</v>
      </c>
      <c r="C3016" s="271" t="s">
        <v>65</v>
      </c>
      <c r="D3016" s="273"/>
    </row>
    <row r="3017" spans="1:4" x14ac:dyDescent="0.2">
      <c r="A3017" s="271">
        <v>40988</v>
      </c>
      <c r="B3017" s="272" t="s">
        <v>3842</v>
      </c>
      <c r="C3017" s="271" t="s">
        <v>966</v>
      </c>
      <c r="D3017" s="273"/>
    </row>
    <row r="3018" spans="1:4" x14ac:dyDescent="0.2">
      <c r="A3018" s="271">
        <v>4095</v>
      </c>
      <c r="B3018" s="272" t="s">
        <v>3843</v>
      </c>
      <c r="C3018" s="271" t="s">
        <v>65</v>
      </c>
      <c r="D3018" s="273"/>
    </row>
    <row r="3019" spans="1:4" x14ac:dyDescent="0.2">
      <c r="A3019" s="271">
        <v>40990</v>
      </c>
      <c r="B3019" s="272" t="s">
        <v>3844</v>
      </c>
      <c r="C3019" s="271" t="s">
        <v>966</v>
      </c>
      <c r="D3019" s="273"/>
    </row>
    <row r="3020" spans="1:4" x14ac:dyDescent="0.2">
      <c r="A3020" s="271">
        <v>4096</v>
      </c>
      <c r="B3020" s="272" t="s">
        <v>3845</v>
      </c>
      <c r="C3020" s="271" t="s">
        <v>65</v>
      </c>
      <c r="D3020" s="273"/>
    </row>
    <row r="3021" spans="1:4" x14ac:dyDescent="0.2">
      <c r="A3021" s="271">
        <v>40992</v>
      </c>
      <c r="B3021" s="272" t="s">
        <v>3846</v>
      </c>
      <c r="C3021" s="271" t="s">
        <v>966</v>
      </c>
      <c r="D3021" s="273"/>
    </row>
    <row r="3022" spans="1:4" x14ac:dyDescent="0.2">
      <c r="A3022" s="271">
        <v>4114</v>
      </c>
      <c r="B3022" s="272" t="s">
        <v>3847</v>
      </c>
      <c r="C3022" s="271" t="s">
        <v>77</v>
      </c>
      <c r="D3022" s="273">
        <v>90.43</v>
      </c>
    </row>
    <row r="3023" spans="1:4" x14ac:dyDescent="0.2">
      <c r="A3023" s="271">
        <v>36797</v>
      </c>
      <c r="B3023" s="272" t="s">
        <v>3848</v>
      </c>
      <c r="C3023" s="271" t="s">
        <v>77</v>
      </c>
      <c r="D3023" s="273">
        <v>80.52</v>
      </c>
    </row>
    <row r="3024" spans="1:4" x14ac:dyDescent="0.2">
      <c r="A3024" s="271">
        <v>4107</v>
      </c>
      <c r="B3024" s="272" t="s">
        <v>3849</v>
      </c>
      <c r="C3024" s="271" t="s">
        <v>77</v>
      </c>
      <c r="D3024" s="273">
        <v>75.92</v>
      </c>
    </row>
    <row r="3025" spans="1:4" x14ac:dyDescent="0.2">
      <c r="A3025" s="271">
        <v>4102</v>
      </c>
      <c r="B3025" s="272" t="s">
        <v>3850</v>
      </c>
      <c r="C3025" s="271" t="s">
        <v>77</v>
      </c>
      <c r="D3025" s="273">
        <v>92.67</v>
      </c>
    </row>
    <row r="3026" spans="1:4" x14ac:dyDescent="0.2">
      <c r="A3026" s="271">
        <v>36799</v>
      </c>
      <c r="B3026" s="272" t="s">
        <v>3851</v>
      </c>
      <c r="C3026" s="271" t="s">
        <v>77</v>
      </c>
      <c r="D3026" s="273">
        <v>78.150000000000006</v>
      </c>
    </row>
    <row r="3027" spans="1:4" x14ac:dyDescent="0.2">
      <c r="A3027" s="271">
        <v>2747</v>
      </c>
      <c r="B3027" s="272" t="s">
        <v>3852</v>
      </c>
      <c r="C3027" s="271" t="s">
        <v>54</v>
      </c>
      <c r="D3027" s="273">
        <v>39.4</v>
      </c>
    </row>
    <row r="3028" spans="1:4" x14ac:dyDescent="0.2">
      <c r="A3028" s="271">
        <v>21138</v>
      </c>
      <c r="B3028" s="272" t="s">
        <v>3853</v>
      </c>
      <c r="C3028" s="271" t="s">
        <v>54</v>
      </c>
      <c r="D3028" s="273">
        <v>12.49</v>
      </c>
    </row>
    <row r="3029" spans="1:4" x14ac:dyDescent="0.2">
      <c r="A3029" s="271">
        <v>10826</v>
      </c>
      <c r="B3029" s="272" t="s">
        <v>3854</v>
      </c>
      <c r="C3029" s="271" t="s">
        <v>77</v>
      </c>
      <c r="D3029" s="273">
        <v>136.49</v>
      </c>
    </row>
    <row r="3030" spans="1:4" x14ac:dyDescent="0.2">
      <c r="A3030" s="271">
        <v>365</v>
      </c>
      <c r="B3030" s="272" t="s">
        <v>3855</v>
      </c>
      <c r="C3030" s="271" t="s">
        <v>77</v>
      </c>
      <c r="D3030" s="273">
        <v>84.62</v>
      </c>
    </row>
    <row r="3031" spans="1:4" x14ac:dyDescent="0.2">
      <c r="A3031" s="271">
        <v>38639</v>
      </c>
      <c r="B3031" s="272" t="s">
        <v>3856</v>
      </c>
      <c r="C3031" s="271" t="s">
        <v>77</v>
      </c>
      <c r="D3031" s="273">
        <v>327.58</v>
      </c>
    </row>
    <row r="3032" spans="1:4" x14ac:dyDescent="0.2">
      <c r="A3032" s="271">
        <v>38640</v>
      </c>
      <c r="B3032" s="272" t="s">
        <v>3857</v>
      </c>
      <c r="C3032" s="271" t="s">
        <v>77</v>
      </c>
      <c r="D3032" s="273">
        <v>4.91</v>
      </c>
    </row>
    <row r="3033" spans="1:4" x14ac:dyDescent="0.2">
      <c r="A3033" s="271">
        <v>358</v>
      </c>
      <c r="B3033" s="272" t="s">
        <v>3858</v>
      </c>
      <c r="C3033" s="271" t="s">
        <v>77</v>
      </c>
      <c r="D3033" s="273">
        <v>101</v>
      </c>
    </row>
    <row r="3034" spans="1:4" x14ac:dyDescent="0.2">
      <c r="A3034" s="271">
        <v>359</v>
      </c>
      <c r="B3034" s="272" t="s">
        <v>3859</v>
      </c>
      <c r="C3034" s="271" t="s">
        <v>77</v>
      </c>
      <c r="D3034" s="273">
        <v>207.47</v>
      </c>
    </row>
    <row r="3035" spans="1:4" x14ac:dyDescent="0.2">
      <c r="A3035" s="271">
        <v>38641</v>
      </c>
      <c r="B3035" s="272" t="s">
        <v>3860</v>
      </c>
      <c r="C3035" s="271" t="s">
        <v>77</v>
      </c>
      <c r="D3035" s="273">
        <v>204.74</v>
      </c>
    </row>
    <row r="3036" spans="1:4" x14ac:dyDescent="0.2">
      <c r="A3036" s="271">
        <v>360</v>
      </c>
      <c r="B3036" s="272" t="s">
        <v>3861</v>
      </c>
      <c r="C3036" s="271" t="s">
        <v>77</v>
      </c>
      <c r="D3036" s="273">
        <v>4.75</v>
      </c>
    </row>
    <row r="3037" spans="1:4" x14ac:dyDescent="0.2">
      <c r="A3037" s="271">
        <v>42430</v>
      </c>
      <c r="B3037" s="272" t="s">
        <v>3862</v>
      </c>
      <c r="C3037" s="271" t="s">
        <v>77</v>
      </c>
      <c r="D3037" s="273"/>
    </row>
    <row r="3038" spans="1:4" x14ac:dyDescent="0.2">
      <c r="A3038" s="271">
        <v>4209</v>
      </c>
      <c r="B3038" s="272" t="s">
        <v>3863</v>
      </c>
      <c r="C3038" s="271" t="s">
        <v>77</v>
      </c>
      <c r="D3038" s="273">
        <v>18.34</v>
      </c>
    </row>
    <row r="3039" spans="1:4" x14ac:dyDescent="0.2">
      <c r="A3039" s="271">
        <v>4180</v>
      </c>
      <c r="B3039" s="272" t="s">
        <v>3864</v>
      </c>
      <c r="C3039" s="271" t="s">
        <v>77</v>
      </c>
      <c r="D3039" s="273">
        <v>13.81</v>
      </c>
    </row>
    <row r="3040" spans="1:4" x14ac:dyDescent="0.2">
      <c r="A3040" s="271">
        <v>4179</v>
      </c>
      <c r="B3040" s="272" t="s">
        <v>3865</v>
      </c>
      <c r="C3040" s="271" t="s">
        <v>77</v>
      </c>
      <c r="D3040" s="273">
        <v>9.3800000000000008</v>
      </c>
    </row>
    <row r="3041" spans="1:4" x14ac:dyDescent="0.2">
      <c r="A3041" s="271">
        <v>4177</v>
      </c>
      <c r="B3041" s="272" t="s">
        <v>3866</v>
      </c>
      <c r="C3041" s="271" t="s">
        <v>77</v>
      </c>
      <c r="D3041" s="273">
        <v>4.58</v>
      </c>
    </row>
    <row r="3042" spans="1:4" x14ac:dyDescent="0.2">
      <c r="A3042" s="271">
        <v>4208</v>
      </c>
      <c r="B3042" s="272" t="s">
        <v>3867</v>
      </c>
      <c r="C3042" s="271" t="s">
        <v>77</v>
      </c>
      <c r="D3042" s="273">
        <v>43.66</v>
      </c>
    </row>
    <row r="3043" spans="1:4" x14ac:dyDescent="0.2">
      <c r="A3043" s="271">
        <v>4181</v>
      </c>
      <c r="B3043" s="272" t="s">
        <v>3868</v>
      </c>
      <c r="C3043" s="271" t="s">
        <v>77</v>
      </c>
      <c r="D3043" s="273">
        <v>28.52</v>
      </c>
    </row>
    <row r="3044" spans="1:4" x14ac:dyDescent="0.2">
      <c r="A3044" s="271">
        <v>4182</v>
      </c>
      <c r="B3044" s="272" t="s">
        <v>3869</v>
      </c>
      <c r="C3044" s="271" t="s">
        <v>77</v>
      </c>
      <c r="D3044" s="273">
        <v>71.02</v>
      </c>
    </row>
    <row r="3045" spans="1:4" x14ac:dyDescent="0.2">
      <c r="A3045" s="271">
        <v>4178</v>
      </c>
      <c r="B3045" s="272" t="s">
        <v>3870</v>
      </c>
      <c r="C3045" s="271" t="s">
        <v>77</v>
      </c>
      <c r="D3045" s="273">
        <v>6.35</v>
      </c>
    </row>
    <row r="3046" spans="1:4" x14ac:dyDescent="0.2">
      <c r="A3046" s="271">
        <v>4183</v>
      </c>
      <c r="B3046" s="272" t="s">
        <v>3871</v>
      </c>
      <c r="C3046" s="271" t="s">
        <v>77</v>
      </c>
      <c r="D3046" s="273">
        <v>114.34</v>
      </c>
    </row>
    <row r="3047" spans="1:4" x14ac:dyDescent="0.2">
      <c r="A3047" s="271">
        <v>4184</v>
      </c>
      <c r="B3047" s="272" t="s">
        <v>3872</v>
      </c>
      <c r="C3047" s="271" t="s">
        <v>77</v>
      </c>
      <c r="D3047" s="273">
        <v>252.4</v>
      </c>
    </row>
    <row r="3048" spans="1:4" x14ac:dyDescent="0.2">
      <c r="A3048" s="271">
        <v>4185</v>
      </c>
      <c r="B3048" s="272" t="s">
        <v>3873</v>
      </c>
      <c r="C3048" s="271" t="s">
        <v>77</v>
      </c>
      <c r="D3048" s="273">
        <v>419.38</v>
      </c>
    </row>
    <row r="3049" spans="1:4" x14ac:dyDescent="0.2">
      <c r="A3049" s="271">
        <v>4205</v>
      </c>
      <c r="B3049" s="272" t="s">
        <v>3874</v>
      </c>
      <c r="C3049" s="271" t="s">
        <v>77</v>
      </c>
      <c r="D3049" s="273">
        <v>24.22</v>
      </c>
    </row>
    <row r="3050" spans="1:4" x14ac:dyDescent="0.2">
      <c r="A3050" s="271">
        <v>4192</v>
      </c>
      <c r="B3050" s="272" t="s">
        <v>3875</v>
      </c>
      <c r="C3050" s="271" t="s">
        <v>77</v>
      </c>
      <c r="D3050" s="273">
        <v>24.22</v>
      </c>
    </row>
    <row r="3051" spans="1:4" x14ac:dyDescent="0.2">
      <c r="A3051" s="271">
        <v>4191</v>
      </c>
      <c r="B3051" s="272" t="s">
        <v>3876</v>
      </c>
      <c r="C3051" s="271" t="s">
        <v>77</v>
      </c>
      <c r="D3051" s="273">
        <v>24.22</v>
      </c>
    </row>
    <row r="3052" spans="1:4" x14ac:dyDescent="0.2">
      <c r="A3052" s="271">
        <v>4206</v>
      </c>
      <c r="B3052" s="272" t="s">
        <v>3877</v>
      </c>
      <c r="C3052" s="271" t="s">
        <v>77</v>
      </c>
      <c r="D3052" s="273">
        <v>18.920000000000002</v>
      </c>
    </row>
    <row r="3053" spans="1:4" x14ac:dyDescent="0.2">
      <c r="A3053" s="271">
        <v>4207</v>
      </c>
      <c r="B3053" s="272" t="s">
        <v>3878</v>
      </c>
      <c r="C3053" s="271" t="s">
        <v>77</v>
      </c>
      <c r="D3053" s="273">
        <v>19.489999999999998</v>
      </c>
    </row>
    <row r="3054" spans="1:4" x14ac:dyDescent="0.2">
      <c r="A3054" s="271">
        <v>4190</v>
      </c>
      <c r="B3054" s="272" t="s">
        <v>3879</v>
      </c>
      <c r="C3054" s="271" t="s">
        <v>77</v>
      </c>
      <c r="D3054" s="273">
        <v>18.920000000000002</v>
      </c>
    </row>
    <row r="3055" spans="1:4" x14ac:dyDescent="0.2">
      <c r="A3055" s="271">
        <v>4188</v>
      </c>
      <c r="B3055" s="272" t="s">
        <v>3880</v>
      </c>
      <c r="C3055" s="271" t="s">
        <v>77</v>
      </c>
      <c r="D3055" s="273">
        <v>11.42</v>
      </c>
    </row>
    <row r="3056" spans="1:4" x14ac:dyDescent="0.2">
      <c r="A3056" s="271">
        <v>4189</v>
      </c>
      <c r="B3056" s="272" t="s">
        <v>3881</v>
      </c>
      <c r="C3056" s="271" t="s">
        <v>77</v>
      </c>
      <c r="D3056" s="273">
        <v>11.42</v>
      </c>
    </row>
    <row r="3057" spans="1:4" x14ac:dyDescent="0.2">
      <c r="A3057" s="271">
        <v>4186</v>
      </c>
      <c r="B3057" s="272" t="s">
        <v>3882</v>
      </c>
      <c r="C3057" s="271" t="s">
        <v>77</v>
      </c>
      <c r="D3057" s="273">
        <v>5.59</v>
      </c>
    </row>
    <row r="3058" spans="1:4" x14ac:dyDescent="0.2">
      <c r="A3058" s="271">
        <v>4197</v>
      </c>
      <c r="B3058" s="272" t="s">
        <v>3883</v>
      </c>
      <c r="C3058" s="271" t="s">
        <v>77</v>
      </c>
      <c r="D3058" s="273">
        <v>60.47</v>
      </c>
    </row>
    <row r="3059" spans="1:4" x14ac:dyDescent="0.2">
      <c r="A3059" s="271">
        <v>4194</v>
      </c>
      <c r="B3059" s="272" t="s">
        <v>3884</v>
      </c>
      <c r="C3059" s="271" t="s">
        <v>77</v>
      </c>
      <c r="D3059" s="273">
        <v>36.54</v>
      </c>
    </row>
    <row r="3060" spans="1:4" x14ac:dyDescent="0.2">
      <c r="A3060" s="271">
        <v>4193</v>
      </c>
      <c r="B3060" s="272" t="s">
        <v>3885</v>
      </c>
      <c r="C3060" s="271" t="s">
        <v>77</v>
      </c>
      <c r="D3060" s="273">
        <v>36.54</v>
      </c>
    </row>
    <row r="3061" spans="1:4" x14ac:dyDescent="0.2">
      <c r="A3061" s="271">
        <v>4204</v>
      </c>
      <c r="B3061" s="272" t="s">
        <v>3886</v>
      </c>
      <c r="C3061" s="271" t="s">
        <v>77</v>
      </c>
      <c r="D3061" s="273">
        <v>36.54</v>
      </c>
    </row>
    <row r="3062" spans="1:4" x14ac:dyDescent="0.2">
      <c r="A3062" s="271">
        <v>4202</v>
      </c>
      <c r="B3062" s="272" t="s">
        <v>3887</v>
      </c>
      <c r="C3062" s="271" t="s">
        <v>77</v>
      </c>
      <c r="D3062" s="273">
        <v>110.44</v>
      </c>
    </row>
    <row r="3063" spans="1:4" x14ac:dyDescent="0.2">
      <c r="A3063" s="271">
        <v>4203</v>
      </c>
      <c r="B3063" s="272" t="s">
        <v>3888</v>
      </c>
      <c r="C3063" s="271" t="s">
        <v>77</v>
      </c>
      <c r="D3063" s="273">
        <v>97.54</v>
      </c>
    </row>
    <row r="3064" spans="1:4" x14ac:dyDescent="0.2">
      <c r="A3064" s="271">
        <v>4187</v>
      </c>
      <c r="B3064" s="272" t="s">
        <v>3889</v>
      </c>
      <c r="C3064" s="271" t="s">
        <v>77</v>
      </c>
      <c r="D3064" s="273">
        <v>7.28</v>
      </c>
    </row>
    <row r="3065" spans="1:4" x14ac:dyDescent="0.2">
      <c r="A3065" s="271">
        <v>40368</v>
      </c>
      <c r="B3065" s="272" t="s">
        <v>3890</v>
      </c>
      <c r="C3065" s="271" t="s">
        <v>77</v>
      </c>
      <c r="D3065" s="273"/>
    </row>
    <row r="3066" spans="1:4" x14ac:dyDescent="0.2">
      <c r="A3066" s="271">
        <v>40365</v>
      </c>
      <c r="B3066" s="272" t="s">
        <v>3891</v>
      </c>
      <c r="C3066" s="271" t="s">
        <v>77</v>
      </c>
      <c r="D3066" s="273"/>
    </row>
    <row r="3067" spans="1:4" x14ac:dyDescent="0.2">
      <c r="A3067" s="271">
        <v>40362</v>
      </c>
      <c r="B3067" s="272" t="s">
        <v>3892</v>
      </c>
      <c r="C3067" s="271" t="s">
        <v>77</v>
      </c>
      <c r="D3067" s="273"/>
    </row>
    <row r="3068" spans="1:4" x14ac:dyDescent="0.2">
      <c r="A3068" s="271">
        <v>40356</v>
      </c>
      <c r="B3068" s="272" t="s">
        <v>3893</v>
      </c>
      <c r="C3068" s="271" t="s">
        <v>77</v>
      </c>
      <c r="D3068" s="273"/>
    </row>
    <row r="3069" spans="1:4" x14ac:dyDescent="0.2">
      <c r="A3069" s="271">
        <v>40374</v>
      </c>
      <c r="B3069" s="272" t="s">
        <v>3894</v>
      </c>
      <c r="C3069" s="271" t="s">
        <v>77</v>
      </c>
      <c r="D3069" s="273"/>
    </row>
    <row r="3070" spans="1:4" x14ac:dyDescent="0.2">
      <c r="A3070" s="271">
        <v>40371</v>
      </c>
      <c r="B3070" s="272" t="s">
        <v>3895</v>
      </c>
      <c r="C3070" s="271" t="s">
        <v>77</v>
      </c>
      <c r="D3070" s="273"/>
    </row>
    <row r="3071" spans="1:4" x14ac:dyDescent="0.2">
      <c r="A3071" s="271">
        <v>40359</v>
      </c>
      <c r="B3071" s="272" t="s">
        <v>3896</v>
      </c>
      <c r="C3071" s="271" t="s">
        <v>77</v>
      </c>
      <c r="D3071" s="273"/>
    </row>
    <row r="3072" spans="1:4" x14ac:dyDescent="0.2">
      <c r="A3072" s="271">
        <v>7595</v>
      </c>
      <c r="B3072" s="272" t="s">
        <v>3897</v>
      </c>
      <c r="C3072" s="271" t="s">
        <v>65</v>
      </c>
      <c r="D3072" s="273">
        <v>15.92</v>
      </c>
    </row>
    <row r="3073" spans="1:4" x14ac:dyDescent="0.2">
      <c r="A3073" s="271">
        <v>41094</v>
      </c>
      <c r="B3073" s="272" t="s">
        <v>3898</v>
      </c>
      <c r="C3073" s="271" t="s">
        <v>966</v>
      </c>
      <c r="D3073" s="273">
        <v>2809.82</v>
      </c>
    </row>
    <row r="3074" spans="1:4" x14ac:dyDescent="0.2">
      <c r="A3074" s="271">
        <v>39609</v>
      </c>
      <c r="B3074" s="272" t="s">
        <v>3899</v>
      </c>
      <c r="C3074" s="271" t="s">
        <v>77</v>
      </c>
      <c r="D3074" s="273">
        <v>48192.27</v>
      </c>
    </row>
    <row r="3075" spans="1:4" x14ac:dyDescent="0.2">
      <c r="A3075" s="271">
        <v>39610</v>
      </c>
      <c r="B3075" s="272" t="s">
        <v>3900</v>
      </c>
      <c r="C3075" s="271" t="s">
        <v>77</v>
      </c>
      <c r="D3075" s="273">
        <v>70345.679999999993</v>
      </c>
    </row>
    <row r="3076" spans="1:4" x14ac:dyDescent="0.2">
      <c r="A3076" s="271">
        <v>39611</v>
      </c>
      <c r="B3076" s="272" t="s">
        <v>3901</v>
      </c>
      <c r="C3076" s="271" t="s">
        <v>77</v>
      </c>
      <c r="D3076" s="273">
        <v>85129.78</v>
      </c>
    </row>
    <row r="3077" spans="1:4" x14ac:dyDescent="0.2">
      <c r="A3077" s="271">
        <v>39612</v>
      </c>
      <c r="B3077" s="272" t="s">
        <v>3902</v>
      </c>
      <c r="C3077" s="271" t="s">
        <v>77</v>
      </c>
      <c r="D3077" s="273">
        <v>133357.72</v>
      </c>
    </row>
    <row r="3078" spans="1:4" x14ac:dyDescent="0.2">
      <c r="A3078" s="271">
        <v>39608</v>
      </c>
      <c r="B3078" s="272" t="s">
        <v>3903</v>
      </c>
      <c r="C3078" s="271" t="s">
        <v>77</v>
      </c>
      <c r="D3078" s="273">
        <v>38534.03</v>
      </c>
    </row>
    <row r="3079" spans="1:4" x14ac:dyDescent="0.2">
      <c r="A3079" s="271">
        <v>38175</v>
      </c>
      <c r="B3079" s="272" t="s">
        <v>3904</v>
      </c>
      <c r="C3079" s="271" t="s">
        <v>77</v>
      </c>
      <c r="D3079" s="273">
        <v>5.78</v>
      </c>
    </row>
    <row r="3080" spans="1:4" x14ac:dyDescent="0.2">
      <c r="A3080" s="271">
        <v>38176</v>
      </c>
      <c r="B3080" s="272" t="s">
        <v>3905</v>
      </c>
      <c r="C3080" s="271" t="s">
        <v>77</v>
      </c>
      <c r="D3080" s="273">
        <v>17.010000000000002</v>
      </c>
    </row>
    <row r="3081" spans="1:4" x14ac:dyDescent="0.2">
      <c r="A3081" s="271">
        <v>36152</v>
      </c>
      <c r="B3081" s="272" t="s">
        <v>3906</v>
      </c>
      <c r="C3081" s="271" t="s">
        <v>77</v>
      </c>
      <c r="D3081" s="273">
        <v>6.82</v>
      </c>
    </row>
    <row r="3082" spans="1:4" x14ac:dyDescent="0.2">
      <c r="A3082" s="271">
        <v>4221</v>
      </c>
      <c r="B3082" s="272" t="s">
        <v>3907</v>
      </c>
      <c r="C3082" s="271" t="s">
        <v>868</v>
      </c>
      <c r="D3082" s="273">
        <v>6.3</v>
      </c>
    </row>
    <row r="3083" spans="1:4" x14ac:dyDescent="0.2">
      <c r="A3083" s="271">
        <v>4227</v>
      </c>
      <c r="B3083" s="272" t="s">
        <v>3908</v>
      </c>
      <c r="C3083" s="271" t="s">
        <v>868</v>
      </c>
      <c r="D3083" s="273">
        <v>29.38</v>
      </c>
    </row>
    <row r="3084" spans="1:4" x14ac:dyDescent="0.2">
      <c r="A3084" s="271">
        <v>38170</v>
      </c>
      <c r="B3084" s="272" t="s">
        <v>3909</v>
      </c>
      <c r="C3084" s="271" t="s">
        <v>77</v>
      </c>
      <c r="D3084" s="273">
        <v>25.28</v>
      </c>
    </row>
    <row r="3085" spans="1:4" x14ac:dyDescent="0.2">
      <c r="A3085" s="271">
        <v>4252</v>
      </c>
      <c r="B3085" s="272" t="s">
        <v>3910</v>
      </c>
      <c r="C3085" s="271" t="s">
        <v>65</v>
      </c>
      <c r="D3085" s="273">
        <v>16.36</v>
      </c>
    </row>
    <row r="3086" spans="1:4" x14ac:dyDescent="0.2">
      <c r="A3086" s="271">
        <v>40980</v>
      </c>
      <c r="B3086" s="272" t="s">
        <v>3911</v>
      </c>
      <c r="C3086" s="271" t="s">
        <v>966</v>
      </c>
      <c r="D3086" s="273">
        <v>2887.98</v>
      </c>
    </row>
    <row r="3087" spans="1:4" x14ac:dyDescent="0.2">
      <c r="A3087" s="271">
        <v>41031</v>
      </c>
      <c r="B3087" s="272" t="s">
        <v>3912</v>
      </c>
      <c r="C3087" s="271" t="s">
        <v>966</v>
      </c>
      <c r="D3087" s="273">
        <v>3007.91</v>
      </c>
    </row>
    <row r="3088" spans="1:4" x14ac:dyDescent="0.2">
      <c r="A3088" s="271">
        <v>37666</v>
      </c>
      <c r="B3088" s="272" t="s">
        <v>3913</v>
      </c>
      <c r="C3088" s="271" t="s">
        <v>65</v>
      </c>
      <c r="D3088" s="273">
        <v>15.28</v>
      </c>
    </row>
    <row r="3089" spans="1:4" x14ac:dyDescent="0.2">
      <c r="A3089" s="271">
        <v>40986</v>
      </c>
      <c r="B3089" s="272" t="s">
        <v>3914</v>
      </c>
      <c r="C3089" s="271" t="s">
        <v>966</v>
      </c>
      <c r="D3089" s="273">
        <v>2698.7</v>
      </c>
    </row>
    <row r="3090" spans="1:4" x14ac:dyDescent="0.2">
      <c r="A3090" s="271">
        <v>4250</v>
      </c>
      <c r="B3090" s="272" t="s">
        <v>3915</v>
      </c>
      <c r="C3090" s="271" t="s">
        <v>65</v>
      </c>
      <c r="D3090" s="273">
        <v>16.87</v>
      </c>
    </row>
    <row r="3091" spans="1:4" x14ac:dyDescent="0.2">
      <c r="A3091" s="271">
        <v>40978</v>
      </c>
      <c r="B3091" s="272" t="s">
        <v>3916</v>
      </c>
      <c r="C3091" s="271" t="s">
        <v>966</v>
      </c>
      <c r="D3091" s="273">
        <v>2978.88</v>
      </c>
    </row>
    <row r="3092" spans="1:4" x14ac:dyDescent="0.2">
      <c r="A3092" s="271">
        <v>44501</v>
      </c>
      <c r="B3092" s="272" t="s">
        <v>3917</v>
      </c>
      <c r="C3092" s="271" t="s">
        <v>65</v>
      </c>
      <c r="D3092" s="273">
        <v>17.04</v>
      </c>
    </row>
    <row r="3093" spans="1:4" x14ac:dyDescent="0.2">
      <c r="A3093" s="271">
        <v>41043</v>
      </c>
      <c r="B3093" s="272" t="s">
        <v>3918</v>
      </c>
      <c r="C3093" s="271" t="s">
        <v>966</v>
      </c>
      <c r="D3093" s="273">
        <v>3007.91</v>
      </c>
    </row>
    <row r="3094" spans="1:4" x14ac:dyDescent="0.2">
      <c r="A3094" s="271">
        <v>4234</v>
      </c>
      <c r="B3094" s="272" t="s">
        <v>3919</v>
      </c>
      <c r="C3094" s="271" t="s">
        <v>65</v>
      </c>
      <c r="D3094" s="273">
        <v>19.760000000000002</v>
      </c>
    </row>
    <row r="3095" spans="1:4" x14ac:dyDescent="0.2">
      <c r="A3095" s="271">
        <v>40987</v>
      </c>
      <c r="B3095" s="272" t="s">
        <v>3920</v>
      </c>
      <c r="C3095" s="271" t="s">
        <v>966</v>
      </c>
      <c r="D3095" s="273">
        <v>3485.91</v>
      </c>
    </row>
    <row r="3096" spans="1:4" x14ac:dyDescent="0.2">
      <c r="A3096" s="271">
        <v>4253</v>
      </c>
      <c r="B3096" s="272" t="s">
        <v>3921</v>
      </c>
      <c r="C3096" s="271" t="s">
        <v>65</v>
      </c>
      <c r="D3096" s="273">
        <v>16.5</v>
      </c>
    </row>
    <row r="3097" spans="1:4" x14ac:dyDescent="0.2">
      <c r="A3097" s="271">
        <v>40981</v>
      </c>
      <c r="B3097" s="272" t="s">
        <v>3922</v>
      </c>
      <c r="C3097" s="271" t="s">
        <v>966</v>
      </c>
      <c r="D3097" s="273">
        <v>2912.35</v>
      </c>
    </row>
    <row r="3098" spans="1:4" x14ac:dyDescent="0.2">
      <c r="A3098" s="271">
        <v>4254</v>
      </c>
      <c r="B3098" s="272" t="s">
        <v>3923</v>
      </c>
      <c r="C3098" s="271" t="s">
        <v>65</v>
      </c>
      <c r="D3098" s="273">
        <v>20.51</v>
      </c>
    </row>
    <row r="3099" spans="1:4" x14ac:dyDescent="0.2">
      <c r="A3099" s="271">
        <v>41036</v>
      </c>
      <c r="B3099" s="272" t="s">
        <v>3924</v>
      </c>
      <c r="C3099" s="271" t="s">
        <v>966</v>
      </c>
      <c r="D3099" s="273">
        <v>3617.27</v>
      </c>
    </row>
    <row r="3100" spans="1:4" x14ac:dyDescent="0.2">
      <c r="A3100" s="271">
        <v>4251</v>
      </c>
      <c r="B3100" s="272" t="s">
        <v>3925</v>
      </c>
      <c r="C3100" s="271" t="s">
        <v>65</v>
      </c>
      <c r="D3100" s="273">
        <v>14.41</v>
      </c>
    </row>
    <row r="3101" spans="1:4" x14ac:dyDescent="0.2">
      <c r="A3101" s="271">
        <v>40979</v>
      </c>
      <c r="B3101" s="272" t="s">
        <v>3926</v>
      </c>
      <c r="C3101" s="271" t="s">
        <v>966</v>
      </c>
      <c r="D3101" s="273">
        <v>2542.79</v>
      </c>
    </row>
    <row r="3102" spans="1:4" x14ac:dyDescent="0.2">
      <c r="A3102" s="271">
        <v>4230</v>
      </c>
      <c r="B3102" s="272" t="s">
        <v>3927</v>
      </c>
      <c r="C3102" s="271" t="s">
        <v>65</v>
      </c>
      <c r="D3102" s="273">
        <v>17.309999999999999</v>
      </c>
    </row>
    <row r="3103" spans="1:4" x14ac:dyDescent="0.2">
      <c r="A3103" s="271">
        <v>40998</v>
      </c>
      <c r="B3103" s="272" t="s">
        <v>3928</v>
      </c>
      <c r="C3103" s="271" t="s">
        <v>966</v>
      </c>
      <c r="D3103" s="273">
        <v>3055.26</v>
      </c>
    </row>
    <row r="3104" spans="1:4" x14ac:dyDescent="0.2">
      <c r="A3104" s="271">
        <v>4257</v>
      </c>
      <c r="B3104" s="272" t="s">
        <v>3929</v>
      </c>
      <c r="C3104" s="271" t="s">
        <v>65</v>
      </c>
      <c r="D3104" s="273">
        <v>14.79</v>
      </c>
    </row>
    <row r="3105" spans="1:4" x14ac:dyDescent="0.2">
      <c r="A3105" s="271">
        <v>40982</v>
      </c>
      <c r="B3105" s="272" t="s">
        <v>3930</v>
      </c>
      <c r="C3105" s="271" t="s">
        <v>966</v>
      </c>
      <c r="D3105" s="273">
        <v>2608.65</v>
      </c>
    </row>
    <row r="3106" spans="1:4" x14ac:dyDescent="0.2">
      <c r="A3106" s="271">
        <v>4240</v>
      </c>
      <c r="B3106" s="272" t="s">
        <v>3931</v>
      </c>
      <c r="C3106" s="271" t="s">
        <v>65</v>
      </c>
      <c r="D3106" s="273">
        <v>24.37</v>
      </c>
    </row>
    <row r="3107" spans="1:4" x14ac:dyDescent="0.2">
      <c r="A3107" s="271">
        <v>41026</v>
      </c>
      <c r="B3107" s="272" t="s">
        <v>3932</v>
      </c>
      <c r="C3107" s="271" t="s">
        <v>966</v>
      </c>
      <c r="D3107" s="273">
        <v>4298.26</v>
      </c>
    </row>
    <row r="3108" spans="1:4" x14ac:dyDescent="0.2">
      <c r="A3108" s="271">
        <v>4239</v>
      </c>
      <c r="B3108" s="272" t="s">
        <v>3933</v>
      </c>
      <c r="C3108" s="271" t="s">
        <v>65</v>
      </c>
      <c r="D3108" s="273">
        <v>24.37</v>
      </c>
    </row>
    <row r="3109" spans="1:4" x14ac:dyDescent="0.2">
      <c r="A3109" s="271">
        <v>41024</v>
      </c>
      <c r="B3109" s="272" t="s">
        <v>3934</v>
      </c>
      <c r="C3109" s="271" t="s">
        <v>966</v>
      </c>
      <c r="D3109" s="273">
        <v>4298.26</v>
      </c>
    </row>
    <row r="3110" spans="1:4" x14ac:dyDescent="0.2">
      <c r="A3110" s="271">
        <v>4248</v>
      </c>
      <c r="B3110" s="272" t="s">
        <v>3935</v>
      </c>
      <c r="C3110" s="271" t="s">
        <v>65</v>
      </c>
      <c r="D3110" s="273">
        <v>17.04</v>
      </c>
    </row>
    <row r="3111" spans="1:4" x14ac:dyDescent="0.2">
      <c r="A3111" s="271">
        <v>41033</v>
      </c>
      <c r="B3111" s="272" t="s">
        <v>3936</v>
      </c>
      <c r="C3111" s="271" t="s">
        <v>966</v>
      </c>
      <c r="D3111" s="273">
        <v>3007.91</v>
      </c>
    </row>
    <row r="3112" spans="1:4" x14ac:dyDescent="0.2">
      <c r="A3112" s="271">
        <v>44500</v>
      </c>
      <c r="B3112" s="272" t="s">
        <v>3937</v>
      </c>
      <c r="C3112" s="271" t="s">
        <v>65</v>
      </c>
      <c r="D3112" s="273">
        <v>17.04</v>
      </c>
    </row>
    <row r="3113" spans="1:4" x14ac:dyDescent="0.2">
      <c r="A3113" s="271">
        <v>41040</v>
      </c>
      <c r="B3113" s="272" t="s">
        <v>3938</v>
      </c>
      <c r="C3113" s="271" t="s">
        <v>966</v>
      </c>
      <c r="D3113" s="273">
        <v>3007.91</v>
      </c>
    </row>
    <row r="3114" spans="1:4" x14ac:dyDescent="0.2">
      <c r="A3114" s="271">
        <v>4238</v>
      </c>
      <c r="B3114" s="272" t="s">
        <v>3939</v>
      </c>
      <c r="C3114" s="271" t="s">
        <v>65</v>
      </c>
      <c r="D3114" s="273">
        <v>16.87</v>
      </c>
    </row>
    <row r="3115" spans="1:4" x14ac:dyDescent="0.2">
      <c r="A3115" s="271">
        <v>41012</v>
      </c>
      <c r="B3115" s="272" t="s">
        <v>3940</v>
      </c>
      <c r="C3115" s="271" t="s">
        <v>966</v>
      </c>
      <c r="D3115" s="273">
        <v>2978.88</v>
      </c>
    </row>
    <row r="3116" spans="1:4" x14ac:dyDescent="0.2">
      <c r="A3116" s="271">
        <v>4233</v>
      </c>
      <c r="B3116" s="272" t="s">
        <v>3941</v>
      </c>
      <c r="C3116" s="271" t="s">
        <v>65</v>
      </c>
      <c r="D3116" s="273">
        <v>24.37</v>
      </c>
    </row>
    <row r="3117" spans="1:4" x14ac:dyDescent="0.2">
      <c r="A3117" s="271">
        <v>41001</v>
      </c>
      <c r="B3117" s="272" t="s">
        <v>3942</v>
      </c>
      <c r="C3117" s="271" t="s">
        <v>966</v>
      </c>
      <c r="D3117" s="273">
        <v>4298.26</v>
      </c>
    </row>
    <row r="3118" spans="1:4" x14ac:dyDescent="0.2">
      <c r="A3118" s="271">
        <v>2</v>
      </c>
      <c r="B3118" s="272" t="s">
        <v>3943</v>
      </c>
      <c r="C3118" s="271" t="s">
        <v>69</v>
      </c>
      <c r="D3118" s="273">
        <v>28.49</v>
      </c>
    </row>
    <row r="3119" spans="1:4" x14ac:dyDescent="0.2">
      <c r="A3119" s="271">
        <v>14221</v>
      </c>
      <c r="B3119" s="272" t="s">
        <v>3944</v>
      </c>
      <c r="C3119" s="271" t="s">
        <v>77</v>
      </c>
      <c r="D3119" s="273"/>
    </row>
    <row r="3120" spans="1:4" x14ac:dyDescent="0.2">
      <c r="A3120" s="271">
        <v>36517</v>
      </c>
      <c r="B3120" s="272" t="s">
        <v>3945</v>
      </c>
      <c r="C3120" s="271" t="s">
        <v>77</v>
      </c>
      <c r="D3120" s="273"/>
    </row>
    <row r="3121" spans="1:4" x14ac:dyDescent="0.2">
      <c r="A3121" s="271">
        <v>4262</v>
      </c>
      <c r="B3121" s="272" t="s">
        <v>3946</v>
      </c>
      <c r="C3121" s="271" t="s">
        <v>77</v>
      </c>
      <c r="D3121" s="273"/>
    </row>
    <row r="3122" spans="1:4" x14ac:dyDescent="0.2">
      <c r="A3122" s="271">
        <v>4263</v>
      </c>
      <c r="B3122" s="272" t="s">
        <v>3947</v>
      </c>
      <c r="C3122" s="271" t="s">
        <v>77</v>
      </c>
      <c r="D3122" s="273"/>
    </row>
    <row r="3123" spans="1:4" x14ac:dyDescent="0.2">
      <c r="A3123" s="271">
        <v>36518</v>
      </c>
      <c r="B3123" s="272" t="s">
        <v>3948</v>
      </c>
      <c r="C3123" s="271" t="s">
        <v>77</v>
      </c>
      <c r="D3123" s="273"/>
    </row>
    <row r="3124" spans="1:4" x14ac:dyDescent="0.2">
      <c r="A3124" s="271">
        <v>38402</v>
      </c>
      <c r="B3124" s="272" t="s">
        <v>3949</v>
      </c>
      <c r="C3124" s="271" t="s">
        <v>77</v>
      </c>
      <c r="D3124" s="273">
        <v>18.88</v>
      </c>
    </row>
    <row r="3125" spans="1:4" x14ac:dyDescent="0.2">
      <c r="A3125" s="271">
        <v>3412</v>
      </c>
      <c r="B3125" s="272" t="s">
        <v>3950</v>
      </c>
      <c r="C3125" s="271" t="s">
        <v>59</v>
      </c>
      <c r="D3125" s="273"/>
    </row>
    <row r="3126" spans="1:4" x14ac:dyDescent="0.2">
      <c r="A3126" s="271">
        <v>3413</v>
      </c>
      <c r="B3126" s="272" t="s">
        <v>3951</v>
      </c>
      <c r="C3126" s="271" t="s">
        <v>59</v>
      </c>
      <c r="D3126" s="273"/>
    </row>
    <row r="3127" spans="1:4" x14ac:dyDescent="0.2">
      <c r="A3127" s="271">
        <v>39744</v>
      </c>
      <c r="B3127" s="272" t="s">
        <v>3952</v>
      </c>
      <c r="C3127" s="271" t="s">
        <v>59</v>
      </c>
      <c r="D3127" s="273"/>
    </row>
    <row r="3128" spans="1:4" x14ac:dyDescent="0.2">
      <c r="A3128" s="271">
        <v>39745</v>
      </c>
      <c r="B3128" s="272" t="s">
        <v>3953</v>
      </c>
      <c r="C3128" s="271" t="s">
        <v>59</v>
      </c>
      <c r="D3128" s="273"/>
    </row>
    <row r="3129" spans="1:4" x14ac:dyDescent="0.2">
      <c r="A3129" s="271">
        <v>39637</v>
      </c>
      <c r="B3129" s="272" t="s">
        <v>3954</v>
      </c>
      <c r="C3129" s="271" t="s">
        <v>59</v>
      </c>
      <c r="D3129" s="273">
        <v>102.02</v>
      </c>
    </row>
    <row r="3130" spans="1:4" x14ac:dyDescent="0.2">
      <c r="A3130" s="271">
        <v>39638</v>
      </c>
      <c r="B3130" s="272" t="s">
        <v>3955</v>
      </c>
      <c r="C3130" s="271" t="s">
        <v>59</v>
      </c>
      <c r="D3130" s="273">
        <v>115.44</v>
      </c>
    </row>
    <row r="3131" spans="1:4" x14ac:dyDescent="0.2">
      <c r="A3131" s="271">
        <v>39639</v>
      </c>
      <c r="B3131" s="272" t="s">
        <v>3956</v>
      </c>
      <c r="C3131" s="271" t="s">
        <v>59</v>
      </c>
      <c r="D3131" s="273">
        <v>174.17</v>
      </c>
    </row>
    <row r="3132" spans="1:4" x14ac:dyDescent="0.2">
      <c r="A3132" s="271">
        <v>39517</v>
      </c>
      <c r="B3132" s="272" t="s">
        <v>3957</v>
      </c>
      <c r="C3132" s="271" t="s">
        <v>59</v>
      </c>
      <c r="D3132" s="273">
        <v>208.39</v>
      </c>
    </row>
    <row r="3133" spans="1:4" x14ac:dyDescent="0.2">
      <c r="A3133" s="271">
        <v>39518</v>
      </c>
      <c r="B3133" s="272" t="s">
        <v>3958</v>
      </c>
      <c r="C3133" s="271" t="s">
        <v>59</v>
      </c>
      <c r="D3133" s="273">
        <v>247.06</v>
      </c>
    </row>
    <row r="3134" spans="1:4" x14ac:dyDescent="0.2">
      <c r="A3134" s="271">
        <v>38366</v>
      </c>
      <c r="B3134" s="272" t="s">
        <v>3959</v>
      </c>
      <c r="C3134" s="271" t="s">
        <v>59</v>
      </c>
      <c r="D3134" s="273">
        <v>5.6</v>
      </c>
    </row>
    <row r="3135" spans="1:4" x14ac:dyDescent="0.2">
      <c r="A3135" s="271">
        <v>11703</v>
      </c>
      <c r="B3135" s="272" t="s">
        <v>3960</v>
      </c>
      <c r="C3135" s="271" t="s">
        <v>77</v>
      </c>
      <c r="D3135" s="273">
        <v>33.340000000000003</v>
      </c>
    </row>
    <row r="3136" spans="1:4" x14ac:dyDescent="0.2">
      <c r="A3136" s="271">
        <v>37400</v>
      </c>
      <c r="B3136" s="272" t="s">
        <v>3961</v>
      </c>
      <c r="C3136" s="271" t="s">
        <v>77</v>
      </c>
      <c r="D3136" s="273">
        <v>49.96</v>
      </c>
    </row>
    <row r="3137" spans="1:4" x14ac:dyDescent="0.2">
      <c r="A3137" s="271">
        <v>25400</v>
      </c>
      <c r="B3137" s="272" t="s">
        <v>3962</v>
      </c>
      <c r="C3137" s="271" t="s">
        <v>77</v>
      </c>
      <c r="D3137" s="273">
        <v>3930.33</v>
      </c>
    </row>
    <row r="3138" spans="1:4" x14ac:dyDescent="0.2">
      <c r="A3138" s="271">
        <v>4276</v>
      </c>
      <c r="B3138" s="272" t="s">
        <v>3963</v>
      </c>
      <c r="C3138" s="271" t="s">
        <v>77</v>
      </c>
      <c r="D3138" s="273">
        <v>232.9</v>
      </c>
    </row>
    <row r="3139" spans="1:4" x14ac:dyDescent="0.2">
      <c r="A3139" s="271">
        <v>4273</v>
      </c>
      <c r="B3139" s="272" t="s">
        <v>3964</v>
      </c>
      <c r="C3139" s="271" t="s">
        <v>77</v>
      </c>
      <c r="D3139" s="273">
        <v>422.86</v>
      </c>
    </row>
    <row r="3140" spans="1:4" x14ac:dyDescent="0.2">
      <c r="A3140" s="271">
        <v>4274</v>
      </c>
      <c r="B3140" s="272" t="s">
        <v>3965</v>
      </c>
      <c r="C3140" s="271" t="s">
        <v>77</v>
      </c>
      <c r="D3140" s="273">
        <v>154.69999999999999</v>
      </c>
    </row>
    <row r="3141" spans="1:4" x14ac:dyDescent="0.2">
      <c r="A3141" s="271">
        <v>39438</v>
      </c>
      <c r="B3141" s="272" t="s">
        <v>3966</v>
      </c>
      <c r="C3141" s="271" t="s">
        <v>77</v>
      </c>
      <c r="D3141" s="273">
        <v>0.27</v>
      </c>
    </row>
    <row r="3142" spans="1:4" x14ac:dyDescent="0.2">
      <c r="A3142" s="271">
        <v>4379</v>
      </c>
      <c r="B3142" s="272" t="s">
        <v>3967</v>
      </c>
      <c r="C3142" s="271" t="s">
        <v>77</v>
      </c>
      <c r="D3142" s="273">
        <v>0.05</v>
      </c>
    </row>
    <row r="3143" spans="1:4" x14ac:dyDescent="0.2">
      <c r="A3143" s="271">
        <v>4377</v>
      </c>
      <c r="B3143" s="272" t="s">
        <v>3968</v>
      </c>
      <c r="C3143" s="271" t="s">
        <v>77</v>
      </c>
      <c r="D3143" s="273">
        <v>0.19</v>
      </c>
    </row>
    <row r="3144" spans="1:4" x14ac:dyDescent="0.2">
      <c r="A3144" s="271">
        <v>4356</v>
      </c>
      <c r="B3144" s="272" t="s">
        <v>3969</v>
      </c>
      <c r="C3144" s="271" t="s">
        <v>77</v>
      </c>
      <c r="D3144" s="273">
        <v>0.27</v>
      </c>
    </row>
    <row r="3145" spans="1:4" x14ac:dyDescent="0.2">
      <c r="A3145" s="271">
        <v>13246</v>
      </c>
      <c r="B3145" s="272" t="s">
        <v>3970</v>
      </c>
      <c r="C3145" s="271" t="s">
        <v>77</v>
      </c>
      <c r="D3145" s="273">
        <v>0.48</v>
      </c>
    </row>
    <row r="3146" spans="1:4" x14ac:dyDescent="0.2">
      <c r="A3146" s="271">
        <v>13294</v>
      </c>
      <c r="B3146" s="272" t="s">
        <v>3971</v>
      </c>
      <c r="C3146" s="271" t="s">
        <v>77</v>
      </c>
      <c r="D3146" s="273">
        <v>1.6</v>
      </c>
    </row>
    <row r="3147" spans="1:4" x14ac:dyDescent="0.2">
      <c r="A3147" s="271">
        <v>11963</v>
      </c>
      <c r="B3147" s="272" t="s">
        <v>3972</v>
      </c>
      <c r="C3147" s="271" t="s">
        <v>77</v>
      </c>
      <c r="D3147" s="273">
        <v>10.050000000000001</v>
      </c>
    </row>
    <row r="3148" spans="1:4" x14ac:dyDescent="0.2">
      <c r="A3148" s="271">
        <v>11964</v>
      </c>
      <c r="B3148" s="272" t="s">
        <v>3973</v>
      </c>
      <c r="C3148" s="271" t="s">
        <v>77</v>
      </c>
      <c r="D3148" s="273">
        <v>2.5299999999999998</v>
      </c>
    </row>
    <row r="3149" spans="1:4" x14ac:dyDescent="0.2">
      <c r="A3149" s="271">
        <v>4346</v>
      </c>
      <c r="B3149" s="272" t="s">
        <v>3974</v>
      </c>
      <c r="C3149" s="271" t="s">
        <v>77</v>
      </c>
      <c r="D3149" s="273">
        <v>10.77</v>
      </c>
    </row>
    <row r="3150" spans="1:4" x14ac:dyDescent="0.2">
      <c r="A3150" s="271">
        <v>11955</v>
      </c>
      <c r="B3150" s="272" t="s">
        <v>3975</v>
      </c>
      <c r="C3150" s="271" t="s">
        <v>77</v>
      </c>
      <c r="D3150" s="273">
        <v>4.71</v>
      </c>
    </row>
    <row r="3151" spans="1:4" x14ac:dyDescent="0.2">
      <c r="A3151" s="271">
        <v>11960</v>
      </c>
      <c r="B3151" s="272" t="s">
        <v>3976</v>
      </c>
      <c r="C3151" s="271" t="s">
        <v>77</v>
      </c>
      <c r="D3151" s="273">
        <v>0.15</v>
      </c>
    </row>
    <row r="3152" spans="1:4" x14ac:dyDescent="0.2">
      <c r="A3152" s="271">
        <v>4333</v>
      </c>
      <c r="B3152" s="272" t="s">
        <v>3977</v>
      </c>
      <c r="C3152" s="271" t="s">
        <v>77</v>
      </c>
      <c r="D3152" s="273">
        <v>0.27</v>
      </c>
    </row>
    <row r="3153" spans="1:4" x14ac:dyDescent="0.2">
      <c r="A3153" s="271">
        <v>4358</v>
      </c>
      <c r="B3153" s="272" t="s">
        <v>3978</v>
      </c>
      <c r="C3153" s="271" t="s">
        <v>77</v>
      </c>
      <c r="D3153" s="273">
        <v>2.15</v>
      </c>
    </row>
    <row r="3154" spans="1:4" x14ac:dyDescent="0.2">
      <c r="A3154" s="271">
        <v>39435</v>
      </c>
      <c r="B3154" s="272" t="s">
        <v>3979</v>
      </c>
      <c r="C3154" s="271" t="s">
        <v>77</v>
      </c>
      <c r="D3154" s="273">
        <v>0.11</v>
      </c>
    </row>
    <row r="3155" spans="1:4" x14ac:dyDescent="0.2">
      <c r="A3155" s="271">
        <v>39436</v>
      </c>
      <c r="B3155" s="272" t="s">
        <v>3980</v>
      </c>
      <c r="C3155" s="271" t="s">
        <v>77</v>
      </c>
      <c r="D3155" s="273">
        <v>0.18</v>
      </c>
    </row>
    <row r="3156" spans="1:4" x14ac:dyDescent="0.2">
      <c r="A3156" s="271">
        <v>39437</v>
      </c>
      <c r="B3156" s="272" t="s">
        <v>3981</v>
      </c>
      <c r="C3156" s="271" t="s">
        <v>77</v>
      </c>
      <c r="D3156" s="273">
        <v>0.24</v>
      </c>
    </row>
    <row r="3157" spans="1:4" x14ac:dyDescent="0.2">
      <c r="A3157" s="271">
        <v>39439</v>
      </c>
      <c r="B3157" s="272" t="s">
        <v>3982</v>
      </c>
      <c r="C3157" s="271" t="s">
        <v>77</v>
      </c>
      <c r="D3157" s="273">
        <v>0.16</v>
      </c>
    </row>
    <row r="3158" spans="1:4" x14ac:dyDescent="0.2">
      <c r="A3158" s="271">
        <v>39440</v>
      </c>
      <c r="B3158" s="272" t="s">
        <v>3983</v>
      </c>
      <c r="C3158" s="271" t="s">
        <v>77</v>
      </c>
      <c r="D3158" s="273">
        <v>0.21</v>
      </c>
    </row>
    <row r="3159" spans="1:4" x14ac:dyDescent="0.2">
      <c r="A3159" s="271">
        <v>39441</v>
      </c>
      <c r="B3159" s="272" t="s">
        <v>3984</v>
      </c>
      <c r="C3159" s="271" t="s">
        <v>77</v>
      </c>
      <c r="D3159" s="273">
        <v>0.27</v>
      </c>
    </row>
    <row r="3160" spans="1:4" x14ac:dyDescent="0.2">
      <c r="A3160" s="271">
        <v>39442</v>
      </c>
      <c r="B3160" s="272" t="s">
        <v>3985</v>
      </c>
      <c r="C3160" s="271" t="s">
        <v>77</v>
      </c>
      <c r="D3160" s="273">
        <v>0.19</v>
      </c>
    </row>
    <row r="3161" spans="1:4" x14ac:dyDescent="0.2">
      <c r="A3161" s="271">
        <v>39443</v>
      </c>
      <c r="B3161" s="272" t="s">
        <v>3986</v>
      </c>
      <c r="C3161" s="271" t="s">
        <v>77</v>
      </c>
      <c r="D3161" s="273">
        <v>0.25</v>
      </c>
    </row>
    <row r="3162" spans="1:4" x14ac:dyDescent="0.2">
      <c r="A3162" s="271">
        <v>4329</v>
      </c>
      <c r="B3162" s="272" t="s">
        <v>3987</v>
      </c>
      <c r="C3162" s="271" t="s">
        <v>77</v>
      </c>
      <c r="D3162" s="273">
        <v>2.2999999999999998</v>
      </c>
    </row>
    <row r="3163" spans="1:4" x14ac:dyDescent="0.2">
      <c r="A3163" s="271">
        <v>436</v>
      </c>
      <c r="B3163" s="272" t="s">
        <v>3988</v>
      </c>
      <c r="C3163" s="271" t="s">
        <v>77</v>
      </c>
      <c r="D3163" s="273"/>
    </row>
    <row r="3164" spans="1:4" x14ac:dyDescent="0.2">
      <c r="A3164" s="271">
        <v>442</v>
      </c>
      <c r="B3164" s="272" t="s">
        <v>3989</v>
      </c>
      <c r="C3164" s="271" t="s">
        <v>77</v>
      </c>
      <c r="D3164" s="273"/>
    </row>
    <row r="3165" spans="1:4" x14ac:dyDescent="0.2">
      <c r="A3165" s="271">
        <v>4383</v>
      </c>
      <c r="B3165" s="272" t="s">
        <v>3990</v>
      </c>
      <c r="C3165" s="271" t="s">
        <v>77</v>
      </c>
      <c r="D3165" s="273">
        <v>20.8</v>
      </c>
    </row>
    <row r="3166" spans="1:4" x14ac:dyDescent="0.2">
      <c r="A3166" s="271">
        <v>4344</v>
      </c>
      <c r="B3166" s="272" t="s">
        <v>3991</v>
      </c>
      <c r="C3166" s="271" t="s">
        <v>77</v>
      </c>
      <c r="D3166" s="273">
        <v>21.8</v>
      </c>
    </row>
    <row r="3167" spans="1:4" x14ac:dyDescent="0.2">
      <c r="A3167" s="271">
        <v>4335</v>
      </c>
      <c r="B3167" s="272" t="s">
        <v>3992</v>
      </c>
      <c r="C3167" s="271" t="s">
        <v>77</v>
      </c>
      <c r="D3167" s="273">
        <v>14.64</v>
      </c>
    </row>
    <row r="3168" spans="1:4" x14ac:dyDescent="0.2">
      <c r="A3168" s="271">
        <v>4334</v>
      </c>
      <c r="B3168" s="272" t="s">
        <v>3993</v>
      </c>
      <c r="C3168" s="271" t="s">
        <v>77</v>
      </c>
      <c r="D3168" s="273">
        <v>20.079999999999998</v>
      </c>
    </row>
    <row r="3169" spans="1:4" x14ac:dyDescent="0.2">
      <c r="A3169" s="271">
        <v>11953</v>
      </c>
      <c r="B3169" s="272" t="s">
        <v>3994</v>
      </c>
      <c r="C3169" s="271" t="s">
        <v>77</v>
      </c>
      <c r="D3169" s="273">
        <v>3.45</v>
      </c>
    </row>
    <row r="3170" spans="1:4" x14ac:dyDescent="0.2">
      <c r="A3170" s="271">
        <v>4343</v>
      </c>
      <c r="B3170" s="272" t="s">
        <v>3995</v>
      </c>
      <c r="C3170" s="271" t="s">
        <v>77</v>
      </c>
      <c r="D3170" s="273">
        <v>4.9400000000000004</v>
      </c>
    </row>
    <row r="3171" spans="1:4" x14ac:dyDescent="0.2">
      <c r="A3171" s="271">
        <v>430</v>
      </c>
      <c r="B3171" s="272" t="s">
        <v>3996</v>
      </c>
      <c r="C3171" s="271" t="s">
        <v>77</v>
      </c>
      <c r="D3171" s="273"/>
    </row>
    <row r="3172" spans="1:4" x14ac:dyDescent="0.2">
      <c r="A3172" s="271">
        <v>441</v>
      </c>
      <c r="B3172" s="272" t="s">
        <v>3997</v>
      </c>
      <c r="C3172" s="271" t="s">
        <v>77</v>
      </c>
      <c r="D3172" s="273"/>
    </row>
    <row r="3173" spans="1:4" x14ac:dyDescent="0.2">
      <c r="A3173" s="271">
        <v>431</v>
      </c>
      <c r="B3173" s="272" t="s">
        <v>3998</v>
      </c>
      <c r="C3173" s="271" t="s">
        <v>77</v>
      </c>
      <c r="D3173" s="273"/>
    </row>
    <row r="3174" spans="1:4" x14ac:dyDescent="0.2">
      <c r="A3174" s="271">
        <v>432</v>
      </c>
      <c r="B3174" s="272" t="s">
        <v>3999</v>
      </c>
      <c r="C3174" s="271" t="s">
        <v>77</v>
      </c>
      <c r="D3174" s="273"/>
    </row>
    <row r="3175" spans="1:4" x14ac:dyDescent="0.2">
      <c r="A3175" s="271">
        <v>429</v>
      </c>
      <c r="B3175" s="272" t="s">
        <v>4000</v>
      </c>
      <c r="C3175" s="271" t="s">
        <v>77</v>
      </c>
      <c r="D3175" s="273"/>
    </row>
    <row r="3176" spans="1:4" x14ac:dyDescent="0.2">
      <c r="A3176" s="271">
        <v>439</v>
      </c>
      <c r="B3176" s="272" t="s">
        <v>4001</v>
      </c>
      <c r="C3176" s="271" t="s">
        <v>77</v>
      </c>
      <c r="D3176" s="273"/>
    </row>
    <row r="3177" spans="1:4" x14ac:dyDescent="0.2">
      <c r="A3177" s="271">
        <v>433</v>
      </c>
      <c r="B3177" s="272" t="s">
        <v>4002</v>
      </c>
      <c r="C3177" s="271" t="s">
        <v>77</v>
      </c>
      <c r="D3177" s="273"/>
    </row>
    <row r="3178" spans="1:4" x14ac:dyDescent="0.2">
      <c r="A3178" s="271">
        <v>437</v>
      </c>
      <c r="B3178" s="272" t="s">
        <v>4003</v>
      </c>
      <c r="C3178" s="271" t="s">
        <v>77</v>
      </c>
      <c r="D3178" s="273"/>
    </row>
    <row r="3179" spans="1:4" x14ac:dyDescent="0.2">
      <c r="A3179" s="271">
        <v>11790</v>
      </c>
      <c r="B3179" s="272" t="s">
        <v>4004</v>
      </c>
      <c r="C3179" s="271" t="s">
        <v>77</v>
      </c>
      <c r="D3179" s="273"/>
    </row>
    <row r="3180" spans="1:4" x14ac:dyDescent="0.2">
      <c r="A3180" s="271">
        <v>428</v>
      </c>
      <c r="B3180" s="272" t="s">
        <v>4005</v>
      </c>
      <c r="C3180" s="271" t="s">
        <v>77</v>
      </c>
      <c r="D3180" s="273"/>
    </row>
    <row r="3181" spans="1:4" x14ac:dyDescent="0.2">
      <c r="A3181" s="271">
        <v>4351</v>
      </c>
      <c r="B3181" s="272" t="s">
        <v>4006</v>
      </c>
      <c r="C3181" s="271" t="s">
        <v>77</v>
      </c>
      <c r="D3181" s="273">
        <v>17.71</v>
      </c>
    </row>
    <row r="3182" spans="1:4" x14ac:dyDescent="0.2">
      <c r="A3182" s="271">
        <v>4384</v>
      </c>
      <c r="B3182" s="272" t="s">
        <v>4007</v>
      </c>
      <c r="C3182" s="271" t="s">
        <v>77</v>
      </c>
      <c r="D3182" s="273">
        <v>23.89</v>
      </c>
    </row>
    <row r="3183" spans="1:4" x14ac:dyDescent="0.2">
      <c r="A3183" s="271">
        <v>11054</v>
      </c>
      <c r="B3183" s="272" t="s">
        <v>4008</v>
      </c>
      <c r="C3183" s="271" t="s">
        <v>77</v>
      </c>
      <c r="D3183" s="273">
        <v>0.04</v>
      </c>
    </row>
    <row r="3184" spans="1:4" x14ac:dyDescent="0.2">
      <c r="A3184" s="271">
        <v>11055</v>
      </c>
      <c r="B3184" s="272" t="s">
        <v>4009</v>
      </c>
      <c r="C3184" s="271" t="s">
        <v>77</v>
      </c>
      <c r="D3184" s="273">
        <v>7.0000000000000007E-2</v>
      </c>
    </row>
    <row r="3185" spans="1:4" x14ac:dyDescent="0.2">
      <c r="A3185" s="271">
        <v>11056</v>
      </c>
      <c r="B3185" s="272" t="s">
        <v>4010</v>
      </c>
      <c r="C3185" s="271" t="s">
        <v>77</v>
      </c>
      <c r="D3185" s="273">
        <v>0.08</v>
      </c>
    </row>
    <row r="3186" spans="1:4" x14ac:dyDescent="0.2">
      <c r="A3186" s="271">
        <v>11057</v>
      </c>
      <c r="B3186" s="272" t="s">
        <v>4011</v>
      </c>
      <c r="C3186" s="271" t="s">
        <v>77</v>
      </c>
      <c r="D3186" s="273">
        <v>0.16</v>
      </c>
    </row>
    <row r="3187" spans="1:4" x14ac:dyDescent="0.2">
      <c r="A3187" s="271">
        <v>11059</v>
      </c>
      <c r="B3187" s="272" t="s">
        <v>4012</v>
      </c>
      <c r="C3187" s="271" t="s">
        <v>77</v>
      </c>
      <c r="D3187" s="273">
        <v>0.31</v>
      </c>
    </row>
    <row r="3188" spans="1:4" x14ac:dyDescent="0.2">
      <c r="A3188" s="271">
        <v>11058</v>
      </c>
      <c r="B3188" s="272" t="s">
        <v>4013</v>
      </c>
      <c r="C3188" s="271" t="s">
        <v>77</v>
      </c>
      <c r="D3188" s="273">
        <v>0.4</v>
      </c>
    </row>
    <row r="3189" spans="1:4" x14ac:dyDescent="0.2">
      <c r="A3189" s="271">
        <v>4320</v>
      </c>
      <c r="B3189" s="272" t="s">
        <v>4014</v>
      </c>
      <c r="C3189" s="271" t="s">
        <v>77</v>
      </c>
      <c r="D3189" s="273">
        <v>3.23</v>
      </c>
    </row>
    <row r="3190" spans="1:4" x14ac:dyDescent="0.2">
      <c r="A3190" s="271">
        <v>4318</v>
      </c>
      <c r="B3190" s="272" t="s">
        <v>4015</v>
      </c>
      <c r="C3190" s="271" t="s">
        <v>77</v>
      </c>
      <c r="D3190" s="273">
        <v>1.57</v>
      </c>
    </row>
    <row r="3191" spans="1:4" x14ac:dyDescent="0.2">
      <c r="A3191" s="271">
        <v>4380</v>
      </c>
      <c r="B3191" s="272" t="s">
        <v>4016</v>
      </c>
      <c r="C3191" s="271" t="s">
        <v>77</v>
      </c>
      <c r="D3191" s="273">
        <v>1.36</v>
      </c>
    </row>
    <row r="3192" spans="1:4" x14ac:dyDescent="0.2">
      <c r="A3192" s="271">
        <v>4299</v>
      </c>
      <c r="B3192" s="272" t="s">
        <v>4017</v>
      </c>
      <c r="C3192" s="271" t="s">
        <v>77</v>
      </c>
      <c r="D3192" s="273">
        <v>1.28</v>
      </c>
    </row>
    <row r="3193" spans="1:4" x14ac:dyDescent="0.2">
      <c r="A3193" s="271">
        <v>4304</v>
      </c>
      <c r="B3193" s="272" t="s">
        <v>4018</v>
      </c>
      <c r="C3193" s="271" t="s">
        <v>77</v>
      </c>
      <c r="D3193" s="273">
        <v>1.74</v>
      </c>
    </row>
    <row r="3194" spans="1:4" x14ac:dyDescent="0.2">
      <c r="A3194" s="271">
        <v>4305</v>
      </c>
      <c r="B3194" s="272" t="s">
        <v>4019</v>
      </c>
      <c r="C3194" s="271" t="s">
        <v>77</v>
      </c>
      <c r="D3194" s="273">
        <v>2.0299999999999998</v>
      </c>
    </row>
    <row r="3195" spans="1:4" x14ac:dyDescent="0.2">
      <c r="A3195" s="271">
        <v>4306</v>
      </c>
      <c r="B3195" s="272" t="s">
        <v>4020</v>
      </c>
      <c r="C3195" s="271" t="s">
        <v>77</v>
      </c>
      <c r="D3195" s="273">
        <v>2.35</v>
      </c>
    </row>
    <row r="3196" spans="1:4" x14ac:dyDescent="0.2">
      <c r="A3196" s="271">
        <v>4308</v>
      </c>
      <c r="B3196" s="272" t="s">
        <v>4021</v>
      </c>
      <c r="C3196" s="271" t="s">
        <v>77</v>
      </c>
      <c r="D3196" s="273">
        <v>4.87</v>
      </c>
    </row>
    <row r="3197" spans="1:4" x14ac:dyDescent="0.2">
      <c r="A3197" s="271">
        <v>4302</v>
      </c>
      <c r="B3197" s="272" t="s">
        <v>4022</v>
      </c>
      <c r="C3197" s="271" t="s">
        <v>77</v>
      </c>
      <c r="D3197" s="273">
        <v>3.65</v>
      </c>
    </row>
    <row r="3198" spans="1:4" x14ac:dyDescent="0.2">
      <c r="A3198" s="271">
        <v>4300</v>
      </c>
      <c r="B3198" s="272" t="s">
        <v>4023</v>
      </c>
      <c r="C3198" s="271" t="s">
        <v>77</v>
      </c>
      <c r="D3198" s="273">
        <v>0.87</v>
      </c>
    </row>
    <row r="3199" spans="1:4" x14ac:dyDescent="0.2">
      <c r="A3199" s="271">
        <v>4301</v>
      </c>
      <c r="B3199" s="272" t="s">
        <v>4024</v>
      </c>
      <c r="C3199" s="271" t="s">
        <v>77</v>
      </c>
      <c r="D3199" s="273">
        <v>1.06</v>
      </c>
    </row>
    <row r="3200" spans="1:4" x14ac:dyDescent="0.2">
      <c r="A3200" s="271">
        <v>40547</v>
      </c>
      <c r="B3200" s="272" t="s">
        <v>4025</v>
      </c>
      <c r="C3200" s="271" t="s">
        <v>2869</v>
      </c>
      <c r="D3200" s="273">
        <v>29.04</v>
      </c>
    </row>
    <row r="3201" spans="1:4" x14ac:dyDescent="0.2">
      <c r="A3201" s="271">
        <v>11962</v>
      </c>
      <c r="B3201" s="272" t="s">
        <v>4026</v>
      </c>
      <c r="C3201" s="271" t="s">
        <v>77</v>
      </c>
      <c r="D3201" s="273">
        <v>0.23</v>
      </c>
    </row>
    <row r="3202" spans="1:4" x14ac:dyDescent="0.2">
      <c r="A3202" s="271">
        <v>4332</v>
      </c>
      <c r="B3202" s="272" t="s">
        <v>4027</v>
      </c>
      <c r="C3202" s="271" t="s">
        <v>77</v>
      </c>
      <c r="D3202" s="273">
        <v>1.1499999999999999</v>
      </c>
    </row>
    <row r="3203" spans="1:4" x14ac:dyDescent="0.2">
      <c r="A3203" s="271">
        <v>4331</v>
      </c>
      <c r="B3203" s="272" t="s">
        <v>4028</v>
      </c>
      <c r="C3203" s="271" t="s">
        <v>77</v>
      </c>
      <c r="D3203" s="273">
        <v>4.3600000000000003</v>
      </c>
    </row>
    <row r="3204" spans="1:4" x14ac:dyDescent="0.2">
      <c r="A3204" s="271">
        <v>4336</v>
      </c>
      <c r="B3204" s="272" t="s">
        <v>4029</v>
      </c>
      <c r="C3204" s="271" t="s">
        <v>77</v>
      </c>
      <c r="D3204" s="273">
        <v>5.58</v>
      </c>
    </row>
    <row r="3205" spans="1:4" x14ac:dyDescent="0.2">
      <c r="A3205" s="271">
        <v>11948</v>
      </c>
      <c r="B3205" s="272" t="s">
        <v>4030</v>
      </c>
      <c r="C3205" s="271" t="s">
        <v>77</v>
      </c>
      <c r="D3205" s="273">
        <v>0.72</v>
      </c>
    </row>
    <row r="3206" spans="1:4" x14ac:dyDescent="0.2">
      <c r="A3206" s="271">
        <v>4382</v>
      </c>
      <c r="B3206" s="272" t="s">
        <v>4031</v>
      </c>
      <c r="C3206" s="271" t="s">
        <v>77</v>
      </c>
      <c r="D3206" s="273">
        <v>1.19</v>
      </c>
    </row>
    <row r="3207" spans="1:4" x14ac:dyDescent="0.2">
      <c r="A3207" s="271">
        <v>4354</v>
      </c>
      <c r="B3207" s="272" t="s">
        <v>4032</v>
      </c>
      <c r="C3207" s="271" t="s">
        <v>77</v>
      </c>
      <c r="D3207" s="273">
        <v>49.99</v>
      </c>
    </row>
    <row r="3208" spans="1:4" x14ac:dyDescent="0.2">
      <c r="A3208" s="271">
        <v>40839</v>
      </c>
      <c r="B3208" s="272" t="s">
        <v>4033</v>
      </c>
      <c r="C3208" s="271" t="s">
        <v>2869</v>
      </c>
      <c r="D3208" s="273">
        <v>120.31</v>
      </c>
    </row>
    <row r="3209" spans="1:4" x14ac:dyDescent="0.2">
      <c r="A3209" s="271">
        <v>40552</v>
      </c>
      <c r="B3209" s="272" t="s">
        <v>4034</v>
      </c>
      <c r="C3209" s="271" t="s">
        <v>2869</v>
      </c>
      <c r="D3209" s="273">
        <v>49.78</v>
      </c>
    </row>
    <row r="3210" spans="1:4" x14ac:dyDescent="0.2">
      <c r="A3210" s="271">
        <v>40549</v>
      </c>
      <c r="B3210" s="272" t="s">
        <v>4035</v>
      </c>
      <c r="C3210" s="271" t="s">
        <v>2869</v>
      </c>
      <c r="D3210" s="273">
        <v>197.05</v>
      </c>
    </row>
    <row r="3211" spans="1:4" x14ac:dyDescent="0.2">
      <c r="A3211" s="271">
        <v>4385</v>
      </c>
      <c r="B3211" s="272" t="s">
        <v>4036</v>
      </c>
      <c r="C3211" s="271" t="s">
        <v>4037</v>
      </c>
      <c r="D3211" s="273">
        <v>8165.62</v>
      </c>
    </row>
    <row r="3212" spans="1:4" x14ac:dyDescent="0.2">
      <c r="A3212" s="271">
        <v>20078</v>
      </c>
      <c r="B3212" s="272" t="s">
        <v>4038</v>
      </c>
      <c r="C3212" s="271" t="s">
        <v>77</v>
      </c>
      <c r="D3212" s="273">
        <v>31.75</v>
      </c>
    </row>
    <row r="3213" spans="1:4" x14ac:dyDescent="0.2">
      <c r="A3213" s="271">
        <v>39897</v>
      </c>
      <c r="B3213" s="272" t="s">
        <v>4039</v>
      </c>
      <c r="C3213" s="271" t="s">
        <v>77</v>
      </c>
      <c r="D3213" s="273"/>
    </row>
    <row r="3214" spans="1:4" x14ac:dyDescent="0.2">
      <c r="A3214" s="271">
        <v>118</v>
      </c>
      <c r="B3214" s="272" t="s">
        <v>4040</v>
      </c>
      <c r="C3214" s="271" t="s">
        <v>77</v>
      </c>
      <c r="D3214" s="273">
        <v>67.14</v>
      </c>
    </row>
    <row r="3215" spans="1:4" x14ac:dyDescent="0.2">
      <c r="A3215" s="271">
        <v>4396</v>
      </c>
      <c r="B3215" s="272" t="s">
        <v>4041</v>
      </c>
      <c r="C3215" s="271" t="s">
        <v>59</v>
      </c>
      <c r="D3215" s="273">
        <v>320.08999999999997</v>
      </c>
    </row>
    <row r="3216" spans="1:4" x14ac:dyDescent="0.2">
      <c r="A3216" s="271">
        <v>36881</v>
      </c>
      <c r="B3216" s="272" t="s">
        <v>4042</v>
      </c>
      <c r="C3216" s="271" t="s">
        <v>59</v>
      </c>
      <c r="D3216" s="273">
        <v>233.68</v>
      </c>
    </row>
    <row r="3217" spans="1:4" x14ac:dyDescent="0.2">
      <c r="A3217" s="271">
        <v>4397</v>
      </c>
      <c r="B3217" s="272" t="s">
        <v>4043</v>
      </c>
      <c r="C3217" s="271" t="s">
        <v>59</v>
      </c>
      <c r="D3217" s="273">
        <v>325.42</v>
      </c>
    </row>
    <row r="3218" spans="1:4" x14ac:dyDescent="0.2">
      <c r="A3218" s="271">
        <v>36882</v>
      </c>
      <c r="B3218" s="272" t="s">
        <v>4044</v>
      </c>
      <c r="C3218" s="271" t="s">
        <v>59</v>
      </c>
      <c r="D3218" s="273">
        <v>238.28</v>
      </c>
    </row>
    <row r="3219" spans="1:4" x14ac:dyDescent="0.2">
      <c r="A3219" s="271">
        <v>4751</v>
      </c>
      <c r="B3219" s="272" t="s">
        <v>4045</v>
      </c>
      <c r="C3219" s="271" t="s">
        <v>65</v>
      </c>
      <c r="D3219" s="273">
        <v>19.760000000000002</v>
      </c>
    </row>
    <row r="3220" spans="1:4" x14ac:dyDescent="0.2">
      <c r="A3220" s="271">
        <v>41066</v>
      </c>
      <c r="B3220" s="272" t="s">
        <v>4046</v>
      </c>
      <c r="C3220" s="271" t="s">
        <v>966</v>
      </c>
      <c r="D3220" s="273">
        <v>3485.91</v>
      </c>
    </row>
    <row r="3221" spans="1:4" x14ac:dyDescent="0.2">
      <c r="A3221" s="271">
        <v>39604</v>
      </c>
      <c r="B3221" s="272" t="s">
        <v>4047</v>
      </c>
      <c r="C3221" s="271" t="s">
        <v>77</v>
      </c>
      <c r="D3221" s="273">
        <v>17.64</v>
      </c>
    </row>
    <row r="3222" spans="1:4" x14ac:dyDescent="0.2">
      <c r="A3222" s="271">
        <v>39605</v>
      </c>
      <c r="B3222" s="272" t="s">
        <v>4048</v>
      </c>
      <c r="C3222" s="271" t="s">
        <v>77</v>
      </c>
      <c r="D3222" s="273">
        <v>19.16</v>
      </c>
    </row>
    <row r="3223" spans="1:4" x14ac:dyDescent="0.2">
      <c r="A3223" s="271">
        <v>39606</v>
      </c>
      <c r="B3223" s="272" t="s">
        <v>4049</v>
      </c>
      <c r="C3223" s="271" t="s">
        <v>77</v>
      </c>
      <c r="D3223" s="273">
        <v>33.549999999999997</v>
      </c>
    </row>
    <row r="3224" spans="1:4" x14ac:dyDescent="0.2">
      <c r="A3224" s="271">
        <v>39607</v>
      </c>
      <c r="B3224" s="272" t="s">
        <v>4050</v>
      </c>
      <c r="C3224" s="271" t="s">
        <v>77</v>
      </c>
      <c r="D3224" s="273">
        <v>45.39</v>
      </c>
    </row>
    <row r="3225" spans="1:4" x14ac:dyDescent="0.2">
      <c r="A3225" s="271">
        <v>39594</v>
      </c>
      <c r="B3225" s="272" t="s">
        <v>4051</v>
      </c>
      <c r="C3225" s="271" t="s">
        <v>77</v>
      </c>
      <c r="D3225" s="273"/>
    </row>
    <row r="3226" spans="1:4" x14ac:dyDescent="0.2">
      <c r="A3226" s="271">
        <v>39596</v>
      </c>
      <c r="B3226" s="272" t="s">
        <v>4052</v>
      </c>
      <c r="C3226" s="271" t="s">
        <v>77</v>
      </c>
      <c r="D3226" s="273"/>
    </row>
    <row r="3227" spans="1:4" x14ac:dyDescent="0.2">
      <c r="A3227" s="271">
        <v>39595</v>
      </c>
      <c r="B3227" s="272" t="s">
        <v>4053</v>
      </c>
      <c r="C3227" s="271" t="s">
        <v>77</v>
      </c>
      <c r="D3227" s="273"/>
    </row>
    <row r="3228" spans="1:4" x14ac:dyDescent="0.2">
      <c r="A3228" s="271">
        <v>39597</v>
      </c>
      <c r="B3228" s="272" t="s">
        <v>4054</v>
      </c>
      <c r="C3228" s="271" t="s">
        <v>77</v>
      </c>
      <c r="D3228" s="273"/>
    </row>
    <row r="3229" spans="1:4" x14ac:dyDescent="0.2">
      <c r="A3229" s="271">
        <v>10731</v>
      </c>
      <c r="B3229" s="272" t="s">
        <v>4055</v>
      </c>
      <c r="C3229" s="271" t="s">
        <v>59</v>
      </c>
      <c r="D3229" s="273"/>
    </row>
    <row r="3230" spans="1:4" x14ac:dyDescent="0.2">
      <c r="A3230" s="271">
        <v>4704</v>
      </c>
      <c r="B3230" s="272" t="s">
        <v>4056</v>
      </c>
      <c r="C3230" s="271" t="s">
        <v>59</v>
      </c>
      <c r="D3230" s="273"/>
    </row>
    <row r="3231" spans="1:4" x14ac:dyDescent="0.2">
      <c r="A3231" s="271">
        <v>10730</v>
      </c>
      <c r="B3231" s="272" t="s">
        <v>4057</v>
      </c>
      <c r="C3231" s="271" t="s">
        <v>59</v>
      </c>
      <c r="D3231" s="273"/>
    </row>
    <row r="3232" spans="1:4" x14ac:dyDescent="0.2">
      <c r="A3232" s="271">
        <v>4720</v>
      </c>
      <c r="B3232" s="272" t="s">
        <v>4058</v>
      </c>
      <c r="C3232" s="271" t="s">
        <v>69</v>
      </c>
      <c r="D3232" s="273">
        <v>192.37</v>
      </c>
    </row>
    <row r="3233" spans="1:4" x14ac:dyDescent="0.2">
      <c r="A3233" s="271">
        <v>4721</v>
      </c>
      <c r="B3233" s="272" t="s">
        <v>4059</v>
      </c>
      <c r="C3233" s="271" t="s">
        <v>69</v>
      </c>
      <c r="D3233" s="273">
        <v>166.62</v>
      </c>
    </row>
    <row r="3234" spans="1:4" x14ac:dyDescent="0.2">
      <c r="A3234" s="271">
        <v>4718</v>
      </c>
      <c r="B3234" s="272" t="s">
        <v>4060</v>
      </c>
      <c r="C3234" s="271" t="s">
        <v>69</v>
      </c>
      <c r="D3234" s="273">
        <v>167.5</v>
      </c>
    </row>
    <row r="3235" spans="1:4" x14ac:dyDescent="0.2">
      <c r="A3235" s="271">
        <v>4722</v>
      </c>
      <c r="B3235" s="272" t="s">
        <v>4061</v>
      </c>
      <c r="C3235" s="271" t="s">
        <v>69</v>
      </c>
      <c r="D3235" s="273">
        <v>157.38999999999999</v>
      </c>
    </row>
    <row r="3236" spans="1:4" x14ac:dyDescent="0.2">
      <c r="A3236" s="271">
        <v>4730</v>
      </c>
      <c r="B3236" s="272" t="s">
        <v>4062</v>
      </c>
      <c r="C3236" s="271" t="s">
        <v>69</v>
      </c>
      <c r="D3236" s="273">
        <v>156.61000000000001</v>
      </c>
    </row>
    <row r="3237" spans="1:4" x14ac:dyDescent="0.2">
      <c r="A3237" s="271">
        <v>13186</v>
      </c>
      <c r="B3237" s="272" t="s">
        <v>4063</v>
      </c>
      <c r="C3237" s="271" t="s">
        <v>69</v>
      </c>
      <c r="D3237" s="273">
        <v>180.71</v>
      </c>
    </row>
    <row r="3238" spans="1:4" x14ac:dyDescent="0.2">
      <c r="A3238" s="271">
        <v>10737</v>
      </c>
      <c r="B3238" s="272" t="s">
        <v>4064</v>
      </c>
      <c r="C3238" s="271" t="s">
        <v>59</v>
      </c>
      <c r="D3238" s="273"/>
    </row>
    <row r="3239" spans="1:4" x14ac:dyDescent="0.2">
      <c r="A3239" s="271">
        <v>10734</v>
      </c>
      <c r="B3239" s="272" t="s">
        <v>4065</v>
      </c>
      <c r="C3239" s="271" t="s">
        <v>59</v>
      </c>
      <c r="D3239" s="273"/>
    </row>
    <row r="3240" spans="1:4" x14ac:dyDescent="0.2">
      <c r="A3240" s="271">
        <v>4708</v>
      </c>
      <c r="B3240" s="272" t="s">
        <v>4066</v>
      </c>
      <c r="C3240" s="271" t="s">
        <v>59</v>
      </c>
      <c r="D3240" s="273"/>
    </row>
    <row r="3241" spans="1:4" x14ac:dyDescent="0.2">
      <c r="A3241" s="271">
        <v>4712</v>
      </c>
      <c r="B3241" s="272" t="s">
        <v>4067</v>
      </c>
      <c r="C3241" s="271" t="s">
        <v>59</v>
      </c>
      <c r="D3241" s="273"/>
    </row>
    <row r="3242" spans="1:4" x14ac:dyDescent="0.2">
      <c r="A3242" s="271">
        <v>4710</v>
      </c>
      <c r="B3242" s="272" t="s">
        <v>4068</v>
      </c>
      <c r="C3242" s="271" t="s">
        <v>59</v>
      </c>
      <c r="D3242" s="273"/>
    </row>
    <row r="3243" spans="1:4" x14ac:dyDescent="0.2">
      <c r="A3243" s="271">
        <v>4750</v>
      </c>
      <c r="B3243" s="272" t="s">
        <v>4069</v>
      </c>
      <c r="C3243" s="271" t="s">
        <v>65</v>
      </c>
      <c r="D3243" s="273">
        <v>19.760000000000002</v>
      </c>
    </row>
    <row r="3244" spans="1:4" x14ac:dyDescent="0.2">
      <c r="A3244" s="271">
        <v>41065</v>
      </c>
      <c r="B3244" s="272" t="s">
        <v>4070</v>
      </c>
      <c r="C3244" s="271" t="s">
        <v>966</v>
      </c>
      <c r="D3244" s="273">
        <v>3485.91</v>
      </c>
    </row>
    <row r="3245" spans="1:4" x14ac:dyDescent="0.2">
      <c r="A3245" s="271">
        <v>34747</v>
      </c>
      <c r="B3245" s="272" t="s">
        <v>4071</v>
      </c>
      <c r="C3245" s="271" t="s">
        <v>54</v>
      </c>
      <c r="D3245" s="273">
        <v>99.18</v>
      </c>
    </row>
    <row r="3246" spans="1:4" x14ac:dyDescent="0.2">
      <c r="A3246" s="271">
        <v>4826</v>
      </c>
      <c r="B3246" s="272" t="s">
        <v>4072</v>
      </c>
      <c r="C3246" s="271" t="s">
        <v>54</v>
      </c>
      <c r="D3246" s="273">
        <v>106.65</v>
      </c>
    </row>
    <row r="3247" spans="1:4" x14ac:dyDescent="0.2">
      <c r="A3247" s="271">
        <v>41975</v>
      </c>
      <c r="B3247" s="272" t="s">
        <v>4073</v>
      </c>
      <c r="C3247" s="271" t="s">
        <v>59</v>
      </c>
      <c r="D3247" s="273"/>
    </row>
    <row r="3248" spans="1:4" x14ac:dyDescent="0.2">
      <c r="A3248" s="271">
        <v>4825</v>
      </c>
      <c r="B3248" s="272" t="s">
        <v>4074</v>
      </c>
      <c r="C3248" s="271" t="s">
        <v>54</v>
      </c>
      <c r="D3248" s="273">
        <v>147.62</v>
      </c>
    </row>
    <row r="3249" spans="1:4" x14ac:dyDescent="0.2">
      <c r="A3249" s="271">
        <v>34744</v>
      </c>
      <c r="B3249" s="272" t="s">
        <v>4075</v>
      </c>
      <c r="C3249" s="271" t="s">
        <v>59</v>
      </c>
      <c r="D3249" s="273"/>
    </row>
    <row r="3250" spans="1:4" x14ac:dyDescent="0.2">
      <c r="A3250" s="271">
        <v>39430</v>
      </c>
      <c r="B3250" s="272" t="s">
        <v>4076</v>
      </c>
      <c r="C3250" s="271" t="s">
        <v>77</v>
      </c>
      <c r="D3250" s="273">
        <v>1.86</v>
      </c>
    </row>
    <row r="3251" spans="1:4" x14ac:dyDescent="0.2">
      <c r="A3251" s="271">
        <v>39573</v>
      </c>
      <c r="B3251" s="272" t="s">
        <v>4077</v>
      </c>
      <c r="C3251" s="271" t="s">
        <v>77</v>
      </c>
      <c r="D3251" s="273">
        <v>1.83</v>
      </c>
    </row>
    <row r="3252" spans="1:4" x14ac:dyDescent="0.2">
      <c r="A3252" s="271">
        <v>38410</v>
      </c>
      <c r="B3252" s="272" t="s">
        <v>4078</v>
      </c>
      <c r="C3252" s="271" t="s">
        <v>77</v>
      </c>
      <c r="D3252" s="273">
        <v>16429.22</v>
      </c>
    </row>
    <row r="3253" spans="1:4" x14ac:dyDescent="0.2">
      <c r="A3253" s="271">
        <v>43082</v>
      </c>
      <c r="B3253" s="272" t="s">
        <v>791</v>
      </c>
      <c r="C3253" s="271" t="s">
        <v>61</v>
      </c>
      <c r="D3253" s="273"/>
    </row>
    <row r="3254" spans="1:4" x14ac:dyDescent="0.2">
      <c r="A3254" s="271">
        <v>43083</v>
      </c>
      <c r="B3254" s="272" t="s">
        <v>4079</v>
      </c>
      <c r="C3254" s="271" t="s">
        <v>61</v>
      </c>
      <c r="D3254" s="273"/>
    </row>
    <row r="3255" spans="1:4" x14ac:dyDescent="0.2">
      <c r="A3255" s="271">
        <v>40535</v>
      </c>
      <c r="B3255" s="272" t="s">
        <v>4080</v>
      </c>
      <c r="C3255" s="271" t="s">
        <v>61</v>
      </c>
      <c r="D3255" s="273"/>
    </row>
    <row r="3256" spans="1:4" x14ac:dyDescent="0.2">
      <c r="A3256" s="271">
        <v>40598</v>
      </c>
      <c r="B3256" s="272" t="s">
        <v>4081</v>
      </c>
      <c r="C3256" s="271" t="s">
        <v>61</v>
      </c>
      <c r="D3256" s="273"/>
    </row>
    <row r="3257" spans="1:4" x14ac:dyDescent="0.2">
      <c r="A3257" s="271">
        <v>43692</v>
      </c>
      <c r="B3257" s="272" t="s">
        <v>4082</v>
      </c>
      <c r="C3257" s="271" t="s">
        <v>61</v>
      </c>
      <c r="D3257" s="273"/>
    </row>
    <row r="3258" spans="1:4" x14ac:dyDescent="0.2">
      <c r="A3258" s="271">
        <v>43665</v>
      </c>
      <c r="B3258" s="272" t="s">
        <v>4083</v>
      </c>
      <c r="C3258" s="271" t="s">
        <v>61</v>
      </c>
      <c r="D3258" s="273"/>
    </row>
    <row r="3259" spans="1:4" x14ac:dyDescent="0.2">
      <c r="A3259" s="271">
        <v>10966</v>
      </c>
      <c r="B3259" s="272" t="s">
        <v>4084</v>
      </c>
      <c r="C3259" s="271" t="s">
        <v>61</v>
      </c>
      <c r="D3259" s="273"/>
    </row>
    <row r="3260" spans="1:4" x14ac:dyDescent="0.2">
      <c r="A3260" s="271">
        <v>39427</v>
      </c>
      <c r="B3260" s="272" t="s">
        <v>4085</v>
      </c>
      <c r="C3260" s="271" t="s">
        <v>54</v>
      </c>
      <c r="D3260" s="273">
        <v>4.95</v>
      </c>
    </row>
    <row r="3261" spans="1:4" x14ac:dyDescent="0.2">
      <c r="A3261" s="271">
        <v>39424</v>
      </c>
      <c r="B3261" s="272" t="s">
        <v>4086</v>
      </c>
      <c r="C3261" s="271" t="s">
        <v>54</v>
      </c>
      <c r="D3261" s="273">
        <v>2.94</v>
      </c>
    </row>
    <row r="3262" spans="1:4" x14ac:dyDescent="0.2">
      <c r="A3262" s="271">
        <v>39425</v>
      </c>
      <c r="B3262" s="272" t="s">
        <v>4087</v>
      </c>
      <c r="C3262" s="271" t="s">
        <v>54</v>
      </c>
      <c r="D3262" s="273">
        <v>2.9</v>
      </c>
    </row>
    <row r="3263" spans="1:4" x14ac:dyDescent="0.2">
      <c r="A3263" s="271">
        <v>40664</v>
      </c>
      <c r="B3263" s="272" t="s">
        <v>4088</v>
      </c>
      <c r="C3263" s="271" t="s">
        <v>61</v>
      </c>
      <c r="D3263" s="273"/>
    </row>
    <row r="3264" spans="1:4" x14ac:dyDescent="0.2">
      <c r="A3264" s="271">
        <v>34360</v>
      </c>
      <c r="B3264" s="272" t="s">
        <v>4089</v>
      </c>
      <c r="C3264" s="271" t="s">
        <v>61</v>
      </c>
      <c r="D3264" s="273"/>
    </row>
    <row r="3265" spans="1:4" x14ac:dyDescent="0.2">
      <c r="A3265" s="271">
        <v>20259</v>
      </c>
      <c r="B3265" s="272" t="s">
        <v>4090</v>
      </c>
      <c r="C3265" s="271" t="s">
        <v>54</v>
      </c>
      <c r="D3265" s="273"/>
    </row>
    <row r="3266" spans="1:4" x14ac:dyDescent="0.2">
      <c r="A3266" s="271">
        <v>14077</v>
      </c>
      <c r="B3266" s="272" t="s">
        <v>4091</v>
      </c>
      <c r="C3266" s="271" t="s">
        <v>54</v>
      </c>
      <c r="D3266" s="273"/>
    </row>
    <row r="3267" spans="1:4" x14ac:dyDescent="0.2">
      <c r="A3267" s="271">
        <v>3678</v>
      </c>
      <c r="B3267" s="272" t="s">
        <v>4092</v>
      </c>
      <c r="C3267" s="271" t="s">
        <v>54</v>
      </c>
      <c r="D3267" s="273"/>
    </row>
    <row r="3268" spans="1:4" x14ac:dyDescent="0.2">
      <c r="A3268" s="271">
        <v>11552</v>
      </c>
      <c r="B3268" s="272" t="s">
        <v>4093</v>
      </c>
      <c r="C3268" s="271" t="s">
        <v>54</v>
      </c>
      <c r="D3268" s="273">
        <v>8.92</v>
      </c>
    </row>
    <row r="3269" spans="1:4" x14ac:dyDescent="0.2">
      <c r="A3269" s="271">
        <v>585</v>
      </c>
      <c r="B3269" s="272" t="s">
        <v>4094</v>
      </c>
      <c r="C3269" s="271" t="s">
        <v>61</v>
      </c>
      <c r="D3269" s="273"/>
    </row>
    <row r="3270" spans="1:4" x14ac:dyDescent="0.2">
      <c r="A3270" s="271">
        <v>39418</v>
      </c>
      <c r="B3270" s="272" t="s">
        <v>4095</v>
      </c>
      <c r="C3270" s="271" t="s">
        <v>54</v>
      </c>
      <c r="D3270" s="273">
        <v>5.52</v>
      </c>
    </row>
    <row r="3271" spans="1:4" x14ac:dyDescent="0.2">
      <c r="A3271" s="271">
        <v>39419</v>
      </c>
      <c r="B3271" s="272" t="s">
        <v>4096</v>
      </c>
      <c r="C3271" s="271" t="s">
        <v>54</v>
      </c>
      <c r="D3271" s="273">
        <v>6.72</v>
      </c>
    </row>
    <row r="3272" spans="1:4" x14ac:dyDescent="0.2">
      <c r="A3272" s="271">
        <v>39420</v>
      </c>
      <c r="B3272" s="272" t="s">
        <v>4097</v>
      </c>
      <c r="C3272" s="271" t="s">
        <v>54</v>
      </c>
      <c r="D3272" s="273">
        <v>7.42</v>
      </c>
    </row>
    <row r="3273" spans="1:4" x14ac:dyDescent="0.2">
      <c r="A3273" s="271">
        <v>39571</v>
      </c>
      <c r="B3273" s="272" t="s">
        <v>4098</v>
      </c>
      <c r="C3273" s="271" t="s">
        <v>54</v>
      </c>
      <c r="D3273" s="273">
        <v>4.4800000000000004</v>
      </c>
    </row>
    <row r="3274" spans="1:4" x14ac:dyDescent="0.2">
      <c r="A3274" s="271">
        <v>39421</v>
      </c>
      <c r="B3274" s="272" t="s">
        <v>4099</v>
      </c>
      <c r="C3274" s="271" t="s">
        <v>54</v>
      </c>
      <c r="D3274" s="273">
        <v>6.53</v>
      </c>
    </row>
    <row r="3275" spans="1:4" x14ac:dyDescent="0.2">
      <c r="A3275" s="271">
        <v>39422</v>
      </c>
      <c r="B3275" s="272" t="s">
        <v>4100</v>
      </c>
      <c r="C3275" s="271" t="s">
        <v>54</v>
      </c>
      <c r="D3275" s="273">
        <v>7.63</v>
      </c>
    </row>
    <row r="3276" spans="1:4" x14ac:dyDescent="0.2">
      <c r="A3276" s="271">
        <v>39423</v>
      </c>
      <c r="B3276" s="272" t="s">
        <v>4101</v>
      </c>
      <c r="C3276" s="271" t="s">
        <v>54</v>
      </c>
      <c r="D3276" s="273">
        <v>8.86</v>
      </c>
    </row>
    <row r="3277" spans="1:4" x14ac:dyDescent="0.2">
      <c r="A3277" s="271">
        <v>39426</v>
      </c>
      <c r="B3277" s="272" t="s">
        <v>4102</v>
      </c>
      <c r="C3277" s="271" t="s">
        <v>54</v>
      </c>
      <c r="D3277" s="273">
        <v>19.91</v>
      </c>
    </row>
    <row r="3278" spans="1:4" x14ac:dyDescent="0.2">
      <c r="A3278" s="271">
        <v>39429</v>
      </c>
      <c r="B3278" s="272" t="s">
        <v>4103</v>
      </c>
      <c r="C3278" s="271" t="s">
        <v>54</v>
      </c>
      <c r="D3278" s="273">
        <v>6.28</v>
      </c>
    </row>
    <row r="3279" spans="1:4" x14ac:dyDescent="0.2">
      <c r="A3279" s="271">
        <v>39428</v>
      </c>
      <c r="B3279" s="272" t="s">
        <v>4104</v>
      </c>
      <c r="C3279" s="271" t="s">
        <v>54</v>
      </c>
      <c r="D3279" s="273">
        <v>4.8</v>
      </c>
    </row>
    <row r="3280" spans="1:4" x14ac:dyDescent="0.2">
      <c r="A3280" s="271">
        <v>39572</v>
      </c>
      <c r="B3280" s="272" t="s">
        <v>4105</v>
      </c>
      <c r="C3280" s="271" t="s">
        <v>54</v>
      </c>
      <c r="D3280" s="273">
        <v>4.1500000000000004</v>
      </c>
    </row>
    <row r="3281" spans="1:4" x14ac:dyDescent="0.2">
      <c r="A3281" s="271">
        <v>39570</v>
      </c>
      <c r="B3281" s="272" t="s">
        <v>4106</v>
      </c>
      <c r="C3281" s="271" t="s">
        <v>54</v>
      </c>
      <c r="D3281" s="273">
        <v>4.41</v>
      </c>
    </row>
    <row r="3282" spans="1:4" x14ac:dyDescent="0.2">
      <c r="A3282" s="271">
        <v>39569</v>
      </c>
      <c r="B3282" s="272" t="s">
        <v>4107</v>
      </c>
      <c r="C3282" s="271" t="s">
        <v>54</v>
      </c>
      <c r="D3282" s="273">
        <v>4.3499999999999996</v>
      </c>
    </row>
    <row r="3283" spans="1:4" x14ac:dyDescent="0.2">
      <c r="A3283" s="271">
        <v>39328</v>
      </c>
      <c r="B3283" s="272" t="s">
        <v>4108</v>
      </c>
      <c r="C3283" s="271" t="s">
        <v>54</v>
      </c>
      <c r="D3283" s="273">
        <v>4.5</v>
      </c>
    </row>
    <row r="3284" spans="1:4" x14ac:dyDescent="0.2">
      <c r="A3284" s="271">
        <v>39029</v>
      </c>
      <c r="B3284" s="272" t="s">
        <v>4109</v>
      </c>
      <c r="C3284" s="271" t="s">
        <v>54</v>
      </c>
      <c r="D3284" s="273">
        <v>14.06</v>
      </c>
    </row>
    <row r="3285" spans="1:4" x14ac:dyDescent="0.2">
      <c r="A3285" s="271">
        <v>39028</v>
      </c>
      <c r="B3285" s="272" t="s">
        <v>4110</v>
      </c>
      <c r="C3285" s="271" t="s">
        <v>54</v>
      </c>
      <c r="D3285" s="273">
        <v>8.18</v>
      </c>
    </row>
    <row r="3286" spans="1:4" x14ac:dyDescent="0.2">
      <c r="A3286" s="271">
        <v>38541</v>
      </c>
      <c r="B3286" s="272" t="s">
        <v>4111</v>
      </c>
      <c r="C3286" s="271" t="s">
        <v>77</v>
      </c>
      <c r="D3286" s="273"/>
    </row>
    <row r="3287" spans="1:4" x14ac:dyDescent="0.2">
      <c r="A3287" s="271">
        <v>38542</v>
      </c>
      <c r="B3287" s="272" t="s">
        <v>4112</v>
      </c>
      <c r="C3287" s="271" t="s">
        <v>77</v>
      </c>
      <c r="D3287" s="273"/>
    </row>
    <row r="3288" spans="1:4" x14ac:dyDescent="0.2">
      <c r="A3288" s="271">
        <v>45080</v>
      </c>
      <c r="B3288" s="272" t="s">
        <v>4113</v>
      </c>
      <c r="C3288" s="271" t="s">
        <v>77</v>
      </c>
      <c r="D3288" s="273"/>
    </row>
    <row r="3289" spans="1:4" x14ac:dyDescent="0.2">
      <c r="A3289" s="271">
        <v>38543</v>
      </c>
      <c r="B3289" s="272" t="s">
        <v>4114</v>
      </c>
      <c r="C3289" s="271" t="s">
        <v>77</v>
      </c>
      <c r="D3289" s="273"/>
    </row>
    <row r="3290" spans="1:4" x14ac:dyDescent="0.2">
      <c r="A3290" s="271">
        <v>44002</v>
      </c>
      <c r="B3290" s="272" t="s">
        <v>4115</v>
      </c>
      <c r="C3290" s="271" t="s">
        <v>77</v>
      </c>
      <c r="D3290" s="273"/>
    </row>
    <row r="3291" spans="1:4" x14ac:dyDescent="0.2">
      <c r="A3291" s="271">
        <v>43886</v>
      </c>
      <c r="B3291" s="272" t="s">
        <v>4116</v>
      </c>
      <c r="C3291" s="271" t="s">
        <v>77</v>
      </c>
      <c r="D3291" s="273"/>
    </row>
    <row r="3292" spans="1:4" x14ac:dyDescent="0.2">
      <c r="A3292" s="271">
        <v>40406</v>
      </c>
      <c r="B3292" s="272" t="s">
        <v>4117</v>
      </c>
      <c r="C3292" s="271" t="s">
        <v>77</v>
      </c>
      <c r="D3292" s="273">
        <v>86331.12</v>
      </c>
    </row>
    <row r="3293" spans="1:4" x14ac:dyDescent="0.2">
      <c r="A3293" s="271">
        <v>40789</v>
      </c>
      <c r="B3293" s="272" t="s">
        <v>4118</v>
      </c>
      <c r="C3293" s="271" t="s">
        <v>77</v>
      </c>
      <c r="D3293" s="273">
        <v>12441.2</v>
      </c>
    </row>
    <row r="3294" spans="1:4" x14ac:dyDescent="0.2">
      <c r="A3294" s="271">
        <v>40791</v>
      </c>
      <c r="B3294" s="272" t="s">
        <v>4119</v>
      </c>
      <c r="C3294" s="271" t="s">
        <v>77</v>
      </c>
      <c r="D3294" s="273">
        <v>38946.370000000003</v>
      </c>
    </row>
    <row r="3295" spans="1:4" x14ac:dyDescent="0.2">
      <c r="A3295" s="271">
        <v>44003</v>
      </c>
      <c r="B3295" s="272" t="s">
        <v>4120</v>
      </c>
      <c r="C3295" s="271" t="s">
        <v>77</v>
      </c>
      <c r="D3295" s="273"/>
    </row>
    <row r="3296" spans="1:4" x14ac:dyDescent="0.2">
      <c r="A3296" s="271">
        <v>44548</v>
      </c>
      <c r="B3296" s="272" t="s">
        <v>4121</v>
      </c>
      <c r="C3296" s="271" t="s">
        <v>77</v>
      </c>
      <c r="D3296" s="273"/>
    </row>
    <row r="3297" spans="1:4" x14ac:dyDescent="0.2">
      <c r="A3297" s="271">
        <v>44550</v>
      </c>
      <c r="B3297" s="272" t="s">
        <v>4122</v>
      </c>
      <c r="C3297" s="271" t="s">
        <v>77</v>
      </c>
      <c r="D3297" s="273"/>
    </row>
    <row r="3298" spans="1:4" x14ac:dyDescent="0.2">
      <c r="A3298" s="271">
        <v>44549</v>
      </c>
      <c r="B3298" s="272" t="s">
        <v>4123</v>
      </c>
      <c r="C3298" s="271" t="s">
        <v>77</v>
      </c>
      <c r="D3298" s="273"/>
    </row>
    <row r="3299" spans="1:4" x14ac:dyDescent="0.2">
      <c r="A3299" s="271">
        <v>11651</v>
      </c>
      <c r="B3299" s="272" t="s">
        <v>4124</v>
      </c>
      <c r="C3299" s="271" t="s">
        <v>77</v>
      </c>
      <c r="D3299" s="273">
        <v>21300.32</v>
      </c>
    </row>
    <row r="3300" spans="1:4" x14ac:dyDescent="0.2">
      <c r="A3300" s="271">
        <v>41982</v>
      </c>
      <c r="B3300" s="272" t="s">
        <v>4125</v>
      </c>
      <c r="C3300" s="271" t="s">
        <v>77</v>
      </c>
      <c r="D3300" s="273"/>
    </row>
    <row r="3301" spans="1:4" x14ac:dyDescent="0.2">
      <c r="A3301" s="271">
        <v>39012</v>
      </c>
      <c r="B3301" s="272" t="s">
        <v>4126</v>
      </c>
      <c r="C3301" s="271" t="s">
        <v>77</v>
      </c>
      <c r="D3301" s="273"/>
    </row>
    <row r="3302" spans="1:4" x14ac:dyDescent="0.2">
      <c r="A3302" s="271">
        <v>40435</v>
      </c>
      <c r="B3302" s="272" t="s">
        <v>4127</v>
      </c>
      <c r="C3302" s="271" t="s">
        <v>77</v>
      </c>
      <c r="D3302" s="273"/>
    </row>
    <row r="3303" spans="1:4" x14ac:dyDescent="0.2">
      <c r="A3303" s="271">
        <v>13617</v>
      </c>
      <c r="B3303" s="272" t="s">
        <v>4128</v>
      </c>
      <c r="C3303" s="271" t="s">
        <v>77</v>
      </c>
      <c r="D3303" s="273">
        <v>98491.31</v>
      </c>
    </row>
    <row r="3304" spans="1:4" x14ac:dyDescent="0.2">
      <c r="A3304" s="271">
        <v>35274</v>
      </c>
      <c r="B3304" s="272" t="s">
        <v>4129</v>
      </c>
      <c r="C3304" s="271" t="s">
        <v>54</v>
      </c>
      <c r="D3304" s="273">
        <v>40.46</v>
      </c>
    </row>
    <row r="3305" spans="1:4" x14ac:dyDescent="0.2">
      <c r="A3305" s="271">
        <v>35275</v>
      </c>
      <c r="B3305" s="272" t="s">
        <v>4130</v>
      </c>
      <c r="C3305" s="271" t="s">
        <v>54</v>
      </c>
      <c r="D3305" s="273">
        <v>85.87</v>
      </c>
    </row>
    <row r="3306" spans="1:4" x14ac:dyDescent="0.2">
      <c r="A3306" s="271">
        <v>35276</v>
      </c>
      <c r="B3306" s="272" t="s">
        <v>4131</v>
      </c>
      <c r="C3306" s="271" t="s">
        <v>54</v>
      </c>
      <c r="D3306" s="273">
        <v>149.41999999999999</v>
      </c>
    </row>
    <row r="3307" spans="1:4" x14ac:dyDescent="0.2">
      <c r="A3307" s="271">
        <v>11091</v>
      </c>
      <c r="B3307" s="272" t="s">
        <v>4132</v>
      </c>
      <c r="C3307" s="271" t="s">
        <v>77</v>
      </c>
      <c r="D3307" s="273">
        <v>1.56</v>
      </c>
    </row>
    <row r="3308" spans="1:4" x14ac:dyDescent="0.2">
      <c r="A3308" s="271">
        <v>37586</v>
      </c>
      <c r="B3308" s="272" t="s">
        <v>4133</v>
      </c>
      <c r="C3308" s="271" t="s">
        <v>2869</v>
      </c>
      <c r="D3308" s="273"/>
    </row>
    <row r="3309" spans="1:4" x14ac:dyDescent="0.2">
      <c r="A3309" s="271">
        <v>37395</v>
      </c>
      <c r="B3309" s="272" t="s">
        <v>4134</v>
      </c>
      <c r="C3309" s="271" t="s">
        <v>2869</v>
      </c>
      <c r="D3309" s="273"/>
    </row>
    <row r="3310" spans="1:4" x14ac:dyDescent="0.2">
      <c r="A3310" s="271">
        <v>14147</v>
      </c>
      <c r="B3310" s="272" t="s">
        <v>4135</v>
      </c>
      <c r="C3310" s="271" t="s">
        <v>2869</v>
      </c>
      <c r="D3310" s="273"/>
    </row>
    <row r="3311" spans="1:4" x14ac:dyDescent="0.2">
      <c r="A3311" s="271">
        <v>37396</v>
      </c>
      <c r="B3311" s="272" t="s">
        <v>4136</v>
      </c>
      <c r="C3311" s="271" t="s">
        <v>2869</v>
      </c>
      <c r="D3311" s="273"/>
    </row>
    <row r="3312" spans="1:4" x14ac:dyDescent="0.2">
      <c r="A3312" s="271">
        <v>37397</v>
      </c>
      <c r="B3312" s="272" t="s">
        <v>4137</v>
      </c>
      <c r="C3312" s="271" t="s">
        <v>2869</v>
      </c>
      <c r="D3312" s="273"/>
    </row>
    <row r="3313" spans="1:4" x14ac:dyDescent="0.2">
      <c r="A3313" s="271">
        <v>43606</v>
      </c>
      <c r="B3313" s="272" t="s">
        <v>4138</v>
      </c>
      <c r="C3313" s="271" t="s">
        <v>77</v>
      </c>
      <c r="D3313" s="273">
        <v>10.69</v>
      </c>
    </row>
    <row r="3314" spans="1:4" x14ac:dyDescent="0.2">
      <c r="A3314" s="271">
        <v>444</v>
      </c>
      <c r="B3314" s="272" t="s">
        <v>4139</v>
      </c>
      <c r="C3314" s="271" t="s">
        <v>77</v>
      </c>
      <c r="D3314" s="273">
        <v>39.409999999999997</v>
      </c>
    </row>
    <row r="3315" spans="1:4" x14ac:dyDescent="0.2">
      <c r="A3315" s="271">
        <v>445</v>
      </c>
      <c r="B3315" s="272" t="s">
        <v>4140</v>
      </c>
      <c r="C3315" s="271" t="s">
        <v>77</v>
      </c>
      <c r="D3315" s="273">
        <v>53.95</v>
      </c>
    </row>
    <row r="3316" spans="1:4" x14ac:dyDescent="0.2">
      <c r="A3316" s="271">
        <v>4783</v>
      </c>
      <c r="B3316" s="272" t="s">
        <v>4141</v>
      </c>
      <c r="C3316" s="271" t="s">
        <v>65</v>
      </c>
      <c r="D3316" s="273">
        <v>19.760000000000002</v>
      </c>
    </row>
    <row r="3317" spans="1:4" x14ac:dyDescent="0.2">
      <c r="A3317" s="271">
        <v>41079</v>
      </c>
      <c r="B3317" s="272" t="s">
        <v>4142</v>
      </c>
      <c r="C3317" s="271" t="s">
        <v>966</v>
      </c>
      <c r="D3317" s="273">
        <v>3485.91</v>
      </c>
    </row>
    <row r="3318" spans="1:4" x14ac:dyDescent="0.2">
      <c r="A3318" s="271">
        <v>12874</v>
      </c>
      <c r="B3318" s="272" t="s">
        <v>4143</v>
      </c>
      <c r="C3318" s="271" t="s">
        <v>65</v>
      </c>
      <c r="D3318" s="273">
        <v>19.190000000000001</v>
      </c>
    </row>
    <row r="3319" spans="1:4" x14ac:dyDescent="0.2">
      <c r="A3319" s="271">
        <v>41082</v>
      </c>
      <c r="B3319" s="272" t="s">
        <v>4144</v>
      </c>
      <c r="C3319" s="271" t="s">
        <v>966</v>
      </c>
      <c r="D3319" s="273">
        <v>3385.04</v>
      </c>
    </row>
    <row r="3320" spans="1:4" x14ac:dyDescent="0.2">
      <c r="A3320" s="271">
        <v>4785</v>
      </c>
      <c r="B3320" s="272" t="s">
        <v>4145</v>
      </c>
      <c r="C3320" s="271" t="s">
        <v>65</v>
      </c>
      <c r="D3320" s="273">
        <v>19.760000000000002</v>
      </c>
    </row>
    <row r="3321" spans="1:4" x14ac:dyDescent="0.2">
      <c r="A3321" s="271">
        <v>41081</v>
      </c>
      <c r="B3321" s="272" t="s">
        <v>4146</v>
      </c>
      <c r="C3321" s="271" t="s">
        <v>966</v>
      </c>
      <c r="D3321" s="273">
        <v>3485.91</v>
      </c>
    </row>
    <row r="3322" spans="1:4" x14ac:dyDescent="0.2">
      <c r="A3322" s="271">
        <v>4801</v>
      </c>
      <c r="B3322" s="272" t="s">
        <v>4147</v>
      </c>
      <c r="C3322" s="271" t="s">
        <v>59</v>
      </c>
      <c r="D3322" s="273">
        <v>81.91</v>
      </c>
    </row>
    <row r="3323" spans="1:4" x14ac:dyDescent="0.2">
      <c r="A3323" s="271">
        <v>4794</v>
      </c>
      <c r="B3323" s="272" t="s">
        <v>4148</v>
      </c>
      <c r="C3323" s="271" t="s">
        <v>59</v>
      </c>
      <c r="D3323" s="273">
        <v>373.04</v>
      </c>
    </row>
    <row r="3324" spans="1:4" x14ac:dyDescent="0.2">
      <c r="A3324" s="271">
        <v>4796</v>
      </c>
      <c r="B3324" s="272" t="s">
        <v>4149</v>
      </c>
      <c r="C3324" s="271" t="s">
        <v>59</v>
      </c>
      <c r="D3324" s="273">
        <v>226.58</v>
      </c>
    </row>
    <row r="3325" spans="1:4" x14ac:dyDescent="0.2">
      <c r="A3325" s="271">
        <v>4800</v>
      </c>
      <c r="B3325" s="272" t="s">
        <v>4150</v>
      </c>
      <c r="C3325" s="271" t="s">
        <v>59</v>
      </c>
      <c r="D3325" s="273">
        <v>62.31</v>
      </c>
    </row>
    <row r="3326" spans="1:4" x14ac:dyDescent="0.2">
      <c r="A3326" s="271">
        <v>4795</v>
      </c>
      <c r="B3326" s="272" t="s">
        <v>4151</v>
      </c>
      <c r="C3326" s="271" t="s">
        <v>59</v>
      </c>
      <c r="D3326" s="273">
        <v>363.14</v>
      </c>
    </row>
    <row r="3327" spans="1:4" x14ac:dyDescent="0.2">
      <c r="A3327" s="271">
        <v>39694</v>
      </c>
      <c r="B3327" s="272" t="s">
        <v>4152</v>
      </c>
      <c r="C3327" s="271" t="s">
        <v>59</v>
      </c>
      <c r="D3327" s="273">
        <v>386.7</v>
      </c>
    </row>
    <row r="3328" spans="1:4" x14ac:dyDescent="0.2">
      <c r="A3328" s="271">
        <v>1292</v>
      </c>
      <c r="B3328" s="272" t="s">
        <v>4153</v>
      </c>
      <c r="C3328" s="271" t="s">
        <v>59</v>
      </c>
      <c r="D3328" s="273">
        <v>47.23</v>
      </c>
    </row>
    <row r="3329" spans="1:4" x14ac:dyDescent="0.2">
      <c r="A3329" s="271">
        <v>1287</v>
      </c>
      <c r="B3329" s="272" t="s">
        <v>4154</v>
      </c>
      <c r="C3329" s="271" t="s">
        <v>59</v>
      </c>
      <c r="D3329" s="273">
        <v>37.81</v>
      </c>
    </row>
    <row r="3330" spans="1:4" x14ac:dyDescent="0.2">
      <c r="A3330" s="271">
        <v>4786</v>
      </c>
      <c r="B3330" s="272" t="s">
        <v>4155</v>
      </c>
      <c r="C3330" s="271" t="s">
        <v>59</v>
      </c>
      <c r="D3330" s="273"/>
    </row>
    <row r="3331" spans="1:4" x14ac:dyDescent="0.2">
      <c r="A3331" s="271">
        <v>10840</v>
      </c>
      <c r="B3331" s="272" t="s">
        <v>4156</v>
      </c>
      <c r="C3331" s="271" t="s">
        <v>59</v>
      </c>
      <c r="D3331" s="273">
        <v>471</v>
      </c>
    </row>
    <row r="3332" spans="1:4" x14ac:dyDescent="0.2">
      <c r="A3332" s="271">
        <v>10841</v>
      </c>
      <c r="B3332" s="272" t="s">
        <v>4157</v>
      </c>
      <c r="C3332" s="271" t="s">
        <v>59</v>
      </c>
      <c r="D3332" s="273">
        <v>355.47</v>
      </c>
    </row>
    <row r="3333" spans="1:4" x14ac:dyDescent="0.2">
      <c r="A3333" s="271">
        <v>44540</v>
      </c>
      <c r="B3333" s="272" t="s">
        <v>4158</v>
      </c>
      <c r="C3333" s="271" t="s">
        <v>59</v>
      </c>
      <c r="D3333" s="273">
        <v>454.21</v>
      </c>
    </row>
    <row r="3334" spans="1:4" x14ac:dyDescent="0.2">
      <c r="A3334" s="271">
        <v>10842</v>
      </c>
      <c r="B3334" s="272" t="s">
        <v>4159</v>
      </c>
      <c r="C3334" s="271" t="s">
        <v>59</v>
      </c>
      <c r="D3334" s="273">
        <v>513.45000000000005</v>
      </c>
    </row>
    <row r="3335" spans="1:4" x14ac:dyDescent="0.2">
      <c r="A3335" s="271">
        <v>45190</v>
      </c>
      <c r="B3335" s="272" t="s">
        <v>4160</v>
      </c>
      <c r="C3335" s="271" t="s">
        <v>59</v>
      </c>
      <c r="D3335" s="273">
        <v>77.989999999999995</v>
      </c>
    </row>
    <row r="3336" spans="1:4" x14ac:dyDescent="0.2">
      <c r="A3336" s="271">
        <v>45191</v>
      </c>
      <c r="B3336" s="272" t="s">
        <v>4161</v>
      </c>
      <c r="C3336" s="271" t="s">
        <v>59</v>
      </c>
      <c r="D3336" s="273">
        <v>132.31</v>
      </c>
    </row>
    <row r="3337" spans="1:4" x14ac:dyDescent="0.2">
      <c r="A3337" s="271">
        <v>38180</v>
      </c>
      <c r="B3337" s="272" t="s">
        <v>4162</v>
      </c>
      <c r="C3337" s="271" t="s">
        <v>59</v>
      </c>
      <c r="D3337" s="273">
        <v>182.43</v>
      </c>
    </row>
    <row r="3338" spans="1:4" x14ac:dyDescent="0.2">
      <c r="A3338" s="271">
        <v>40648</v>
      </c>
      <c r="B3338" s="272" t="s">
        <v>4163</v>
      </c>
      <c r="C3338" s="271" t="s">
        <v>59</v>
      </c>
      <c r="D3338" s="273"/>
    </row>
    <row r="3339" spans="1:4" x14ac:dyDescent="0.2">
      <c r="A3339" s="271">
        <v>40649</v>
      </c>
      <c r="B3339" s="272" t="s">
        <v>4164</v>
      </c>
      <c r="C3339" s="271" t="s">
        <v>59</v>
      </c>
      <c r="D3339" s="273"/>
    </row>
    <row r="3340" spans="1:4" x14ac:dyDescent="0.2">
      <c r="A3340" s="271">
        <v>40650</v>
      </c>
      <c r="B3340" s="272" t="s">
        <v>4165</v>
      </c>
      <c r="C3340" s="271" t="s">
        <v>59</v>
      </c>
      <c r="D3340" s="273"/>
    </row>
    <row r="3341" spans="1:4" x14ac:dyDescent="0.2">
      <c r="A3341" s="271">
        <v>40651</v>
      </c>
      <c r="B3341" s="272" t="s">
        <v>4166</v>
      </c>
      <c r="C3341" s="271" t="s">
        <v>59</v>
      </c>
      <c r="D3341" s="273"/>
    </row>
    <row r="3342" spans="1:4" x14ac:dyDescent="0.2">
      <c r="A3342" s="271">
        <v>40652</v>
      </c>
      <c r="B3342" s="272" t="s">
        <v>4167</v>
      </c>
      <c r="C3342" s="271" t="s">
        <v>59</v>
      </c>
      <c r="D3342" s="273"/>
    </row>
    <row r="3343" spans="1:4" x14ac:dyDescent="0.2">
      <c r="A3343" s="271">
        <v>40647</v>
      </c>
      <c r="B3343" s="272" t="s">
        <v>4168</v>
      </c>
      <c r="C3343" s="271" t="s">
        <v>59</v>
      </c>
      <c r="D3343" s="273"/>
    </row>
    <row r="3344" spans="1:4" x14ac:dyDescent="0.2">
      <c r="A3344" s="271">
        <v>40653</v>
      </c>
      <c r="B3344" s="272" t="s">
        <v>4169</v>
      </c>
      <c r="C3344" s="271" t="s">
        <v>59</v>
      </c>
      <c r="D3344" s="273"/>
    </row>
    <row r="3345" spans="1:4" x14ac:dyDescent="0.2">
      <c r="A3345" s="271">
        <v>38135</v>
      </c>
      <c r="B3345" s="272" t="s">
        <v>4170</v>
      </c>
      <c r="C3345" s="271" t="s">
        <v>59</v>
      </c>
      <c r="D3345" s="273"/>
    </row>
    <row r="3346" spans="1:4" x14ac:dyDescent="0.2">
      <c r="A3346" s="271">
        <v>36178</v>
      </c>
      <c r="B3346" s="272" t="s">
        <v>4171</v>
      </c>
      <c r="C3346" s="271" t="s">
        <v>77</v>
      </c>
      <c r="D3346" s="273">
        <v>19.850000000000001</v>
      </c>
    </row>
    <row r="3347" spans="1:4" x14ac:dyDescent="0.2">
      <c r="A3347" s="271">
        <v>38181</v>
      </c>
      <c r="B3347" s="272" t="s">
        <v>4172</v>
      </c>
      <c r="C3347" s="271" t="s">
        <v>59</v>
      </c>
      <c r="D3347" s="273">
        <v>249.04</v>
      </c>
    </row>
    <row r="3348" spans="1:4" x14ac:dyDescent="0.2">
      <c r="A3348" s="271">
        <v>38182</v>
      </c>
      <c r="B3348" s="272" t="s">
        <v>4173</v>
      </c>
      <c r="C3348" s="271" t="s">
        <v>59</v>
      </c>
      <c r="D3348" s="273">
        <v>237.22</v>
      </c>
    </row>
    <row r="3349" spans="1:4" x14ac:dyDescent="0.2">
      <c r="A3349" s="271">
        <v>38186</v>
      </c>
      <c r="B3349" s="272" t="s">
        <v>4174</v>
      </c>
      <c r="C3349" s="271" t="s">
        <v>59</v>
      </c>
      <c r="D3349" s="273">
        <v>616.62</v>
      </c>
    </row>
    <row r="3350" spans="1:4" x14ac:dyDescent="0.2">
      <c r="A3350" s="271">
        <v>38185</v>
      </c>
      <c r="B3350" s="272" t="s">
        <v>4175</v>
      </c>
      <c r="C3350" s="271" t="s">
        <v>59</v>
      </c>
      <c r="D3350" s="273">
        <v>549.01</v>
      </c>
    </row>
    <row r="3351" spans="1:4" x14ac:dyDescent="0.2">
      <c r="A3351" s="271">
        <v>40654</v>
      </c>
      <c r="B3351" s="272" t="s">
        <v>4176</v>
      </c>
      <c r="C3351" s="271" t="s">
        <v>59</v>
      </c>
      <c r="D3351" s="273"/>
    </row>
    <row r="3352" spans="1:4" x14ac:dyDescent="0.2">
      <c r="A3352" s="271">
        <v>44541</v>
      </c>
      <c r="B3352" s="272" t="s">
        <v>4177</v>
      </c>
      <c r="C3352" s="271" t="s">
        <v>59</v>
      </c>
      <c r="D3352" s="273">
        <v>375.22</v>
      </c>
    </row>
    <row r="3353" spans="1:4" x14ac:dyDescent="0.2">
      <c r="A3353" s="271">
        <v>4822</v>
      </c>
      <c r="B3353" s="272" t="s">
        <v>4178</v>
      </c>
      <c r="C3353" s="271" t="s">
        <v>59</v>
      </c>
      <c r="D3353" s="273">
        <v>408.61</v>
      </c>
    </row>
    <row r="3354" spans="1:4" x14ac:dyDescent="0.2">
      <c r="A3354" s="271">
        <v>4818</v>
      </c>
      <c r="B3354" s="272" t="s">
        <v>4179</v>
      </c>
      <c r="C3354" s="271" t="s">
        <v>59</v>
      </c>
      <c r="D3354" s="273">
        <v>420</v>
      </c>
    </row>
    <row r="3355" spans="1:4" x14ac:dyDescent="0.2">
      <c r="A3355" s="271">
        <v>39567</v>
      </c>
      <c r="B3355" s="272" t="s">
        <v>4180</v>
      </c>
      <c r="C3355" s="271" t="s">
        <v>59</v>
      </c>
      <c r="D3355" s="273">
        <v>55.37</v>
      </c>
    </row>
    <row r="3356" spans="1:4" x14ac:dyDescent="0.2">
      <c r="A3356" s="271">
        <v>39566</v>
      </c>
      <c r="B3356" s="272" t="s">
        <v>4181</v>
      </c>
      <c r="C3356" s="271" t="s">
        <v>59</v>
      </c>
      <c r="D3356" s="273">
        <v>58.6</v>
      </c>
    </row>
    <row r="3357" spans="1:4" x14ac:dyDescent="0.2">
      <c r="A3357" s="271">
        <v>39416</v>
      </c>
      <c r="B3357" s="272" t="s">
        <v>4182</v>
      </c>
      <c r="C3357" s="271" t="s">
        <v>59</v>
      </c>
      <c r="D3357" s="273">
        <v>35.72</v>
      </c>
    </row>
    <row r="3358" spans="1:4" x14ac:dyDescent="0.2">
      <c r="A3358" s="271">
        <v>39417</v>
      </c>
      <c r="B3358" s="272" t="s">
        <v>4183</v>
      </c>
      <c r="C3358" s="271" t="s">
        <v>59</v>
      </c>
      <c r="D3358" s="273">
        <v>34.840000000000003</v>
      </c>
    </row>
    <row r="3359" spans="1:4" x14ac:dyDescent="0.2">
      <c r="A3359" s="271">
        <v>43742</v>
      </c>
      <c r="B3359" s="272" t="s">
        <v>4184</v>
      </c>
      <c r="C3359" s="271" t="s">
        <v>59</v>
      </c>
      <c r="D3359" s="273">
        <v>37.58</v>
      </c>
    </row>
    <row r="3360" spans="1:4" x14ac:dyDescent="0.2">
      <c r="A3360" s="271">
        <v>39414</v>
      </c>
      <c r="B3360" s="272" t="s">
        <v>4185</v>
      </c>
      <c r="C3360" s="271" t="s">
        <v>59</v>
      </c>
      <c r="D3360" s="273">
        <v>33.83</v>
      </c>
    </row>
    <row r="3361" spans="1:4" x14ac:dyDescent="0.2">
      <c r="A3361" s="271">
        <v>39415</v>
      </c>
      <c r="B3361" s="272" t="s">
        <v>4186</v>
      </c>
      <c r="C3361" s="271" t="s">
        <v>59</v>
      </c>
      <c r="D3361" s="273">
        <v>29.16</v>
      </c>
    </row>
    <row r="3362" spans="1:4" x14ac:dyDescent="0.2">
      <c r="A3362" s="271">
        <v>43740</v>
      </c>
      <c r="B3362" s="272" t="s">
        <v>4187</v>
      </c>
      <c r="C3362" s="271" t="s">
        <v>59</v>
      </c>
      <c r="D3362" s="273">
        <v>35.61</v>
      </c>
    </row>
    <row r="3363" spans="1:4" x14ac:dyDescent="0.2">
      <c r="A3363" s="271">
        <v>39412</v>
      </c>
      <c r="B3363" s="272" t="s">
        <v>4188</v>
      </c>
      <c r="C3363" s="271" t="s">
        <v>59</v>
      </c>
      <c r="D3363" s="273">
        <v>24.42</v>
      </c>
    </row>
    <row r="3364" spans="1:4" x14ac:dyDescent="0.2">
      <c r="A3364" s="271">
        <v>39413</v>
      </c>
      <c r="B3364" s="272" t="s">
        <v>4189</v>
      </c>
      <c r="C3364" s="271" t="s">
        <v>59</v>
      </c>
      <c r="D3364" s="273">
        <v>26.41</v>
      </c>
    </row>
    <row r="3365" spans="1:4" x14ac:dyDescent="0.2">
      <c r="A3365" s="271">
        <v>43741</v>
      </c>
      <c r="B3365" s="272" t="s">
        <v>4190</v>
      </c>
      <c r="C3365" s="271" t="s">
        <v>59</v>
      </c>
      <c r="D3365" s="273">
        <v>28.15</v>
      </c>
    </row>
    <row r="3366" spans="1:4" x14ac:dyDescent="0.2">
      <c r="A3366" s="271">
        <v>11062</v>
      </c>
      <c r="B3366" s="272" t="s">
        <v>4191</v>
      </c>
      <c r="C3366" s="271" t="s">
        <v>59</v>
      </c>
      <c r="D3366" s="273">
        <v>53.09</v>
      </c>
    </row>
    <row r="3367" spans="1:4" x14ac:dyDescent="0.2">
      <c r="A3367" s="271">
        <v>11063</v>
      </c>
      <c r="B3367" s="272" t="s">
        <v>4192</v>
      </c>
      <c r="C3367" s="271" t="s">
        <v>59</v>
      </c>
      <c r="D3367" s="273">
        <v>32.49</v>
      </c>
    </row>
    <row r="3368" spans="1:4" x14ac:dyDescent="0.2">
      <c r="A3368" s="271">
        <v>13521</v>
      </c>
      <c r="B3368" s="272" t="s">
        <v>4193</v>
      </c>
      <c r="C3368" s="271" t="s">
        <v>77</v>
      </c>
      <c r="D3368" s="273"/>
    </row>
    <row r="3369" spans="1:4" x14ac:dyDescent="0.2">
      <c r="A3369" s="271">
        <v>10851</v>
      </c>
      <c r="B3369" s="272" t="s">
        <v>4194</v>
      </c>
      <c r="C3369" s="271" t="s">
        <v>77</v>
      </c>
      <c r="D3369" s="273"/>
    </row>
    <row r="3370" spans="1:4" x14ac:dyDescent="0.2">
      <c r="A3370" s="271">
        <v>39515</v>
      </c>
      <c r="B3370" s="272" t="s">
        <v>4195</v>
      </c>
      <c r="C3370" s="271" t="s">
        <v>77</v>
      </c>
      <c r="D3370" s="273"/>
    </row>
    <row r="3371" spans="1:4" x14ac:dyDescent="0.2">
      <c r="A3371" s="271">
        <v>39516</v>
      </c>
      <c r="B3371" s="272" t="s">
        <v>4196</v>
      </c>
      <c r="C3371" s="271" t="s">
        <v>77</v>
      </c>
      <c r="D3371" s="273"/>
    </row>
    <row r="3372" spans="1:4" x14ac:dyDescent="0.2">
      <c r="A3372" s="271">
        <v>39514</v>
      </c>
      <c r="B3372" s="272" t="s">
        <v>4197</v>
      </c>
      <c r="C3372" s="271" t="s">
        <v>77</v>
      </c>
      <c r="D3372" s="273"/>
    </row>
    <row r="3373" spans="1:4" x14ac:dyDescent="0.2">
      <c r="A3373" s="271">
        <v>4812</v>
      </c>
      <c r="B3373" s="272" t="s">
        <v>4198</v>
      </c>
      <c r="C3373" s="271" t="s">
        <v>59</v>
      </c>
      <c r="D3373" s="273">
        <v>14.65</v>
      </c>
    </row>
    <row r="3374" spans="1:4" x14ac:dyDescent="0.2">
      <c r="A3374" s="271">
        <v>10849</v>
      </c>
      <c r="B3374" s="272" t="s">
        <v>4199</v>
      </c>
      <c r="C3374" s="271" t="s">
        <v>77</v>
      </c>
      <c r="D3374" s="273"/>
    </row>
    <row r="3375" spans="1:4" x14ac:dyDescent="0.2">
      <c r="A3375" s="271">
        <v>10848</v>
      </c>
      <c r="B3375" s="272" t="s">
        <v>4200</v>
      </c>
      <c r="C3375" s="271" t="s">
        <v>77</v>
      </c>
      <c r="D3375" s="273"/>
    </row>
    <row r="3376" spans="1:4" x14ac:dyDescent="0.2">
      <c r="A3376" s="271">
        <v>4813</v>
      </c>
      <c r="B3376" s="272" t="s">
        <v>4201</v>
      </c>
      <c r="C3376" s="271" t="s">
        <v>59</v>
      </c>
      <c r="D3376" s="273"/>
    </row>
    <row r="3377" spans="1:4" x14ac:dyDescent="0.2">
      <c r="A3377" s="271">
        <v>37560</v>
      </c>
      <c r="B3377" s="272" t="s">
        <v>4202</v>
      </c>
      <c r="C3377" s="271" t="s">
        <v>77</v>
      </c>
      <c r="D3377" s="273">
        <v>19.8</v>
      </c>
    </row>
    <row r="3378" spans="1:4" x14ac:dyDescent="0.2">
      <c r="A3378" s="271">
        <v>37557</v>
      </c>
      <c r="B3378" s="272" t="s">
        <v>4203</v>
      </c>
      <c r="C3378" s="271" t="s">
        <v>77</v>
      </c>
      <c r="D3378" s="273">
        <v>6.01</v>
      </c>
    </row>
    <row r="3379" spans="1:4" x14ac:dyDescent="0.2">
      <c r="A3379" s="271">
        <v>37556</v>
      </c>
      <c r="B3379" s="272" t="s">
        <v>4204</v>
      </c>
      <c r="C3379" s="271" t="s">
        <v>77</v>
      </c>
      <c r="D3379" s="273">
        <v>11.63</v>
      </c>
    </row>
    <row r="3380" spans="1:4" x14ac:dyDescent="0.2">
      <c r="A3380" s="271">
        <v>37559</v>
      </c>
      <c r="B3380" s="272" t="s">
        <v>4205</v>
      </c>
      <c r="C3380" s="271" t="s">
        <v>77</v>
      </c>
      <c r="D3380" s="273">
        <v>14.27</v>
      </c>
    </row>
    <row r="3381" spans="1:4" x14ac:dyDescent="0.2">
      <c r="A3381" s="271">
        <v>37539</v>
      </c>
      <c r="B3381" s="272" t="s">
        <v>4206</v>
      </c>
      <c r="C3381" s="271" t="s">
        <v>77</v>
      </c>
      <c r="D3381" s="273">
        <v>10.06</v>
      </c>
    </row>
    <row r="3382" spans="1:4" x14ac:dyDescent="0.2">
      <c r="A3382" s="271">
        <v>37558</v>
      </c>
      <c r="B3382" s="272" t="s">
        <v>4207</v>
      </c>
      <c r="C3382" s="271" t="s">
        <v>77</v>
      </c>
      <c r="D3382" s="273">
        <v>18.75</v>
      </c>
    </row>
    <row r="3383" spans="1:4" x14ac:dyDescent="0.2">
      <c r="A3383" s="271">
        <v>34723</v>
      </c>
      <c r="B3383" s="272" t="s">
        <v>4208</v>
      </c>
      <c r="C3383" s="271" t="s">
        <v>59</v>
      </c>
      <c r="D3383" s="273"/>
    </row>
    <row r="3384" spans="1:4" x14ac:dyDescent="0.2">
      <c r="A3384" s="271">
        <v>34721</v>
      </c>
      <c r="B3384" s="272" t="s">
        <v>4209</v>
      </c>
      <c r="C3384" s="271" t="s">
        <v>59</v>
      </c>
      <c r="D3384" s="273"/>
    </row>
    <row r="3385" spans="1:4" x14ac:dyDescent="0.2">
      <c r="A3385" s="271">
        <v>4309</v>
      </c>
      <c r="B3385" s="272" t="s">
        <v>4210</v>
      </c>
      <c r="C3385" s="271" t="s">
        <v>77</v>
      </c>
      <c r="D3385" s="273">
        <v>7</v>
      </c>
    </row>
    <row r="3386" spans="1:4" x14ac:dyDescent="0.2">
      <c r="A3386" s="271">
        <v>4307</v>
      </c>
      <c r="B3386" s="272" t="s">
        <v>4211</v>
      </c>
      <c r="C3386" s="271" t="s">
        <v>77</v>
      </c>
      <c r="D3386" s="273">
        <v>11.98</v>
      </c>
    </row>
    <row r="3387" spans="1:4" x14ac:dyDescent="0.2">
      <c r="A3387" s="271">
        <v>10850</v>
      </c>
      <c r="B3387" s="272" t="s">
        <v>4212</v>
      </c>
      <c r="C3387" s="271" t="s">
        <v>77</v>
      </c>
      <c r="D3387" s="273"/>
    </row>
    <row r="3388" spans="1:4" x14ac:dyDescent="0.2">
      <c r="A3388" s="271">
        <v>42438</v>
      </c>
      <c r="B3388" s="272" t="s">
        <v>4213</v>
      </c>
      <c r="C3388" s="271" t="s">
        <v>77</v>
      </c>
      <c r="D3388" s="273"/>
    </row>
    <row r="3389" spans="1:4" x14ac:dyDescent="0.2">
      <c r="A3389" s="271">
        <v>4792</v>
      </c>
      <c r="B3389" s="272" t="s">
        <v>4214</v>
      </c>
      <c r="C3389" s="271" t="s">
        <v>59</v>
      </c>
      <c r="D3389" s="273">
        <v>175.12</v>
      </c>
    </row>
    <row r="3390" spans="1:4" x14ac:dyDescent="0.2">
      <c r="A3390" s="271">
        <v>4790</v>
      </c>
      <c r="B3390" s="272" t="s">
        <v>4215</v>
      </c>
      <c r="C3390" s="271" t="s">
        <v>59</v>
      </c>
      <c r="D3390" s="273">
        <v>105.29</v>
      </c>
    </row>
    <row r="3391" spans="1:4" x14ac:dyDescent="0.2">
      <c r="A3391" s="271">
        <v>40671</v>
      </c>
      <c r="B3391" s="272" t="s">
        <v>4216</v>
      </c>
      <c r="C3391" s="271" t="s">
        <v>59</v>
      </c>
      <c r="D3391" s="273">
        <v>130.31</v>
      </c>
    </row>
    <row r="3392" spans="1:4" x14ac:dyDescent="0.2">
      <c r="A3392" s="271">
        <v>7552</v>
      </c>
      <c r="B3392" s="272" t="s">
        <v>4217</v>
      </c>
      <c r="C3392" s="271" t="s">
        <v>77</v>
      </c>
      <c r="D3392" s="273">
        <v>29.47</v>
      </c>
    </row>
    <row r="3393" spans="1:4" x14ac:dyDescent="0.2">
      <c r="A3393" s="271">
        <v>4893</v>
      </c>
      <c r="B3393" s="272" t="s">
        <v>4218</v>
      </c>
      <c r="C3393" s="271" t="s">
        <v>77</v>
      </c>
      <c r="D3393" s="273">
        <v>11.44</v>
      </c>
    </row>
    <row r="3394" spans="1:4" x14ac:dyDescent="0.2">
      <c r="A3394" s="271">
        <v>4894</v>
      </c>
      <c r="B3394" s="272" t="s">
        <v>4219</v>
      </c>
      <c r="C3394" s="271" t="s">
        <v>77</v>
      </c>
      <c r="D3394" s="273">
        <v>9.81</v>
      </c>
    </row>
    <row r="3395" spans="1:4" x14ac:dyDescent="0.2">
      <c r="A3395" s="271">
        <v>4890</v>
      </c>
      <c r="B3395" s="272" t="s">
        <v>4220</v>
      </c>
      <c r="C3395" s="271" t="s">
        <v>77</v>
      </c>
      <c r="D3395" s="273">
        <v>6.28</v>
      </c>
    </row>
    <row r="3396" spans="1:4" x14ac:dyDescent="0.2">
      <c r="A3396" s="271">
        <v>4888</v>
      </c>
      <c r="B3396" s="272" t="s">
        <v>4221</v>
      </c>
      <c r="C3396" s="271" t="s">
        <v>77</v>
      </c>
      <c r="D3396" s="273">
        <v>3.34</v>
      </c>
    </row>
    <row r="3397" spans="1:4" x14ac:dyDescent="0.2">
      <c r="A3397" s="271">
        <v>12411</v>
      </c>
      <c r="B3397" s="272" t="s">
        <v>4222</v>
      </c>
      <c r="C3397" s="271" t="s">
        <v>77</v>
      </c>
      <c r="D3397" s="273">
        <v>33.83</v>
      </c>
    </row>
    <row r="3398" spans="1:4" x14ac:dyDescent="0.2">
      <c r="A3398" s="271">
        <v>4891</v>
      </c>
      <c r="B3398" s="272" t="s">
        <v>4223</v>
      </c>
      <c r="C3398" s="271" t="s">
        <v>77</v>
      </c>
      <c r="D3398" s="273">
        <v>16.91</v>
      </c>
    </row>
    <row r="3399" spans="1:4" x14ac:dyDescent="0.2">
      <c r="A3399" s="271">
        <v>4892</v>
      </c>
      <c r="B3399" s="272" t="s">
        <v>4224</v>
      </c>
      <c r="C3399" s="271" t="s">
        <v>77</v>
      </c>
      <c r="D3399" s="273">
        <v>47.37</v>
      </c>
    </row>
    <row r="3400" spans="1:4" x14ac:dyDescent="0.2">
      <c r="A3400" s="271">
        <v>4889</v>
      </c>
      <c r="B3400" s="272" t="s">
        <v>4225</v>
      </c>
      <c r="C3400" s="271" t="s">
        <v>77</v>
      </c>
      <c r="D3400" s="273">
        <v>4.5199999999999996</v>
      </c>
    </row>
    <row r="3401" spans="1:4" x14ac:dyDescent="0.2">
      <c r="A3401" s="271">
        <v>12412</v>
      </c>
      <c r="B3401" s="272" t="s">
        <v>4226</v>
      </c>
      <c r="C3401" s="271" t="s">
        <v>77</v>
      </c>
      <c r="D3401" s="273">
        <v>88.04</v>
      </c>
    </row>
    <row r="3402" spans="1:4" x14ac:dyDescent="0.2">
      <c r="A3402" s="271">
        <v>4907</v>
      </c>
      <c r="B3402" s="272" t="s">
        <v>4227</v>
      </c>
      <c r="C3402" s="271" t="s">
        <v>77</v>
      </c>
      <c r="D3402" s="273">
        <v>21.9</v>
      </c>
    </row>
    <row r="3403" spans="1:4" x14ac:dyDescent="0.2">
      <c r="A3403" s="271">
        <v>4902</v>
      </c>
      <c r="B3403" s="272" t="s">
        <v>4228</v>
      </c>
      <c r="C3403" s="271" t="s">
        <v>77</v>
      </c>
      <c r="D3403" s="273">
        <v>56.81</v>
      </c>
    </row>
    <row r="3404" spans="1:4" x14ac:dyDescent="0.2">
      <c r="A3404" s="271">
        <v>4741</v>
      </c>
      <c r="B3404" s="272" t="s">
        <v>4229</v>
      </c>
      <c r="C3404" s="271" t="s">
        <v>69</v>
      </c>
      <c r="D3404" s="273">
        <v>157.38999999999999</v>
      </c>
    </row>
    <row r="3405" spans="1:4" x14ac:dyDescent="0.2">
      <c r="A3405" s="271">
        <v>4752</v>
      </c>
      <c r="B3405" s="272" t="s">
        <v>4230</v>
      </c>
      <c r="C3405" s="271" t="s">
        <v>65</v>
      </c>
      <c r="D3405" s="273">
        <v>16.309999999999999</v>
      </c>
    </row>
    <row r="3406" spans="1:4" x14ac:dyDescent="0.2">
      <c r="A3406" s="271">
        <v>41091</v>
      </c>
      <c r="B3406" s="272" t="s">
        <v>4231</v>
      </c>
      <c r="C3406" s="271" t="s">
        <v>966</v>
      </c>
      <c r="D3406" s="273">
        <v>2881.19</v>
      </c>
    </row>
    <row r="3407" spans="1:4" x14ac:dyDescent="0.2">
      <c r="A3407" s="271">
        <v>13954</v>
      </c>
      <c r="B3407" s="272" t="s">
        <v>4232</v>
      </c>
      <c r="C3407" s="271" t="s">
        <v>77</v>
      </c>
      <c r="D3407" s="273"/>
    </row>
    <row r="3408" spans="1:4" x14ac:dyDescent="0.2">
      <c r="A3408" s="271">
        <v>3411</v>
      </c>
      <c r="B3408" s="272" t="s">
        <v>4233</v>
      </c>
      <c r="C3408" s="271" t="s">
        <v>61</v>
      </c>
      <c r="D3408" s="273"/>
    </row>
    <row r="3409" spans="1:4" x14ac:dyDescent="0.2">
      <c r="A3409" s="271">
        <v>39995</v>
      </c>
      <c r="B3409" s="272" t="s">
        <v>4234</v>
      </c>
      <c r="C3409" s="271" t="s">
        <v>69</v>
      </c>
      <c r="D3409" s="273"/>
    </row>
    <row r="3410" spans="1:4" x14ac:dyDescent="0.2">
      <c r="A3410" s="271">
        <v>11615</v>
      </c>
      <c r="B3410" s="272" t="s">
        <v>4235</v>
      </c>
      <c r="C3410" s="271" t="s">
        <v>59</v>
      </c>
      <c r="D3410" s="273"/>
    </row>
    <row r="3411" spans="1:4" x14ac:dyDescent="0.2">
      <c r="A3411" s="271">
        <v>3408</v>
      </c>
      <c r="B3411" s="272" t="s">
        <v>4236</v>
      </c>
      <c r="C3411" s="271" t="s">
        <v>59</v>
      </c>
      <c r="D3411" s="273"/>
    </row>
    <row r="3412" spans="1:4" x14ac:dyDescent="0.2">
      <c r="A3412" s="271">
        <v>3409</v>
      </c>
      <c r="B3412" s="272" t="s">
        <v>4237</v>
      </c>
      <c r="C3412" s="271" t="s">
        <v>59</v>
      </c>
      <c r="D3412" s="273"/>
    </row>
    <row r="3413" spans="1:4" x14ac:dyDescent="0.2">
      <c r="A3413" s="271">
        <v>11427</v>
      </c>
      <c r="B3413" s="272" t="s">
        <v>4238</v>
      </c>
      <c r="C3413" s="271" t="s">
        <v>61</v>
      </c>
      <c r="D3413" s="273"/>
    </row>
    <row r="3414" spans="1:4" x14ac:dyDescent="0.2">
      <c r="A3414" s="271">
        <v>4491</v>
      </c>
      <c r="B3414" s="272" t="s">
        <v>4239</v>
      </c>
      <c r="C3414" s="271" t="s">
        <v>54</v>
      </c>
      <c r="D3414" s="273">
        <v>11.58</v>
      </c>
    </row>
    <row r="3415" spans="1:4" x14ac:dyDescent="0.2">
      <c r="A3415" s="271">
        <v>2745</v>
      </c>
      <c r="B3415" s="272" t="s">
        <v>4240</v>
      </c>
      <c r="C3415" s="271" t="s">
        <v>54</v>
      </c>
      <c r="D3415" s="273">
        <v>4.59</v>
      </c>
    </row>
    <row r="3416" spans="1:4" x14ac:dyDescent="0.2">
      <c r="A3416" s="271">
        <v>14439</v>
      </c>
      <c r="B3416" s="272" t="s">
        <v>4241</v>
      </c>
      <c r="C3416" s="271" t="s">
        <v>54</v>
      </c>
      <c r="D3416" s="273">
        <v>5.7</v>
      </c>
    </row>
    <row r="3417" spans="1:4" x14ac:dyDescent="0.2">
      <c r="A3417" s="271">
        <v>44496</v>
      </c>
      <c r="B3417" s="272" t="s">
        <v>4242</v>
      </c>
      <c r="C3417" s="271" t="s">
        <v>77</v>
      </c>
      <c r="D3417" s="273">
        <v>267.48</v>
      </c>
    </row>
    <row r="3418" spans="1:4" x14ac:dyDescent="0.2">
      <c r="A3418" s="271">
        <v>12362</v>
      </c>
      <c r="B3418" s="272" t="s">
        <v>4243</v>
      </c>
      <c r="C3418" s="271" t="s">
        <v>77</v>
      </c>
      <c r="D3418" s="273">
        <v>21.42</v>
      </c>
    </row>
    <row r="3419" spans="1:4" x14ac:dyDescent="0.2">
      <c r="A3419" s="271">
        <v>421</v>
      </c>
      <c r="B3419" s="272" t="s">
        <v>4244</v>
      </c>
      <c r="C3419" s="271" t="s">
        <v>77</v>
      </c>
      <c r="D3419" s="273"/>
    </row>
    <row r="3420" spans="1:4" x14ac:dyDescent="0.2">
      <c r="A3420" s="271">
        <v>14148</v>
      </c>
      <c r="B3420" s="272" t="s">
        <v>4245</v>
      </c>
      <c r="C3420" s="271" t="s">
        <v>77</v>
      </c>
      <c r="D3420" s="273"/>
    </row>
    <row r="3421" spans="1:4" x14ac:dyDescent="0.2">
      <c r="A3421" s="271">
        <v>4341</v>
      </c>
      <c r="B3421" s="272" t="s">
        <v>4246</v>
      </c>
      <c r="C3421" s="271" t="s">
        <v>77</v>
      </c>
      <c r="D3421" s="273">
        <v>1.07</v>
      </c>
    </row>
    <row r="3422" spans="1:4" x14ac:dyDescent="0.2">
      <c r="A3422" s="271">
        <v>4337</v>
      </c>
      <c r="B3422" s="272" t="s">
        <v>4247</v>
      </c>
      <c r="C3422" s="271" t="s">
        <v>77</v>
      </c>
      <c r="D3422" s="273">
        <v>2.72</v>
      </c>
    </row>
    <row r="3423" spans="1:4" x14ac:dyDescent="0.2">
      <c r="A3423" s="271">
        <v>11971</v>
      </c>
      <c r="B3423" s="272" t="s">
        <v>4248</v>
      </c>
      <c r="C3423" s="271" t="s">
        <v>77</v>
      </c>
      <c r="D3423" s="273">
        <v>4.49</v>
      </c>
    </row>
    <row r="3424" spans="1:4" x14ac:dyDescent="0.2">
      <c r="A3424" s="271">
        <v>4339</v>
      </c>
      <c r="B3424" s="272" t="s">
        <v>4249</v>
      </c>
      <c r="C3424" s="271" t="s">
        <v>77</v>
      </c>
      <c r="D3424" s="273">
        <v>0.56999999999999995</v>
      </c>
    </row>
    <row r="3425" spans="1:4" x14ac:dyDescent="0.2">
      <c r="A3425" s="271">
        <v>39997</v>
      </c>
      <c r="B3425" s="272" t="s">
        <v>4250</v>
      </c>
      <c r="C3425" s="271" t="s">
        <v>77</v>
      </c>
      <c r="D3425" s="273">
        <v>0.32</v>
      </c>
    </row>
    <row r="3426" spans="1:4" x14ac:dyDescent="0.2">
      <c r="A3426" s="271">
        <v>4342</v>
      </c>
      <c r="B3426" s="272" t="s">
        <v>4251</v>
      </c>
      <c r="C3426" s="271" t="s">
        <v>77</v>
      </c>
      <c r="D3426" s="273">
        <v>0.23</v>
      </c>
    </row>
    <row r="3427" spans="1:4" x14ac:dyDescent="0.2">
      <c r="A3427" s="271">
        <v>4330</v>
      </c>
      <c r="B3427" s="272" t="s">
        <v>4252</v>
      </c>
      <c r="C3427" s="271" t="s">
        <v>77</v>
      </c>
      <c r="D3427" s="273">
        <v>0.15</v>
      </c>
    </row>
    <row r="3428" spans="1:4" x14ac:dyDescent="0.2">
      <c r="A3428" s="271">
        <v>4340</v>
      </c>
      <c r="B3428" s="272" t="s">
        <v>4253</v>
      </c>
      <c r="C3428" s="271" t="s">
        <v>77</v>
      </c>
      <c r="D3428" s="273">
        <v>1.26</v>
      </c>
    </row>
    <row r="3429" spans="1:4" x14ac:dyDescent="0.2">
      <c r="A3429" s="271">
        <v>5088</v>
      </c>
      <c r="B3429" s="272" t="s">
        <v>4254</v>
      </c>
      <c r="C3429" s="271" t="s">
        <v>77</v>
      </c>
      <c r="D3429" s="273">
        <v>8.34</v>
      </c>
    </row>
    <row r="3430" spans="1:4" x14ac:dyDescent="0.2">
      <c r="A3430" s="271">
        <v>11154</v>
      </c>
      <c r="B3430" s="272" t="s">
        <v>4255</v>
      </c>
      <c r="C3430" s="271" t="s">
        <v>77</v>
      </c>
      <c r="D3430" s="273">
        <v>1735.02</v>
      </c>
    </row>
    <row r="3431" spans="1:4" x14ac:dyDescent="0.2">
      <c r="A3431" s="271">
        <v>4989</v>
      </c>
      <c r="B3431" s="272" t="s">
        <v>4256</v>
      </c>
      <c r="C3431" s="271" t="s">
        <v>77</v>
      </c>
      <c r="D3431" s="273"/>
    </row>
    <row r="3432" spans="1:4" x14ac:dyDescent="0.2">
      <c r="A3432" s="271">
        <v>4982</v>
      </c>
      <c r="B3432" s="272" t="s">
        <v>4257</v>
      </c>
      <c r="C3432" s="271" t="s">
        <v>77</v>
      </c>
      <c r="D3432" s="273"/>
    </row>
    <row r="3433" spans="1:4" x14ac:dyDescent="0.2">
      <c r="A3433" s="271">
        <v>4962</v>
      </c>
      <c r="B3433" s="272" t="s">
        <v>4258</v>
      </c>
      <c r="C3433" s="271" t="s">
        <v>77</v>
      </c>
      <c r="D3433" s="273"/>
    </row>
    <row r="3434" spans="1:4" x14ac:dyDescent="0.2">
      <c r="A3434" s="271">
        <v>4981</v>
      </c>
      <c r="B3434" s="272" t="s">
        <v>4259</v>
      </c>
      <c r="C3434" s="271" t="s">
        <v>77</v>
      </c>
      <c r="D3434" s="273"/>
    </row>
    <row r="3435" spans="1:4" x14ac:dyDescent="0.2">
      <c r="A3435" s="271">
        <v>4964</v>
      </c>
      <c r="B3435" s="272" t="s">
        <v>4260</v>
      </c>
      <c r="C3435" s="271" t="s">
        <v>77</v>
      </c>
      <c r="D3435" s="273"/>
    </row>
    <row r="3436" spans="1:4" x14ac:dyDescent="0.2">
      <c r="A3436" s="271">
        <v>4992</v>
      </c>
      <c r="B3436" s="272" t="s">
        <v>4261</v>
      </c>
      <c r="C3436" s="271" t="s">
        <v>77</v>
      </c>
      <c r="D3436" s="273"/>
    </row>
    <row r="3437" spans="1:4" x14ac:dyDescent="0.2">
      <c r="A3437" s="271">
        <v>4987</v>
      </c>
      <c r="B3437" s="272" t="s">
        <v>4262</v>
      </c>
      <c r="C3437" s="271" t="s">
        <v>77</v>
      </c>
      <c r="D3437" s="273"/>
    </row>
    <row r="3438" spans="1:4" x14ac:dyDescent="0.2">
      <c r="A3438" s="271">
        <v>4930</v>
      </c>
      <c r="B3438" s="272" t="s">
        <v>4263</v>
      </c>
      <c r="C3438" s="271" t="s">
        <v>59</v>
      </c>
      <c r="D3438" s="273">
        <v>734.89</v>
      </c>
    </row>
    <row r="3439" spans="1:4" x14ac:dyDescent="0.2">
      <c r="A3439" s="271">
        <v>4998</v>
      </c>
      <c r="B3439" s="272" t="s">
        <v>4264</v>
      </c>
      <c r="C3439" s="271" t="s">
        <v>59</v>
      </c>
      <c r="D3439" s="273"/>
    </row>
    <row r="3440" spans="1:4" x14ac:dyDescent="0.2">
      <c r="A3440" s="271">
        <v>39021</v>
      </c>
      <c r="B3440" s="272" t="s">
        <v>4265</v>
      </c>
      <c r="C3440" s="271" t="s">
        <v>77</v>
      </c>
      <c r="D3440" s="273">
        <v>781.38</v>
      </c>
    </row>
    <row r="3441" spans="1:4" x14ac:dyDescent="0.2">
      <c r="A3441" s="271">
        <v>39022</v>
      </c>
      <c r="B3441" s="272" t="s">
        <v>4266</v>
      </c>
      <c r="C3441" s="271" t="s">
        <v>77</v>
      </c>
      <c r="D3441" s="273">
        <v>699.9</v>
      </c>
    </row>
    <row r="3442" spans="1:4" x14ac:dyDescent="0.2">
      <c r="A3442" s="271">
        <v>39024</v>
      </c>
      <c r="B3442" s="272" t="s">
        <v>4267</v>
      </c>
      <c r="C3442" s="271" t="s">
        <v>77</v>
      </c>
      <c r="D3442" s="273"/>
    </row>
    <row r="3443" spans="1:4" x14ac:dyDescent="0.2">
      <c r="A3443" s="271">
        <v>4914</v>
      </c>
      <c r="B3443" s="272" t="s">
        <v>4268</v>
      </c>
      <c r="C3443" s="271" t="s">
        <v>59</v>
      </c>
      <c r="D3443" s="273"/>
    </row>
    <row r="3444" spans="1:4" x14ac:dyDescent="0.2">
      <c r="A3444" s="271">
        <v>4917</v>
      </c>
      <c r="B3444" s="272" t="s">
        <v>4269</v>
      </c>
      <c r="C3444" s="271" t="s">
        <v>59</v>
      </c>
      <c r="D3444" s="273"/>
    </row>
    <row r="3445" spans="1:4" x14ac:dyDescent="0.2">
      <c r="A3445" s="271">
        <v>39025</v>
      </c>
      <c r="B3445" s="272" t="s">
        <v>4270</v>
      </c>
      <c r="C3445" s="271" t="s">
        <v>77</v>
      </c>
      <c r="D3445" s="273"/>
    </row>
    <row r="3446" spans="1:4" x14ac:dyDescent="0.2">
      <c r="A3446" s="271">
        <v>4922</v>
      </c>
      <c r="B3446" s="272" t="s">
        <v>4271</v>
      </c>
      <c r="C3446" s="271" t="s">
        <v>59</v>
      </c>
      <c r="D3446" s="273"/>
    </row>
    <row r="3447" spans="1:4" x14ac:dyDescent="0.2">
      <c r="A3447" s="271">
        <v>4911</v>
      </c>
      <c r="B3447" s="272" t="s">
        <v>4272</v>
      </c>
      <c r="C3447" s="271" t="s">
        <v>59</v>
      </c>
      <c r="D3447" s="273">
        <v>405.44</v>
      </c>
    </row>
    <row r="3448" spans="1:4" x14ac:dyDescent="0.2">
      <c r="A3448" s="271">
        <v>37518</v>
      </c>
      <c r="B3448" s="272" t="s">
        <v>4273</v>
      </c>
      <c r="C3448" s="271" t="s">
        <v>59</v>
      </c>
      <c r="D3448" s="273">
        <v>658.84</v>
      </c>
    </row>
    <row r="3449" spans="1:4" x14ac:dyDescent="0.2">
      <c r="A3449" s="271">
        <v>4910</v>
      </c>
      <c r="B3449" s="272" t="s">
        <v>4274</v>
      </c>
      <c r="C3449" s="271" t="s">
        <v>59</v>
      </c>
      <c r="D3449" s="273">
        <v>555.41</v>
      </c>
    </row>
    <row r="3450" spans="1:4" x14ac:dyDescent="0.2">
      <c r="A3450" s="271">
        <v>4943</v>
      </c>
      <c r="B3450" s="272" t="s">
        <v>4275</v>
      </c>
      <c r="C3450" s="271" t="s">
        <v>59</v>
      </c>
      <c r="D3450" s="273">
        <v>827.42</v>
      </c>
    </row>
    <row r="3451" spans="1:4" x14ac:dyDescent="0.2">
      <c r="A3451" s="271">
        <v>5002</v>
      </c>
      <c r="B3451" s="272" t="s">
        <v>4276</v>
      </c>
      <c r="C3451" s="271" t="s">
        <v>59</v>
      </c>
      <c r="D3451" s="273"/>
    </row>
    <row r="3452" spans="1:4" x14ac:dyDescent="0.2">
      <c r="A3452" s="271">
        <v>4977</v>
      </c>
      <c r="B3452" s="272" t="s">
        <v>4277</v>
      </c>
      <c r="C3452" s="271" t="s">
        <v>59</v>
      </c>
      <c r="D3452" s="273"/>
    </row>
    <row r="3453" spans="1:4" x14ac:dyDescent="0.2">
      <c r="A3453" s="271">
        <v>11364</v>
      </c>
      <c r="B3453" s="272" t="s">
        <v>4278</v>
      </c>
      <c r="C3453" s="271" t="s">
        <v>77</v>
      </c>
      <c r="D3453" s="273"/>
    </row>
    <row r="3454" spans="1:4" x14ac:dyDescent="0.2">
      <c r="A3454" s="271">
        <v>11365</v>
      </c>
      <c r="B3454" s="272" t="s">
        <v>4279</v>
      </c>
      <c r="C3454" s="271" t="s">
        <v>77</v>
      </c>
      <c r="D3454" s="273"/>
    </row>
    <row r="3455" spans="1:4" x14ac:dyDescent="0.2">
      <c r="A3455" s="271">
        <v>11366</v>
      </c>
      <c r="B3455" s="272" t="s">
        <v>4280</v>
      </c>
      <c r="C3455" s="271" t="s">
        <v>77</v>
      </c>
      <c r="D3455" s="273"/>
    </row>
    <row r="3456" spans="1:4" x14ac:dyDescent="0.2">
      <c r="A3456" s="271">
        <v>43777</v>
      </c>
      <c r="B3456" s="272" t="s">
        <v>4281</v>
      </c>
      <c r="C3456" s="271" t="s">
        <v>77</v>
      </c>
      <c r="D3456" s="273"/>
    </row>
    <row r="3457" spans="1:4" x14ac:dyDescent="0.2">
      <c r="A3457" s="271">
        <v>20322</v>
      </c>
      <c r="B3457" s="272" t="s">
        <v>4282</v>
      </c>
      <c r="C3457" s="271" t="s">
        <v>77</v>
      </c>
      <c r="D3457" s="273"/>
    </row>
    <row r="3458" spans="1:4" x14ac:dyDescent="0.2">
      <c r="A3458" s="271">
        <v>10553</v>
      </c>
      <c r="B3458" s="272" t="s">
        <v>4283</v>
      </c>
      <c r="C3458" s="271" t="s">
        <v>77</v>
      </c>
      <c r="D3458" s="273"/>
    </row>
    <row r="3459" spans="1:4" x14ac:dyDescent="0.2">
      <c r="A3459" s="271">
        <v>5020</v>
      </c>
      <c r="B3459" s="272" t="s">
        <v>4284</v>
      </c>
      <c r="C3459" s="271" t="s">
        <v>77</v>
      </c>
      <c r="D3459" s="273"/>
    </row>
    <row r="3460" spans="1:4" x14ac:dyDescent="0.2">
      <c r="A3460" s="271">
        <v>10554</v>
      </c>
      <c r="B3460" s="272" t="s">
        <v>4285</v>
      </c>
      <c r="C3460" s="271" t="s">
        <v>77</v>
      </c>
      <c r="D3460" s="273"/>
    </row>
    <row r="3461" spans="1:4" x14ac:dyDescent="0.2">
      <c r="A3461" s="271">
        <v>10555</v>
      </c>
      <c r="B3461" s="272" t="s">
        <v>4286</v>
      </c>
      <c r="C3461" s="271" t="s">
        <v>77</v>
      </c>
      <c r="D3461" s="273"/>
    </row>
    <row r="3462" spans="1:4" x14ac:dyDescent="0.2">
      <c r="A3462" s="271">
        <v>10556</v>
      </c>
      <c r="B3462" s="272" t="s">
        <v>4287</v>
      </c>
      <c r="C3462" s="271" t="s">
        <v>77</v>
      </c>
      <c r="D3462" s="273"/>
    </row>
    <row r="3463" spans="1:4" x14ac:dyDescent="0.2">
      <c r="A3463" s="271">
        <v>39502</v>
      </c>
      <c r="B3463" s="272" t="s">
        <v>4288</v>
      </c>
      <c r="C3463" s="271" t="s">
        <v>77</v>
      </c>
      <c r="D3463" s="273"/>
    </row>
    <row r="3464" spans="1:4" x14ac:dyDescent="0.2">
      <c r="A3464" s="271">
        <v>39504</v>
      </c>
      <c r="B3464" s="272" t="s">
        <v>4289</v>
      </c>
      <c r="C3464" s="271" t="s">
        <v>77</v>
      </c>
      <c r="D3464" s="273"/>
    </row>
    <row r="3465" spans="1:4" x14ac:dyDescent="0.2">
      <c r="A3465" s="271">
        <v>39503</v>
      </c>
      <c r="B3465" s="272" t="s">
        <v>4290</v>
      </c>
      <c r="C3465" s="271" t="s">
        <v>77</v>
      </c>
      <c r="D3465" s="273"/>
    </row>
    <row r="3466" spans="1:4" x14ac:dyDescent="0.2">
      <c r="A3466" s="271">
        <v>39505</v>
      </c>
      <c r="B3466" s="272" t="s">
        <v>4291</v>
      </c>
      <c r="C3466" s="271" t="s">
        <v>77</v>
      </c>
      <c r="D3466" s="273"/>
    </row>
    <row r="3467" spans="1:4" x14ac:dyDescent="0.2">
      <c r="A3467" s="271">
        <v>5028</v>
      </c>
      <c r="B3467" s="272" t="s">
        <v>4292</v>
      </c>
      <c r="C3467" s="271" t="s">
        <v>59</v>
      </c>
      <c r="D3467" s="273"/>
    </row>
    <row r="3468" spans="1:4" x14ac:dyDescent="0.2">
      <c r="A3468" s="271">
        <v>4969</v>
      </c>
      <c r="B3468" s="272" t="s">
        <v>4293</v>
      </c>
      <c r="C3468" s="271" t="s">
        <v>59</v>
      </c>
      <c r="D3468" s="273"/>
    </row>
    <row r="3469" spans="1:4" x14ac:dyDescent="0.2">
      <c r="A3469" s="271">
        <v>44471</v>
      </c>
      <c r="B3469" s="272" t="s">
        <v>4294</v>
      </c>
      <c r="C3469" s="271" t="s">
        <v>77</v>
      </c>
      <c r="D3469" s="273"/>
    </row>
    <row r="3470" spans="1:4" x14ac:dyDescent="0.2">
      <c r="A3470" s="271">
        <v>4944</v>
      </c>
      <c r="B3470" s="272" t="s">
        <v>4295</v>
      </c>
      <c r="C3470" s="271" t="s">
        <v>59</v>
      </c>
      <c r="D3470" s="273">
        <v>1237</v>
      </c>
    </row>
    <row r="3471" spans="1:4" x14ac:dyDescent="0.2">
      <c r="A3471" s="271">
        <v>21102</v>
      </c>
      <c r="B3471" s="272" t="s">
        <v>4296</v>
      </c>
      <c r="C3471" s="271" t="s">
        <v>77</v>
      </c>
      <c r="D3471" s="273">
        <v>39.659999999999997</v>
      </c>
    </row>
    <row r="3472" spans="1:4" x14ac:dyDescent="0.2">
      <c r="A3472" s="271">
        <v>21101</v>
      </c>
      <c r="B3472" s="272" t="s">
        <v>4297</v>
      </c>
      <c r="C3472" s="271" t="s">
        <v>77</v>
      </c>
      <c r="D3472" s="273">
        <v>25.47</v>
      </c>
    </row>
    <row r="3473" spans="1:4" x14ac:dyDescent="0.2">
      <c r="A3473" s="271">
        <v>34713</v>
      </c>
      <c r="B3473" s="272" t="s">
        <v>4298</v>
      </c>
      <c r="C3473" s="271" t="s">
        <v>59</v>
      </c>
      <c r="D3473" s="273">
        <v>540.35</v>
      </c>
    </row>
    <row r="3474" spans="1:4" x14ac:dyDescent="0.2">
      <c r="A3474" s="271">
        <v>37563</v>
      </c>
      <c r="B3474" s="272" t="s">
        <v>4299</v>
      </c>
      <c r="C3474" s="271" t="s">
        <v>59</v>
      </c>
      <c r="D3474" s="273">
        <v>808.65</v>
      </c>
    </row>
    <row r="3475" spans="1:4" x14ac:dyDescent="0.2">
      <c r="A3475" s="271">
        <v>4948</v>
      </c>
      <c r="B3475" s="272" t="s">
        <v>4300</v>
      </c>
      <c r="C3475" s="271" t="s">
        <v>59</v>
      </c>
      <c r="D3475" s="273">
        <v>703.54</v>
      </c>
    </row>
    <row r="3476" spans="1:4" x14ac:dyDescent="0.2">
      <c r="A3476" s="271">
        <v>37561</v>
      </c>
      <c r="B3476" s="272" t="s">
        <v>4301</v>
      </c>
      <c r="C3476" s="271" t="s">
        <v>59</v>
      </c>
      <c r="D3476" s="273">
        <v>656.15</v>
      </c>
    </row>
    <row r="3477" spans="1:4" x14ac:dyDescent="0.2">
      <c r="A3477" s="271">
        <v>37562</v>
      </c>
      <c r="B3477" s="272" t="s">
        <v>4302</v>
      </c>
      <c r="C3477" s="271" t="s">
        <v>59</v>
      </c>
      <c r="D3477" s="273">
        <v>860.29</v>
      </c>
    </row>
    <row r="3478" spans="1:4" x14ac:dyDescent="0.2">
      <c r="A3478" s="271">
        <v>14164</v>
      </c>
      <c r="B3478" s="272" t="s">
        <v>4303</v>
      </c>
      <c r="C3478" s="271" t="s">
        <v>77</v>
      </c>
      <c r="D3478" s="273"/>
    </row>
    <row r="3479" spans="1:4" x14ac:dyDescent="0.2">
      <c r="A3479" s="271">
        <v>14163</v>
      </c>
      <c r="B3479" s="272" t="s">
        <v>4304</v>
      </c>
      <c r="C3479" s="271" t="s">
        <v>77</v>
      </c>
      <c r="D3479" s="273"/>
    </row>
    <row r="3480" spans="1:4" x14ac:dyDescent="0.2">
      <c r="A3480" s="271">
        <v>5051</v>
      </c>
      <c r="B3480" s="272" t="s">
        <v>4305</v>
      </c>
      <c r="C3480" s="271" t="s">
        <v>77</v>
      </c>
      <c r="D3480" s="273"/>
    </row>
    <row r="3481" spans="1:4" x14ac:dyDescent="0.2">
      <c r="A3481" s="271">
        <v>5052</v>
      </c>
      <c r="B3481" s="272" t="s">
        <v>4306</v>
      </c>
      <c r="C3481" s="271" t="s">
        <v>77</v>
      </c>
      <c r="D3481" s="273"/>
    </row>
    <row r="3482" spans="1:4" x14ac:dyDescent="0.2">
      <c r="A3482" s="271">
        <v>14162</v>
      </c>
      <c r="B3482" s="272" t="s">
        <v>4307</v>
      </c>
      <c r="C3482" s="271" t="s">
        <v>77</v>
      </c>
      <c r="D3482" s="273"/>
    </row>
    <row r="3483" spans="1:4" x14ac:dyDescent="0.2">
      <c r="A3483" s="271">
        <v>14166</v>
      </c>
      <c r="B3483" s="272" t="s">
        <v>4308</v>
      </c>
      <c r="C3483" s="271" t="s">
        <v>77</v>
      </c>
      <c r="D3483" s="273"/>
    </row>
    <row r="3484" spans="1:4" x14ac:dyDescent="0.2">
      <c r="A3484" s="271">
        <v>14165</v>
      </c>
      <c r="B3484" s="272" t="s">
        <v>4309</v>
      </c>
      <c r="C3484" s="271" t="s">
        <v>77</v>
      </c>
      <c r="D3484" s="273"/>
    </row>
    <row r="3485" spans="1:4" x14ac:dyDescent="0.2">
      <c r="A3485" s="271">
        <v>5050</v>
      </c>
      <c r="B3485" s="272" t="s">
        <v>4310</v>
      </c>
      <c r="C3485" s="271" t="s">
        <v>77</v>
      </c>
      <c r="D3485" s="273"/>
    </row>
    <row r="3486" spans="1:4" x14ac:dyDescent="0.2">
      <c r="A3486" s="271">
        <v>12366</v>
      </c>
      <c r="B3486" s="272" t="s">
        <v>4311</v>
      </c>
      <c r="C3486" s="271" t="s">
        <v>77</v>
      </c>
      <c r="D3486" s="273"/>
    </row>
    <row r="3487" spans="1:4" x14ac:dyDescent="0.2">
      <c r="A3487" s="271">
        <v>5045</v>
      </c>
      <c r="B3487" s="272" t="s">
        <v>4312</v>
      </c>
      <c r="C3487" s="271" t="s">
        <v>77</v>
      </c>
      <c r="D3487" s="273"/>
    </row>
    <row r="3488" spans="1:4" x14ac:dyDescent="0.2">
      <c r="A3488" s="271">
        <v>5035</v>
      </c>
      <c r="B3488" s="272" t="s">
        <v>4313</v>
      </c>
      <c r="C3488" s="271" t="s">
        <v>77</v>
      </c>
      <c r="D3488" s="273"/>
    </row>
    <row r="3489" spans="1:4" x14ac:dyDescent="0.2">
      <c r="A3489" s="271">
        <v>41180</v>
      </c>
      <c r="B3489" s="272" t="s">
        <v>4314</v>
      </c>
      <c r="C3489" s="271" t="s">
        <v>77</v>
      </c>
      <c r="D3489" s="273"/>
    </row>
    <row r="3490" spans="1:4" x14ac:dyDescent="0.2">
      <c r="A3490" s="271">
        <v>41181</v>
      </c>
      <c r="B3490" s="272" t="s">
        <v>4315</v>
      </c>
      <c r="C3490" s="271" t="s">
        <v>77</v>
      </c>
      <c r="D3490" s="273"/>
    </row>
    <row r="3491" spans="1:4" x14ac:dyDescent="0.2">
      <c r="A3491" s="271">
        <v>41182</v>
      </c>
      <c r="B3491" s="272" t="s">
        <v>4316</v>
      </c>
      <c r="C3491" s="271" t="s">
        <v>77</v>
      </c>
      <c r="D3491" s="273"/>
    </row>
    <row r="3492" spans="1:4" x14ac:dyDescent="0.2">
      <c r="A3492" s="271">
        <v>41183</v>
      </c>
      <c r="B3492" s="272" t="s">
        <v>4317</v>
      </c>
      <c r="C3492" s="271" t="s">
        <v>77</v>
      </c>
      <c r="D3492" s="273"/>
    </row>
    <row r="3493" spans="1:4" x14ac:dyDescent="0.2">
      <c r="A3493" s="271">
        <v>41184</v>
      </c>
      <c r="B3493" s="272" t="s">
        <v>4318</v>
      </c>
      <c r="C3493" s="271" t="s">
        <v>77</v>
      </c>
      <c r="D3493" s="273"/>
    </row>
    <row r="3494" spans="1:4" x14ac:dyDescent="0.2">
      <c r="A3494" s="271">
        <v>41185</v>
      </c>
      <c r="B3494" s="272" t="s">
        <v>4319</v>
      </c>
      <c r="C3494" s="271" t="s">
        <v>77</v>
      </c>
      <c r="D3494" s="273"/>
    </row>
    <row r="3495" spans="1:4" x14ac:dyDescent="0.2">
      <c r="A3495" s="271">
        <v>41186</v>
      </c>
      <c r="B3495" s="272" t="s">
        <v>4320</v>
      </c>
      <c r="C3495" s="271" t="s">
        <v>77</v>
      </c>
      <c r="D3495" s="273"/>
    </row>
    <row r="3496" spans="1:4" x14ac:dyDescent="0.2">
      <c r="A3496" s="271">
        <v>41187</v>
      </c>
      <c r="B3496" s="272" t="s">
        <v>4321</v>
      </c>
      <c r="C3496" s="271" t="s">
        <v>77</v>
      </c>
      <c r="D3496" s="273"/>
    </row>
    <row r="3497" spans="1:4" x14ac:dyDescent="0.2">
      <c r="A3497" s="271">
        <v>41188</v>
      </c>
      <c r="B3497" s="272" t="s">
        <v>4322</v>
      </c>
      <c r="C3497" s="271" t="s">
        <v>77</v>
      </c>
      <c r="D3497" s="273"/>
    </row>
    <row r="3498" spans="1:4" x14ac:dyDescent="0.2">
      <c r="A3498" s="271">
        <v>5036</v>
      </c>
      <c r="B3498" s="272" t="s">
        <v>4323</v>
      </c>
      <c r="C3498" s="271" t="s">
        <v>77</v>
      </c>
      <c r="D3498" s="273"/>
    </row>
    <row r="3499" spans="1:4" x14ac:dyDescent="0.2">
      <c r="A3499" s="271">
        <v>41189</v>
      </c>
      <c r="B3499" s="272" t="s">
        <v>4324</v>
      </c>
      <c r="C3499" s="271" t="s">
        <v>77</v>
      </c>
      <c r="D3499" s="273"/>
    </row>
    <row r="3500" spans="1:4" x14ac:dyDescent="0.2">
      <c r="A3500" s="271">
        <v>41190</v>
      </c>
      <c r="B3500" s="272" t="s">
        <v>4325</v>
      </c>
      <c r="C3500" s="271" t="s">
        <v>77</v>
      </c>
      <c r="D3500" s="273"/>
    </row>
    <row r="3501" spans="1:4" x14ac:dyDescent="0.2">
      <c r="A3501" s="271">
        <v>41191</v>
      </c>
      <c r="B3501" s="272" t="s">
        <v>4326</v>
      </c>
      <c r="C3501" s="271" t="s">
        <v>77</v>
      </c>
      <c r="D3501" s="273"/>
    </row>
    <row r="3502" spans="1:4" x14ac:dyDescent="0.2">
      <c r="A3502" s="271">
        <v>41192</v>
      </c>
      <c r="B3502" s="272" t="s">
        <v>4327</v>
      </c>
      <c r="C3502" s="271" t="s">
        <v>77</v>
      </c>
      <c r="D3502" s="273"/>
    </row>
    <row r="3503" spans="1:4" x14ac:dyDescent="0.2">
      <c r="A3503" s="271">
        <v>41193</v>
      </c>
      <c r="B3503" s="272" t="s">
        <v>4328</v>
      </c>
      <c r="C3503" s="271" t="s">
        <v>77</v>
      </c>
      <c r="D3503" s="273"/>
    </row>
    <row r="3504" spans="1:4" x14ac:dyDescent="0.2">
      <c r="A3504" s="271">
        <v>41194</v>
      </c>
      <c r="B3504" s="272" t="s">
        <v>4329</v>
      </c>
      <c r="C3504" s="271" t="s">
        <v>77</v>
      </c>
      <c r="D3504" s="273"/>
    </row>
    <row r="3505" spans="1:4" x14ac:dyDescent="0.2">
      <c r="A3505" s="271">
        <v>5044</v>
      </c>
      <c r="B3505" s="272" t="s">
        <v>4330</v>
      </c>
      <c r="C3505" s="271" t="s">
        <v>77</v>
      </c>
      <c r="D3505" s="273"/>
    </row>
    <row r="3506" spans="1:4" x14ac:dyDescent="0.2">
      <c r="A3506" s="271">
        <v>5059</v>
      </c>
      <c r="B3506" s="272" t="s">
        <v>4331</v>
      </c>
      <c r="C3506" s="271" t="s">
        <v>77</v>
      </c>
      <c r="D3506" s="273"/>
    </row>
    <row r="3507" spans="1:4" x14ac:dyDescent="0.2">
      <c r="A3507" s="271">
        <v>41201</v>
      </c>
      <c r="B3507" s="272" t="s">
        <v>4332</v>
      </c>
      <c r="C3507" s="271" t="s">
        <v>77</v>
      </c>
      <c r="D3507" s="273"/>
    </row>
    <row r="3508" spans="1:4" x14ac:dyDescent="0.2">
      <c r="A3508" s="271">
        <v>41199</v>
      </c>
      <c r="B3508" s="272" t="s">
        <v>4333</v>
      </c>
      <c r="C3508" s="271" t="s">
        <v>77</v>
      </c>
      <c r="D3508" s="273"/>
    </row>
    <row r="3509" spans="1:4" x14ac:dyDescent="0.2">
      <c r="A3509" s="271">
        <v>5057</v>
      </c>
      <c r="B3509" s="272" t="s">
        <v>4334</v>
      </c>
      <c r="C3509" s="271" t="s">
        <v>77</v>
      </c>
      <c r="D3509" s="273"/>
    </row>
    <row r="3510" spans="1:4" x14ac:dyDescent="0.2">
      <c r="A3510" s="271">
        <v>41200</v>
      </c>
      <c r="B3510" s="272" t="s">
        <v>4335</v>
      </c>
      <c r="C3510" s="271" t="s">
        <v>77</v>
      </c>
      <c r="D3510" s="273"/>
    </row>
    <row r="3511" spans="1:4" x14ac:dyDescent="0.2">
      <c r="A3511" s="271">
        <v>41205</v>
      </c>
      <c r="B3511" s="272" t="s">
        <v>4336</v>
      </c>
      <c r="C3511" s="271" t="s">
        <v>77</v>
      </c>
      <c r="D3511" s="273"/>
    </row>
    <row r="3512" spans="1:4" x14ac:dyDescent="0.2">
      <c r="A3512" s="271">
        <v>41202</v>
      </c>
      <c r="B3512" s="272" t="s">
        <v>4337</v>
      </c>
      <c r="C3512" s="271" t="s">
        <v>77</v>
      </c>
      <c r="D3512" s="273"/>
    </row>
    <row r="3513" spans="1:4" x14ac:dyDescent="0.2">
      <c r="A3513" s="271">
        <v>41206</v>
      </c>
      <c r="B3513" s="272" t="s">
        <v>4338</v>
      </c>
      <c r="C3513" s="271" t="s">
        <v>77</v>
      </c>
      <c r="D3513" s="273"/>
    </row>
    <row r="3514" spans="1:4" x14ac:dyDescent="0.2">
      <c r="A3514" s="271">
        <v>12372</v>
      </c>
      <c r="B3514" s="272" t="s">
        <v>4339</v>
      </c>
      <c r="C3514" s="271" t="s">
        <v>77</v>
      </c>
      <c r="D3514" s="273"/>
    </row>
    <row r="3515" spans="1:4" x14ac:dyDescent="0.2">
      <c r="A3515" s="271">
        <v>41207</v>
      </c>
      <c r="B3515" s="272" t="s">
        <v>4340</v>
      </c>
      <c r="C3515" s="271" t="s">
        <v>77</v>
      </c>
      <c r="D3515" s="273"/>
    </row>
    <row r="3516" spans="1:4" x14ac:dyDescent="0.2">
      <c r="A3516" s="271">
        <v>41203</v>
      </c>
      <c r="B3516" s="272" t="s">
        <v>4341</v>
      </c>
      <c r="C3516" s="271" t="s">
        <v>77</v>
      </c>
      <c r="D3516" s="273"/>
    </row>
    <row r="3517" spans="1:4" x14ac:dyDescent="0.2">
      <c r="A3517" s="271">
        <v>41204</v>
      </c>
      <c r="B3517" s="272" t="s">
        <v>4342</v>
      </c>
      <c r="C3517" s="271" t="s">
        <v>77</v>
      </c>
      <c r="D3517" s="273"/>
    </row>
    <row r="3518" spans="1:4" x14ac:dyDescent="0.2">
      <c r="A3518" s="271">
        <v>41210</v>
      </c>
      <c r="B3518" s="272" t="s">
        <v>4343</v>
      </c>
      <c r="C3518" s="271" t="s">
        <v>77</v>
      </c>
      <c r="D3518" s="273"/>
    </row>
    <row r="3519" spans="1:4" x14ac:dyDescent="0.2">
      <c r="A3519" s="271">
        <v>41208</v>
      </c>
      <c r="B3519" s="272" t="s">
        <v>4344</v>
      </c>
      <c r="C3519" s="271" t="s">
        <v>77</v>
      </c>
      <c r="D3519" s="273"/>
    </row>
    <row r="3520" spans="1:4" x14ac:dyDescent="0.2">
      <c r="A3520" s="271">
        <v>41211</v>
      </c>
      <c r="B3520" s="272" t="s">
        <v>4345</v>
      </c>
      <c r="C3520" s="271" t="s">
        <v>77</v>
      </c>
      <c r="D3520" s="273"/>
    </row>
    <row r="3521" spans="1:4" x14ac:dyDescent="0.2">
      <c r="A3521" s="271">
        <v>13339</v>
      </c>
      <c r="B3521" s="272" t="s">
        <v>4346</v>
      </c>
      <c r="C3521" s="271" t="s">
        <v>77</v>
      </c>
      <c r="D3521" s="273"/>
    </row>
    <row r="3522" spans="1:4" x14ac:dyDescent="0.2">
      <c r="A3522" s="271">
        <v>41213</v>
      </c>
      <c r="B3522" s="272" t="s">
        <v>4347</v>
      </c>
      <c r="C3522" s="271" t="s">
        <v>77</v>
      </c>
      <c r="D3522" s="273"/>
    </row>
    <row r="3523" spans="1:4" x14ac:dyDescent="0.2">
      <c r="A3523" s="271">
        <v>41209</v>
      </c>
      <c r="B3523" s="272" t="s">
        <v>4348</v>
      </c>
      <c r="C3523" s="271" t="s">
        <v>77</v>
      </c>
      <c r="D3523" s="273"/>
    </row>
    <row r="3524" spans="1:4" x14ac:dyDescent="0.2">
      <c r="A3524" s="271">
        <v>41216</v>
      </c>
      <c r="B3524" s="272" t="s">
        <v>4349</v>
      </c>
      <c r="C3524" s="271" t="s">
        <v>77</v>
      </c>
      <c r="D3524" s="273"/>
    </row>
    <row r="3525" spans="1:4" x14ac:dyDescent="0.2">
      <c r="A3525" s="271">
        <v>41217</v>
      </c>
      <c r="B3525" s="272" t="s">
        <v>4350</v>
      </c>
      <c r="C3525" s="271" t="s">
        <v>77</v>
      </c>
      <c r="D3525" s="273"/>
    </row>
    <row r="3526" spans="1:4" x14ac:dyDescent="0.2">
      <c r="A3526" s="271">
        <v>41218</v>
      </c>
      <c r="B3526" s="272" t="s">
        <v>4351</v>
      </c>
      <c r="C3526" s="271" t="s">
        <v>77</v>
      </c>
      <c r="D3526" s="273"/>
    </row>
    <row r="3527" spans="1:4" x14ac:dyDescent="0.2">
      <c r="A3527" s="271">
        <v>41214</v>
      </c>
      <c r="B3527" s="272" t="s">
        <v>4352</v>
      </c>
      <c r="C3527" s="271" t="s">
        <v>77</v>
      </c>
      <c r="D3527" s="273"/>
    </row>
    <row r="3528" spans="1:4" x14ac:dyDescent="0.2">
      <c r="A3528" s="271">
        <v>41215</v>
      </c>
      <c r="B3528" s="272" t="s">
        <v>4353</v>
      </c>
      <c r="C3528" s="271" t="s">
        <v>77</v>
      </c>
      <c r="D3528" s="273"/>
    </row>
    <row r="3529" spans="1:4" x14ac:dyDescent="0.2">
      <c r="A3529" s="271">
        <v>41221</v>
      </c>
      <c r="B3529" s="272" t="s">
        <v>4354</v>
      </c>
      <c r="C3529" s="271" t="s">
        <v>77</v>
      </c>
      <c r="D3529" s="273"/>
    </row>
    <row r="3530" spans="1:4" x14ac:dyDescent="0.2">
      <c r="A3530" s="271">
        <v>41222</v>
      </c>
      <c r="B3530" s="272" t="s">
        <v>4355</v>
      </c>
      <c r="C3530" s="271" t="s">
        <v>77</v>
      </c>
      <c r="D3530" s="273"/>
    </row>
    <row r="3531" spans="1:4" x14ac:dyDescent="0.2">
      <c r="A3531" s="271">
        <v>41195</v>
      </c>
      <c r="B3531" s="272" t="s">
        <v>4356</v>
      </c>
      <c r="C3531" s="271" t="s">
        <v>77</v>
      </c>
      <c r="D3531" s="273"/>
    </row>
    <row r="3532" spans="1:4" x14ac:dyDescent="0.2">
      <c r="A3532" s="271">
        <v>41198</v>
      </c>
      <c r="B3532" s="272" t="s">
        <v>4357</v>
      </c>
      <c r="C3532" s="271" t="s">
        <v>77</v>
      </c>
      <c r="D3532" s="273"/>
    </row>
    <row r="3533" spans="1:4" x14ac:dyDescent="0.2">
      <c r="A3533" s="271">
        <v>41196</v>
      </c>
      <c r="B3533" s="272" t="s">
        <v>4358</v>
      </c>
      <c r="C3533" s="271" t="s">
        <v>77</v>
      </c>
      <c r="D3533" s="273"/>
    </row>
    <row r="3534" spans="1:4" x14ac:dyDescent="0.2">
      <c r="A3534" s="271">
        <v>5033</v>
      </c>
      <c r="B3534" s="272" t="s">
        <v>4359</v>
      </c>
      <c r="C3534" s="271" t="s">
        <v>77</v>
      </c>
      <c r="D3534" s="273"/>
    </row>
    <row r="3535" spans="1:4" x14ac:dyDescent="0.2">
      <c r="A3535" s="271">
        <v>41197</v>
      </c>
      <c r="B3535" s="272" t="s">
        <v>4360</v>
      </c>
      <c r="C3535" s="271" t="s">
        <v>77</v>
      </c>
      <c r="D3535" s="273"/>
    </row>
    <row r="3536" spans="1:4" x14ac:dyDescent="0.2">
      <c r="A3536" s="271">
        <v>12388</v>
      </c>
      <c r="B3536" s="272" t="s">
        <v>4361</v>
      </c>
      <c r="C3536" s="271" t="s">
        <v>77</v>
      </c>
      <c r="D3536" s="273"/>
    </row>
    <row r="3537" spans="1:4" x14ac:dyDescent="0.2">
      <c r="A3537" s="271">
        <v>2731</v>
      </c>
      <c r="B3537" s="272" t="s">
        <v>4362</v>
      </c>
      <c r="C3537" s="271" t="s">
        <v>54</v>
      </c>
      <c r="D3537" s="273">
        <v>131.25</v>
      </c>
    </row>
    <row r="3538" spans="1:4" x14ac:dyDescent="0.2">
      <c r="A3538" s="271">
        <v>41457</v>
      </c>
      <c r="B3538" s="272" t="s">
        <v>4363</v>
      </c>
      <c r="C3538" s="271" t="s">
        <v>77</v>
      </c>
      <c r="D3538" s="273">
        <v>1824.08</v>
      </c>
    </row>
    <row r="3539" spans="1:4" x14ac:dyDescent="0.2">
      <c r="A3539" s="271">
        <v>41458</v>
      </c>
      <c r="B3539" s="272" t="s">
        <v>4364</v>
      </c>
      <c r="C3539" s="271" t="s">
        <v>77</v>
      </c>
      <c r="D3539" s="273">
        <v>2546.5100000000002</v>
      </c>
    </row>
    <row r="3540" spans="1:4" x14ac:dyDescent="0.2">
      <c r="A3540" s="271">
        <v>41459</v>
      </c>
      <c r="B3540" s="272" t="s">
        <v>4365</v>
      </c>
      <c r="C3540" s="271" t="s">
        <v>77</v>
      </c>
      <c r="D3540" s="273">
        <v>3552.19</v>
      </c>
    </row>
    <row r="3541" spans="1:4" x14ac:dyDescent="0.2">
      <c r="A3541" s="271">
        <v>41461</v>
      </c>
      <c r="B3541" s="272" t="s">
        <v>4366</v>
      </c>
      <c r="C3541" s="271" t="s">
        <v>77</v>
      </c>
      <c r="D3541" s="273">
        <v>4843.2299999999996</v>
      </c>
    </row>
    <row r="3542" spans="1:4" x14ac:dyDescent="0.2">
      <c r="A3542" s="271">
        <v>44537</v>
      </c>
      <c r="B3542" s="272" t="s">
        <v>4367</v>
      </c>
      <c r="C3542" s="271" t="s">
        <v>2018</v>
      </c>
      <c r="D3542" s="273">
        <v>387.17</v>
      </c>
    </row>
    <row r="3543" spans="1:4" x14ac:dyDescent="0.2">
      <c r="A3543" s="271">
        <v>11844</v>
      </c>
      <c r="B3543" s="272" t="s">
        <v>4368</v>
      </c>
      <c r="C3543" s="271" t="s">
        <v>54</v>
      </c>
      <c r="D3543" s="273">
        <v>42.36</v>
      </c>
    </row>
    <row r="3544" spans="1:4" x14ac:dyDescent="0.2">
      <c r="A3544" s="271">
        <v>4465</v>
      </c>
      <c r="B3544" s="272" t="s">
        <v>4369</v>
      </c>
      <c r="C3544" s="271" t="s">
        <v>54</v>
      </c>
      <c r="D3544" s="273">
        <v>35.21</v>
      </c>
    </row>
    <row r="3545" spans="1:4" x14ac:dyDescent="0.2">
      <c r="A3545" s="271">
        <v>35273</v>
      </c>
      <c r="B3545" s="272" t="s">
        <v>4370</v>
      </c>
      <c r="C3545" s="271" t="s">
        <v>54</v>
      </c>
      <c r="D3545" s="273">
        <v>42.22</v>
      </c>
    </row>
    <row r="3546" spans="1:4" x14ac:dyDescent="0.2">
      <c r="A3546" s="271">
        <v>4470</v>
      </c>
      <c r="B3546" s="272" t="s">
        <v>4371</v>
      </c>
      <c r="C3546" s="271" t="s">
        <v>54</v>
      </c>
      <c r="D3546" s="273">
        <v>97.44</v>
      </c>
    </row>
    <row r="3547" spans="1:4" x14ac:dyDescent="0.2">
      <c r="A3547" s="271">
        <v>20204</v>
      </c>
      <c r="B3547" s="272" t="s">
        <v>4372</v>
      </c>
      <c r="C3547" s="271" t="s">
        <v>54</v>
      </c>
      <c r="D3547" s="273">
        <v>64.959999999999994</v>
      </c>
    </row>
    <row r="3548" spans="1:4" x14ac:dyDescent="0.2">
      <c r="A3548" s="271">
        <v>20208</v>
      </c>
      <c r="B3548" s="272" t="s">
        <v>4373</v>
      </c>
      <c r="C3548" s="271" t="s">
        <v>54</v>
      </c>
      <c r="D3548" s="273">
        <v>87.7</v>
      </c>
    </row>
    <row r="3549" spans="1:4" x14ac:dyDescent="0.2">
      <c r="A3549" s="271">
        <v>4437</v>
      </c>
      <c r="B3549" s="272" t="s">
        <v>4374</v>
      </c>
      <c r="C3549" s="271" t="s">
        <v>54</v>
      </c>
      <c r="D3549" s="273">
        <v>73.08</v>
      </c>
    </row>
    <row r="3550" spans="1:4" x14ac:dyDescent="0.2">
      <c r="A3550" s="271">
        <v>14580</v>
      </c>
      <c r="B3550" s="272" t="s">
        <v>4375</v>
      </c>
      <c r="C3550" s="271" t="s">
        <v>54</v>
      </c>
      <c r="D3550" s="273">
        <v>73.08</v>
      </c>
    </row>
    <row r="3551" spans="1:4" x14ac:dyDescent="0.2">
      <c r="A3551" s="271">
        <v>5065</v>
      </c>
      <c r="B3551" s="272" t="s">
        <v>4376</v>
      </c>
      <c r="C3551" s="271" t="s">
        <v>61</v>
      </c>
      <c r="D3551" s="273">
        <v>38.6</v>
      </c>
    </row>
    <row r="3552" spans="1:4" x14ac:dyDescent="0.2">
      <c r="A3552" s="271">
        <v>5072</v>
      </c>
      <c r="B3552" s="272" t="s">
        <v>4377</v>
      </c>
      <c r="C3552" s="271" t="s">
        <v>61</v>
      </c>
      <c r="D3552" s="273">
        <v>35.71</v>
      </c>
    </row>
    <row r="3553" spans="1:4" x14ac:dyDescent="0.2">
      <c r="A3553" s="271">
        <v>5066</v>
      </c>
      <c r="B3553" s="272" t="s">
        <v>4378</v>
      </c>
      <c r="C3553" s="271" t="s">
        <v>61</v>
      </c>
      <c r="D3553" s="273">
        <v>26.74</v>
      </c>
    </row>
    <row r="3554" spans="1:4" x14ac:dyDescent="0.2">
      <c r="A3554" s="271">
        <v>5063</v>
      </c>
      <c r="B3554" s="272" t="s">
        <v>4379</v>
      </c>
      <c r="C3554" s="271" t="s">
        <v>61</v>
      </c>
      <c r="D3554" s="273">
        <v>24.21</v>
      </c>
    </row>
    <row r="3555" spans="1:4" x14ac:dyDescent="0.2">
      <c r="A3555" s="271">
        <v>20247</v>
      </c>
      <c r="B3555" s="272" t="s">
        <v>4380</v>
      </c>
      <c r="C3555" s="271" t="s">
        <v>61</v>
      </c>
      <c r="D3555" s="273">
        <v>22.47</v>
      </c>
    </row>
    <row r="3556" spans="1:4" x14ac:dyDescent="0.2">
      <c r="A3556" s="271">
        <v>5074</v>
      </c>
      <c r="B3556" s="272" t="s">
        <v>4381</v>
      </c>
      <c r="C3556" s="271" t="s">
        <v>61</v>
      </c>
      <c r="D3556" s="273">
        <v>22.74</v>
      </c>
    </row>
    <row r="3557" spans="1:4" x14ac:dyDescent="0.2">
      <c r="A3557" s="271">
        <v>5067</v>
      </c>
      <c r="B3557" s="272" t="s">
        <v>4382</v>
      </c>
      <c r="C3557" s="271" t="s">
        <v>61</v>
      </c>
      <c r="D3557" s="273">
        <v>21.63</v>
      </c>
    </row>
    <row r="3558" spans="1:4" x14ac:dyDescent="0.2">
      <c r="A3558" s="271">
        <v>5078</v>
      </c>
      <c r="B3558" s="272" t="s">
        <v>4383</v>
      </c>
      <c r="C3558" s="271" t="s">
        <v>61</v>
      </c>
      <c r="D3558" s="273">
        <v>21.38</v>
      </c>
    </row>
    <row r="3559" spans="1:4" x14ac:dyDescent="0.2">
      <c r="A3559" s="271">
        <v>5068</v>
      </c>
      <c r="B3559" s="272" t="s">
        <v>4384</v>
      </c>
      <c r="C3559" s="271" t="s">
        <v>61</v>
      </c>
      <c r="D3559" s="273">
        <v>20.29</v>
      </c>
    </row>
    <row r="3560" spans="1:4" x14ac:dyDescent="0.2">
      <c r="A3560" s="271">
        <v>5073</v>
      </c>
      <c r="B3560" s="272" t="s">
        <v>4385</v>
      </c>
      <c r="C3560" s="271" t="s">
        <v>61</v>
      </c>
      <c r="D3560" s="273">
        <v>20.68</v>
      </c>
    </row>
    <row r="3561" spans="1:4" x14ac:dyDescent="0.2">
      <c r="A3561" s="271">
        <v>5069</v>
      </c>
      <c r="B3561" s="272" t="s">
        <v>4386</v>
      </c>
      <c r="C3561" s="271" t="s">
        <v>61</v>
      </c>
      <c r="D3561" s="273">
        <v>20.68</v>
      </c>
    </row>
    <row r="3562" spans="1:4" x14ac:dyDescent="0.2">
      <c r="A3562" s="271">
        <v>5070</v>
      </c>
      <c r="B3562" s="272" t="s">
        <v>4387</v>
      </c>
      <c r="C3562" s="271" t="s">
        <v>61</v>
      </c>
      <c r="D3562" s="273">
        <v>20.91</v>
      </c>
    </row>
    <row r="3563" spans="1:4" x14ac:dyDescent="0.2">
      <c r="A3563" s="271">
        <v>5071</v>
      </c>
      <c r="B3563" s="272" t="s">
        <v>4388</v>
      </c>
      <c r="C3563" s="271" t="s">
        <v>61</v>
      </c>
      <c r="D3563" s="273">
        <v>20.29</v>
      </c>
    </row>
    <row r="3564" spans="1:4" x14ac:dyDescent="0.2">
      <c r="A3564" s="271">
        <v>5061</v>
      </c>
      <c r="B3564" s="272" t="s">
        <v>4389</v>
      </c>
      <c r="C3564" s="271" t="s">
        <v>61</v>
      </c>
      <c r="D3564" s="273">
        <v>19.95</v>
      </c>
    </row>
    <row r="3565" spans="1:4" x14ac:dyDescent="0.2">
      <c r="A3565" s="271">
        <v>5075</v>
      </c>
      <c r="B3565" s="272" t="s">
        <v>60</v>
      </c>
      <c r="C3565" s="271" t="s">
        <v>61</v>
      </c>
      <c r="D3565" s="273">
        <v>20.29</v>
      </c>
    </row>
    <row r="3566" spans="1:4" x14ac:dyDescent="0.2">
      <c r="A3566" s="271">
        <v>39027</v>
      </c>
      <c r="B3566" s="272" t="s">
        <v>4390</v>
      </c>
      <c r="C3566" s="271" t="s">
        <v>61</v>
      </c>
      <c r="D3566" s="273">
        <v>20.27</v>
      </c>
    </row>
    <row r="3567" spans="1:4" x14ac:dyDescent="0.2">
      <c r="A3567" s="271">
        <v>5062</v>
      </c>
      <c r="B3567" s="272" t="s">
        <v>4391</v>
      </c>
      <c r="C3567" s="271" t="s">
        <v>61</v>
      </c>
      <c r="D3567" s="273">
        <v>20.56</v>
      </c>
    </row>
    <row r="3568" spans="1:4" x14ac:dyDescent="0.2">
      <c r="A3568" s="271">
        <v>40568</v>
      </c>
      <c r="B3568" s="272" t="s">
        <v>4392</v>
      </c>
      <c r="C3568" s="271" t="s">
        <v>61</v>
      </c>
      <c r="D3568" s="273">
        <v>20.440000000000001</v>
      </c>
    </row>
    <row r="3569" spans="1:4" x14ac:dyDescent="0.2">
      <c r="A3569" s="271">
        <v>40304</v>
      </c>
      <c r="B3569" s="272" t="s">
        <v>4393</v>
      </c>
      <c r="C3569" s="271" t="s">
        <v>61</v>
      </c>
      <c r="D3569" s="273">
        <v>25.05</v>
      </c>
    </row>
    <row r="3570" spans="1:4" x14ac:dyDescent="0.2">
      <c r="A3570" s="271">
        <v>39026</v>
      </c>
      <c r="B3570" s="272" t="s">
        <v>4394</v>
      </c>
      <c r="C3570" s="271" t="s">
        <v>61</v>
      </c>
      <c r="D3570" s="273">
        <v>22.82</v>
      </c>
    </row>
    <row r="3571" spans="1:4" x14ac:dyDescent="0.2">
      <c r="A3571" s="271">
        <v>42431</v>
      </c>
      <c r="B3571" s="272" t="s">
        <v>4395</v>
      </c>
      <c r="C3571" s="271" t="s">
        <v>77</v>
      </c>
      <c r="D3571" s="273"/>
    </row>
    <row r="3572" spans="1:4" x14ac:dyDescent="0.2">
      <c r="A3572" s="271">
        <v>44074</v>
      </c>
      <c r="B3572" s="272" t="s">
        <v>4396</v>
      </c>
      <c r="C3572" s="271" t="s">
        <v>868</v>
      </c>
      <c r="D3572" s="273">
        <v>618.42999999999995</v>
      </c>
    </row>
    <row r="3573" spans="1:4" x14ac:dyDescent="0.2">
      <c r="A3573" s="271">
        <v>44072</v>
      </c>
      <c r="B3573" s="272" t="s">
        <v>4397</v>
      </c>
      <c r="C3573" s="271" t="s">
        <v>868</v>
      </c>
      <c r="D3573" s="273">
        <v>112.17</v>
      </c>
    </row>
    <row r="3574" spans="1:4" x14ac:dyDescent="0.2">
      <c r="A3574" s="271">
        <v>511</v>
      </c>
      <c r="B3574" s="272" t="s">
        <v>4398</v>
      </c>
      <c r="C3574" s="271" t="s">
        <v>868</v>
      </c>
      <c r="D3574" s="273">
        <v>35.83</v>
      </c>
    </row>
    <row r="3575" spans="1:4" x14ac:dyDescent="0.2">
      <c r="A3575" s="271">
        <v>37540</v>
      </c>
      <c r="B3575" s="272" t="s">
        <v>4399</v>
      </c>
      <c r="C3575" s="271" t="s">
        <v>77</v>
      </c>
      <c r="D3575" s="273">
        <v>91289.19</v>
      </c>
    </row>
    <row r="3576" spans="1:4" x14ac:dyDescent="0.2">
      <c r="A3576" s="271">
        <v>37548</v>
      </c>
      <c r="B3576" s="272" t="s">
        <v>4400</v>
      </c>
      <c r="C3576" s="271" t="s">
        <v>77</v>
      </c>
      <c r="D3576" s="273">
        <v>121003.36</v>
      </c>
    </row>
    <row r="3577" spans="1:4" x14ac:dyDescent="0.2">
      <c r="A3577" s="271">
        <v>39828</v>
      </c>
      <c r="B3577" s="272" t="s">
        <v>4401</v>
      </c>
      <c r="C3577" s="271" t="s">
        <v>77</v>
      </c>
      <c r="D3577" s="273">
        <v>725.9</v>
      </c>
    </row>
    <row r="3578" spans="1:4" x14ac:dyDescent="0.2">
      <c r="A3578" s="271">
        <v>38392</v>
      </c>
      <c r="B3578" s="272" t="s">
        <v>4402</v>
      </c>
      <c r="C3578" s="271" t="s">
        <v>77</v>
      </c>
      <c r="D3578" s="273">
        <v>78.55</v>
      </c>
    </row>
    <row r="3579" spans="1:4" x14ac:dyDescent="0.2">
      <c r="A3579" s="271">
        <v>11735</v>
      </c>
      <c r="B3579" s="272" t="s">
        <v>4403</v>
      </c>
      <c r="C3579" s="271" t="s">
        <v>77</v>
      </c>
      <c r="D3579" s="273">
        <v>10.199999999999999</v>
      </c>
    </row>
    <row r="3580" spans="1:4" x14ac:dyDescent="0.2">
      <c r="A3580" s="271">
        <v>11737</v>
      </c>
      <c r="B3580" s="272" t="s">
        <v>4404</v>
      </c>
      <c r="C3580" s="271" t="s">
        <v>77</v>
      </c>
      <c r="D3580" s="273">
        <v>14.46</v>
      </c>
    </row>
    <row r="3581" spans="1:4" x14ac:dyDescent="0.2">
      <c r="A3581" s="271">
        <v>11738</v>
      </c>
      <c r="B3581" s="272" t="s">
        <v>4405</v>
      </c>
      <c r="C3581" s="271" t="s">
        <v>77</v>
      </c>
      <c r="D3581" s="273">
        <v>18.23</v>
      </c>
    </row>
    <row r="3582" spans="1:4" x14ac:dyDescent="0.2">
      <c r="A3582" s="271">
        <v>36143</v>
      </c>
      <c r="B3582" s="272" t="s">
        <v>4406</v>
      </c>
      <c r="C3582" s="271" t="s">
        <v>77</v>
      </c>
      <c r="D3582" s="273">
        <v>35.869999999999997</v>
      </c>
    </row>
    <row r="3583" spans="1:4" x14ac:dyDescent="0.2">
      <c r="A3583" s="271">
        <v>36142</v>
      </c>
      <c r="B3583" s="272" t="s">
        <v>4407</v>
      </c>
      <c r="C3583" s="271" t="s">
        <v>77</v>
      </c>
      <c r="D3583" s="273">
        <v>2.62</v>
      </c>
    </row>
    <row r="3584" spans="1:4" x14ac:dyDescent="0.2">
      <c r="A3584" s="271">
        <v>36146</v>
      </c>
      <c r="B3584" s="272" t="s">
        <v>4408</v>
      </c>
      <c r="C3584" s="271" t="s">
        <v>77</v>
      </c>
      <c r="D3584" s="273">
        <v>297.5</v>
      </c>
    </row>
    <row r="3585" spans="1:4" x14ac:dyDescent="0.2">
      <c r="A3585" s="271">
        <v>39015</v>
      </c>
      <c r="B3585" s="272" t="s">
        <v>4409</v>
      </c>
      <c r="C3585" s="271" t="s">
        <v>77</v>
      </c>
      <c r="D3585" s="273"/>
    </row>
    <row r="3586" spans="1:4" x14ac:dyDescent="0.2">
      <c r="A3586" s="271">
        <v>38377</v>
      </c>
      <c r="B3586" s="272" t="s">
        <v>4410</v>
      </c>
      <c r="C3586" s="271" t="s">
        <v>77</v>
      </c>
      <c r="D3586" s="273">
        <v>50.96</v>
      </c>
    </row>
    <row r="3587" spans="1:4" x14ac:dyDescent="0.2">
      <c r="A3587" s="271">
        <v>38376</v>
      </c>
      <c r="B3587" s="272" t="s">
        <v>4411</v>
      </c>
      <c r="C3587" s="271" t="s">
        <v>77</v>
      </c>
      <c r="D3587" s="273">
        <v>58.1</v>
      </c>
    </row>
    <row r="3588" spans="1:4" x14ac:dyDescent="0.2">
      <c r="A3588" s="271">
        <v>38116</v>
      </c>
      <c r="B3588" s="272" t="s">
        <v>4412</v>
      </c>
      <c r="C3588" s="271" t="s">
        <v>77</v>
      </c>
      <c r="D3588" s="273">
        <v>5.52</v>
      </c>
    </row>
    <row r="3589" spans="1:4" x14ac:dyDescent="0.2">
      <c r="A3589" s="271">
        <v>38066</v>
      </c>
      <c r="B3589" s="272" t="s">
        <v>4413</v>
      </c>
      <c r="C3589" s="271" t="s">
        <v>77</v>
      </c>
      <c r="D3589" s="273">
        <v>9.11</v>
      </c>
    </row>
    <row r="3590" spans="1:4" x14ac:dyDescent="0.2">
      <c r="A3590" s="271">
        <v>38117</v>
      </c>
      <c r="B3590" s="272" t="s">
        <v>4414</v>
      </c>
      <c r="C3590" s="271" t="s">
        <v>77</v>
      </c>
      <c r="D3590" s="273">
        <v>9.4</v>
      </c>
    </row>
    <row r="3591" spans="1:4" x14ac:dyDescent="0.2">
      <c r="A3591" s="271">
        <v>38067</v>
      </c>
      <c r="B3591" s="272" t="s">
        <v>4415</v>
      </c>
      <c r="C3591" s="271" t="s">
        <v>77</v>
      </c>
      <c r="D3591" s="273">
        <v>12.83</v>
      </c>
    </row>
    <row r="3592" spans="1:4" x14ac:dyDescent="0.2">
      <c r="A3592" s="271">
        <v>44313</v>
      </c>
      <c r="B3592" s="272" t="s">
        <v>4416</v>
      </c>
      <c r="C3592" s="271" t="s">
        <v>77</v>
      </c>
      <c r="D3592" s="273"/>
    </row>
    <row r="3593" spans="1:4" x14ac:dyDescent="0.2">
      <c r="A3593" s="271">
        <v>11522</v>
      </c>
      <c r="B3593" s="272" t="s">
        <v>4417</v>
      </c>
      <c r="C3593" s="271" t="s">
        <v>77</v>
      </c>
      <c r="D3593" s="273">
        <v>16.170000000000002</v>
      </c>
    </row>
    <row r="3594" spans="1:4" x14ac:dyDescent="0.2">
      <c r="A3594" s="271">
        <v>43600</v>
      </c>
      <c r="B3594" s="272" t="s">
        <v>4418</v>
      </c>
      <c r="C3594" s="271" t="s">
        <v>77</v>
      </c>
      <c r="D3594" s="273">
        <v>64.790000000000006</v>
      </c>
    </row>
    <row r="3595" spans="1:4" x14ac:dyDescent="0.2">
      <c r="A3595" s="271">
        <v>5080</v>
      </c>
      <c r="B3595" s="272" t="s">
        <v>4419</v>
      </c>
      <c r="C3595" s="271" t="s">
        <v>77</v>
      </c>
      <c r="D3595" s="273">
        <v>25.26</v>
      </c>
    </row>
    <row r="3596" spans="1:4" x14ac:dyDescent="0.2">
      <c r="A3596" s="271">
        <v>38168</v>
      </c>
      <c r="B3596" s="272" t="s">
        <v>4420</v>
      </c>
      <c r="C3596" s="271" t="s">
        <v>77</v>
      </c>
      <c r="D3596" s="273">
        <v>176.39</v>
      </c>
    </row>
    <row r="3597" spans="1:4" x14ac:dyDescent="0.2">
      <c r="A3597" s="271">
        <v>43601</v>
      </c>
      <c r="B3597" s="272" t="s">
        <v>4421</v>
      </c>
      <c r="C3597" s="271" t="s">
        <v>77</v>
      </c>
      <c r="D3597" s="273">
        <v>88.19</v>
      </c>
    </row>
    <row r="3598" spans="1:4" x14ac:dyDescent="0.2">
      <c r="A3598" s="271">
        <v>13393</v>
      </c>
      <c r="B3598" s="272" t="s">
        <v>4422</v>
      </c>
      <c r="C3598" s="271" t="s">
        <v>77</v>
      </c>
      <c r="D3598" s="273">
        <v>420.68</v>
      </c>
    </row>
    <row r="3599" spans="1:4" x14ac:dyDescent="0.2">
      <c r="A3599" s="271">
        <v>13395</v>
      </c>
      <c r="B3599" s="272" t="s">
        <v>4423</v>
      </c>
      <c r="C3599" s="271" t="s">
        <v>77</v>
      </c>
      <c r="D3599" s="273">
        <v>589.54</v>
      </c>
    </row>
    <row r="3600" spans="1:4" x14ac:dyDescent="0.2">
      <c r="A3600" s="271">
        <v>12039</v>
      </c>
      <c r="B3600" s="272" t="s">
        <v>4424</v>
      </c>
      <c r="C3600" s="271" t="s">
        <v>77</v>
      </c>
      <c r="D3600" s="273">
        <v>619.54</v>
      </c>
    </row>
    <row r="3601" spans="1:4" x14ac:dyDescent="0.2">
      <c r="A3601" s="271">
        <v>13396</v>
      </c>
      <c r="B3601" s="272" t="s">
        <v>4425</v>
      </c>
      <c r="C3601" s="271" t="s">
        <v>77</v>
      </c>
      <c r="D3601" s="273">
        <v>870.11</v>
      </c>
    </row>
    <row r="3602" spans="1:4" x14ac:dyDescent="0.2">
      <c r="A3602" s="271">
        <v>12041</v>
      </c>
      <c r="B3602" s="272" t="s">
        <v>4426</v>
      </c>
      <c r="C3602" s="271" t="s">
        <v>77</v>
      </c>
      <c r="D3602" s="273">
        <v>710.5</v>
      </c>
    </row>
    <row r="3603" spans="1:4" x14ac:dyDescent="0.2">
      <c r="A3603" s="271">
        <v>12043</v>
      </c>
      <c r="B3603" s="272" t="s">
        <v>4427</v>
      </c>
      <c r="C3603" s="271" t="s">
        <v>77</v>
      </c>
      <c r="D3603" s="273">
        <v>1500.1</v>
      </c>
    </row>
    <row r="3604" spans="1:4" x14ac:dyDescent="0.2">
      <c r="A3604" s="271">
        <v>39762</v>
      </c>
      <c r="B3604" s="272" t="s">
        <v>4428</v>
      </c>
      <c r="C3604" s="271" t="s">
        <v>77</v>
      </c>
      <c r="D3604" s="273">
        <v>714.09</v>
      </c>
    </row>
    <row r="3605" spans="1:4" x14ac:dyDescent="0.2">
      <c r="A3605" s="271">
        <v>12042</v>
      </c>
      <c r="B3605" s="272" t="s">
        <v>4429</v>
      </c>
      <c r="C3605" s="271" t="s">
        <v>77</v>
      </c>
      <c r="D3605" s="273">
        <v>1042.54</v>
      </c>
    </row>
    <row r="3606" spans="1:4" x14ac:dyDescent="0.2">
      <c r="A3606" s="271">
        <v>39763</v>
      </c>
      <c r="B3606" s="272" t="s">
        <v>4430</v>
      </c>
      <c r="C3606" s="271" t="s">
        <v>77</v>
      </c>
      <c r="D3606" s="273">
        <v>1220.1600000000001</v>
      </c>
    </row>
    <row r="3607" spans="1:4" x14ac:dyDescent="0.2">
      <c r="A3607" s="271">
        <v>39760</v>
      </c>
      <c r="B3607" s="272" t="s">
        <v>4431</v>
      </c>
      <c r="C3607" s="271" t="s">
        <v>77</v>
      </c>
      <c r="D3607" s="273">
        <v>1216.1500000000001</v>
      </c>
    </row>
    <row r="3608" spans="1:4" x14ac:dyDescent="0.2">
      <c r="A3608" s="271">
        <v>39756</v>
      </c>
      <c r="B3608" s="272" t="s">
        <v>4432</v>
      </c>
      <c r="C3608" s="271" t="s">
        <v>77</v>
      </c>
      <c r="D3608" s="273">
        <v>436.67</v>
      </c>
    </row>
    <row r="3609" spans="1:4" x14ac:dyDescent="0.2">
      <c r="A3609" s="271">
        <v>12038</v>
      </c>
      <c r="B3609" s="272" t="s">
        <v>4433</v>
      </c>
      <c r="C3609" s="271" t="s">
        <v>77</v>
      </c>
      <c r="D3609" s="273">
        <v>545.63</v>
      </c>
    </row>
    <row r="3610" spans="1:4" x14ac:dyDescent="0.2">
      <c r="A3610" s="271">
        <v>39757</v>
      </c>
      <c r="B3610" s="272" t="s">
        <v>4434</v>
      </c>
      <c r="C3610" s="271" t="s">
        <v>77</v>
      </c>
      <c r="D3610" s="273">
        <v>504.54</v>
      </c>
    </row>
    <row r="3611" spans="1:4" x14ac:dyDescent="0.2">
      <c r="A3611" s="271">
        <v>39758</v>
      </c>
      <c r="B3611" s="272" t="s">
        <v>4435</v>
      </c>
      <c r="C3611" s="271" t="s">
        <v>77</v>
      </c>
      <c r="D3611" s="273">
        <v>735.3</v>
      </c>
    </row>
    <row r="3612" spans="1:4" x14ac:dyDescent="0.2">
      <c r="A3612" s="271">
        <v>39759</v>
      </c>
      <c r="B3612" s="272" t="s">
        <v>4436</v>
      </c>
      <c r="C3612" s="271" t="s">
        <v>77</v>
      </c>
      <c r="D3612" s="273">
        <v>908.1</v>
      </c>
    </row>
    <row r="3613" spans="1:4" x14ac:dyDescent="0.2">
      <c r="A3613" s="271">
        <v>39761</v>
      </c>
      <c r="B3613" s="272" t="s">
        <v>4437</v>
      </c>
      <c r="C3613" s="271" t="s">
        <v>77</v>
      </c>
      <c r="D3613" s="273">
        <v>1091.56</v>
      </c>
    </row>
    <row r="3614" spans="1:4" x14ac:dyDescent="0.2">
      <c r="A3614" s="271">
        <v>39805</v>
      </c>
      <c r="B3614" s="272" t="s">
        <v>4438</v>
      </c>
      <c r="C3614" s="271" t="s">
        <v>77</v>
      </c>
      <c r="D3614" s="273">
        <v>163.44999999999999</v>
      </c>
    </row>
    <row r="3615" spans="1:4" x14ac:dyDescent="0.2">
      <c r="A3615" s="271">
        <v>39806</v>
      </c>
      <c r="B3615" s="272" t="s">
        <v>4439</v>
      </c>
      <c r="C3615" s="271" t="s">
        <v>77</v>
      </c>
      <c r="D3615" s="273">
        <v>302.83</v>
      </c>
    </row>
    <row r="3616" spans="1:4" x14ac:dyDescent="0.2">
      <c r="A3616" s="271">
        <v>39807</v>
      </c>
      <c r="B3616" s="272" t="s">
        <v>4440</v>
      </c>
      <c r="C3616" s="271" t="s">
        <v>77</v>
      </c>
      <c r="D3616" s="273">
        <v>656.3</v>
      </c>
    </row>
    <row r="3617" spans="1:4" x14ac:dyDescent="0.2">
      <c r="A3617" s="271">
        <v>43100</v>
      </c>
      <c r="B3617" s="272" t="s">
        <v>4441</v>
      </c>
      <c r="C3617" s="271" t="s">
        <v>77</v>
      </c>
      <c r="D3617" s="273">
        <v>513.08000000000004</v>
      </c>
    </row>
    <row r="3618" spans="1:4" x14ac:dyDescent="0.2">
      <c r="A3618" s="271">
        <v>39804</v>
      </c>
      <c r="B3618" s="272" t="s">
        <v>4442</v>
      </c>
      <c r="C3618" s="271" t="s">
        <v>77</v>
      </c>
      <c r="D3618" s="273">
        <v>95.98</v>
      </c>
    </row>
    <row r="3619" spans="1:4" x14ac:dyDescent="0.2">
      <c r="A3619" s="271">
        <v>39796</v>
      </c>
      <c r="B3619" s="272" t="s">
        <v>4443</v>
      </c>
      <c r="C3619" s="271" t="s">
        <v>77</v>
      </c>
      <c r="D3619" s="273">
        <v>99.41</v>
      </c>
    </row>
    <row r="3620" spans="1:4" x14ac:dyDescent="0.2">
      <c r="A3620" s="271">
        <v>39797</v>
      </c>
      <c r="B3620" s="272" t="s">
        <v>4444</v>
      </c>
      <c r="C3620" s="271" t="s">
        <v>77</v>
      </c>
      <c r="D3620" s="273">
        <v>156.05000000000001</v>
      </c>
    </row>
    <row r="3621" spans="1:4" x14ac:dyDescent="0.2">
      <c r="A3621" s="271">
        <v>39798</v>
      </c>
      <c r="B3621" s="272" t="s">
        <v>4445</v>
      </c>
      <c r="C3621" s="271" t="s">
        <v>77</v>
      </c>
      <c r="D3621" s="273">
        <v>267.67</v>
      </c>
    </row>
    <row r="3622" spans="1:4" x14ac:dyDescent="0.2">
      <c r="A3622" s="271">
        <v>39794</v>
      </c>
      <c r="B3622" s="272" t="s">
        <v>4446</v>
      </c>
      <c r="C3622" s="271" t="s">
        <v>77</v>
      </c>
      <c r="D3622" s="273">
        <v>42.19</v>
      </c>
    </row>
    <row r="3623" spans="1:4" x14ac:dyDescent="0.2">
      <c r="A3623" s="271">
        <v>39795</v>
      </c>
      <c r="B3623" s="272" t="s">
        <v>4447</v>
      </c>
      <c r="C3623" s="271" t="s">
        <v>77</v>
      </c>
      <c r="D3623" s="273">
        <v>66.66</v>
      </c>
    </row>
    <row r="3624" spans="1:4" x14ac:dyDescent="0.2">
      <c r="A3624" s="271">
        <v>39801</v>
      </c>
      <c r="B3624" s="272" t="s">
        <v>4448</v>
      </c>
      <c r="C3624" s="271" t="s">
        <v>77</v>
      </c>
      <c r="D3624" s="273">
        <v>140.77000000000001</v>
      </c>
    </row>
    <row r="3625" spans="1:4" x14ac:dyDescent="0.2">
      <c r="A3625" s="271">
        <v>39802</v>
      </c>
      <c r="B3625" s="272" t="s">
        <v>4449</v>
      </c>
      <c r="C3625" s="271" t="s">
        <v>77</v>
      </c>
      <c r="D3625" s="273">
        <v>206.34</v>
      </c>
    </row>
    <row r="3626" spans="1:4" x14ac:dyDescent="0.2">
      <c r="A3626" s="271">
        <v>39803</v>
      </c>
      <c r="B3626" s="272" t="s">
        <v>4450</v>
      </c>
      <c r="C3626" s="271" t="s">
        <v>77</v>
      </c>
      <c r="D3626" s="273">
        <v>287.85000000000002</v>
      </c>
    </row>
    <row r="3627" spans="1:4" x14ac:dyDescent="0.2">
      <c r="A3627" s="271">
        <v>39799</v>
      </c>
      <c r="B3627" s="272" t="s">
        <v>4451</v>
      </c>
      <c r="C3627" s="271" t="s">
        <v>77</v>
      </c>
      <c r="D3627" s="273">
        <v>49.18</v>
      </c>
    </row>
    <row r="3628" spans="1:4" x14ac:dyDescent="0.2">
      <c r="A3628" s="271">
        <v>39800</v>
      </c>
      <c r="B3628" s="272" t="s">
        <v>4452</v>
      </c>
      <c r="C3628" s="271" t="s">
        <v>77</v>
      </c>
      <c r="D3628" s="273">
        <v>83.78</v>
      </c>
    </row>
    <row r="3629" spans="1:4" x14ac:dyDescent="0.2">
      <c r="A3629" s="271">
        <v>43837</v>
      </c>
      <c r="B3629" s="272" t="s">
        <v>4453</v>
      </c>
      <c r="C3629" s="271" t="s">
        <v>77</v>
      </c>
      <c r="D3629" s="273"/>
    </row>
    <row r="3630" spans="1:4" x14ac:dyDescent="0.2">
      <c r="A3630" s="271">
        <v>43836</v>
      </c>
      <c r="B3630" s="272" t="s">
        <v>4454</v>
      </c>
      <c r="C3630" s="271" t="s">
        <v>77</v>
      </c>
      <c r="D3630" s="273"/>
    </row>
    <row r="3631" spans="1:4" x14ac:dyDescent="0.2">
      <c r="A3631" s="271">
        <v>21059</v>
      </c>
      <c r="B3631" s="272" t="s">
        <v>4455</v>
      </c>
      <c r="C3631" s="271" t="s">
        <v>77</v>
      </c>
      <c r="D3631" s="273"/>
    </row>
    <row r="3632" spans="1:4" x14ac:dyDescent="0.2">
      <c r="A3632" s="271">
        <v>11234</v>
      </c>
      <c r="B3632" s="272" t="s">
        <v>4456</v>
      </c>
      <c r="C3632" s="271" t="s">
        <v>77</v>
      </c>
      <c r="D3632" s="273"/>
    </row>
    <row r="3633" spans="1:4" x14ac:dyDescent="0.2">
      <c r="A3633" s="271">
        <v>21060</v>
      </c>
      <c r="B3633" s="272" t="s">
        <v>4457</v>
      </c>
      <c r="C3633" s="271" t="s">
        <v>77</v>
      </c>
      <c r="D3633" s="273"/>
    </row>
    <row r="3634" spans="1:4" x14ac:dyDescent="0.2">
      <c r="A3634" s="271">
        <v>21061</v>
      </c>
      <c r="B3634" s="272" t="s">
        <v>4458</v>
      </c>
      <c r="C3634" s="271" t="s">
        <v>77</v>
      </c>
      <c r="D3634" s="273"/>
    </row>
    <row r="3635" spans="1:4" x14ac:dyDescent="0.2">
      <c r="A3635" s="271">
        <v>21062</v>
      </c>
      <c r="B3635" s="272" t="s">
        <v>4459</v>
      </c>
      <c r="C3635" s="271" t="s">
        <v>77</v>
      </c>
      <c r="D3635" s="273"/>
    </row>
    <row r="3636" spans="1:4" x14ac:dyDescent="0.2">
      <c r="A3636" s="271">
        <v>11708</v>
      </c>
      <c r="B3636" s="272" t="s">
        <v>4460</v>
      </c>
      <c r="C3636" s="271" t="s">
        <v>77</v>
      </c>
      <c r="D3636" s="273"/>
    </row>
    <row r="3637" spans="1:4" x14ac:dyDescent="0.2">
      <c r="A3637" s="271">
        <v>11709</v>
      </c>
      <c r="B3637" s="272" t="s">
        <v>4461</v>
      </c>
      <c r="C3637" s="271" t="s">
        <v>77</v>
      </c>
      <c r="D3637" s="273"/>
    </row>
    <row r="3638" spans="1:4" x14ac:dyDescent="0.2">
      <c r="A3638" s="271">
        <v>11710</v>
      </c>
      <c r="B3638" s="272" t="s">
        <v>4462</v>
      </c>
      <c r="C3638" s="271" t="s">
        <v>77</v>
      </c>
      <c r="D3638" s="273"/>
    </row>
    <row r="3639" spans="1:4" x14ac:dyDescent="0.2">
      <c r="A3639" s="271">
        <v>11707</v>
      </c>
      <c r="B3639" s="272" t="s">
        <v>4463</v>
      </c>
      <c r="C3639" s="271" t="s">
        <v>77</v>
      </c>
      <c r="D3639" s="273"/>
    </row>
    <row r="3640" spans="1:4" x14ac:dyDescent="0.2">
      <c r="A3640" s="271">
        <v>5102</v>
      </c>
      <c r="B3640" s="272" t="s">
        <v>4464</v>
      </c>
      <c r="C3640" s="271" t="s">
        <v>77</v>
      </c>
      <c r="D3640" s="273">
        <v>14.33</v>
      </c>
    </row>
    <row r="3641" spans="1:4" x14ac:dyDescent="0.2">
      <c r="A3641" s="271">
        <v>11711</v>
      </c>
      <c r="B3641" s="272" t="s">
        <v>4465</v>
      </c>
      <c r="C3641" s="271" t="s">
        <v>77</v>
      </c>
      <c r="D3641" s="273">
        <v>11.94</v>
      </c>
    </row>
    <row r="3642" spans="1:4" x14ac:dyDescent="0.2">
      <c r="A3642" s="271">
        <v>11739</v>
      </c>
      <c r="B3642" s="272" t="s">
        <v>4466</v>
      </c>
      <c r="C3642" s="271" t="s">
        <v>77</v>
      </c>
      <c r="D3642" s="273">
        <v>10.210000000000001</v>
      </c>
    </row>
    <row r="3643" spans="1:4" x14ac:dyDescent="0.2">
      <c r="A3643" s="271">
        <v>11741</v>
      </c>
      <c r="B3643" s="272" t="s">
        <v>4467</v>
      </c>
      <c r="C3643" s="271" t="s">
        <v>77</v>
      </c>
      <c r="D3643" s="273">
        <v>13</v>
      </c>
    </row>
    <row r="3644" spans="1:4" x14ac:dyDescent="0.2">
      <c r="A3644" s="271">
        <v>11745</v>
      </c>
      <c r="B3644" s="272" t="s">
        <v>4468</v>
      </c>
      <c r="C3644" s="271" t="s">
        <v>77</v>
      </c>
      <c r="D3644" s="273">
        <v>17.13</v>
      </c>
    </row>
    <row r="3645" spans="1:4" x14ac:dyDescent="0.2">
      <c r="A3645" s="271">
        <v>11743</v>
      </c>
      <c r="B3645" s="272" t="s">
        <v>4469</v>
      </c>
      <c r="C3645" s="271" t="s">
        <v>77</v>
      </c>
      <c r="D3645" s="273">
        <v>10.91</v>
      </c>
    </row>
    <row r="3646" spans="1:4" x14ac:dyDescent="0.2">
      <c r="A3646" s="271">
        <v>5104</v>
      </c>
      <c r="B3646" s="272" t="s">
        <v>4470</v>
      </c>
      <c r="C3646" s="271" t="s">
        <v>61</v>
      </c>
      <c r="D3646" s="273"/>
    </row>
    <row r="3647" spans="1:4" x14ac:dyDescent="0.2">
      <c r="A3647" s="271">
        <v>44530</v>
      </c>
      <c r="B3647" s="272" t="s">
        <v>4471</v>
      </c>
      <c r="C3647" s="271" t="s">
        <v>77</v>
      </c>
      <c r="D3647" s="273">
        <v>95.01</v>
      </c>
    </row>
    <row r="3648" spans="1:4" x14ac:dyDescent="0.2">
      <c r="A3648" s="271">
        <v>2710</v>
      </c>
      <c r="B3648" s="272" t="s">
        <v>4472</v>
      </c>
      <c r="C3648" s="271" t="s">
        <v>77</v>
      </c>
      <c r="D3648" s="273">
        <v>75.88</v>
      </c>
    </row>
    <row r="3649" spans="1:4" x14ac:dyDescent="0.2">
      <c r="A3649" s="271">
        <v>14575</v>
      </c>
      <c r="B3649" s="272" t="s">
        <v>4473</v>
      </c>
      <c r="C3649" s="271" t="s">
        <v>77</v>
      </c>
      <c r="D3649" s="273"/>
    </row>
    <row r="3650" spans="1:4" x14ac:dyDescent="0.2">
      <c r="A3650" s="271">
        <v>20043</v>
      </c>
      <c r="B3650" s="272" t="s">
        <v>4474</v>
      </c>
      <c r="C3650" s="271" t="s">
        <v>77</v>
      </c>
      <c r="D3650" s="273">
        <v>9.2200000000000006</v>
      </c>
    </row>
    <row r="3651" spans="1:4" x14ac:dyDescent="0.2">
      <c r="A3651" s="271">
        <v>20044</v>
      </c>
      <c r="B3651" s="272" t="s">
        <v>4475</v>
      </c>
      <c r="C3651" s="271" t="s">
        <v>77</v>
      </c>
      <c r="D3651" s="273">
        <v>10.69</v>
      </c>
    </row>
    <row r="3652" spans="1:4" x14ac:dyDescent="0.2">
      <c r="A3652" s="271">
        <v>20042</v>
      </c>
      <c r="B3652" s="272" t="s">
        <v>4476</v>
      </c>
      <c r="C3652" s="271" t="s">
        <v>77</v>
      </c>
      <c r="D3652" s="273">
        <v>8</v>
      </c>
    </row>
    <row r="3653" spans="1:4" x14ac:dyDescent="0.2">
      <c r="A3653" s="271">
        <v>20046</v>
      </c>
      <c r="B3653" s="272" t="s">
        <v>4477</v>
      </c>
      <c r="C3653" s="271" t="s">
        <v>77</v>
      </c>
      <c r="D3653" s="273">
        <v>18.940000000000001</v>
      </c>
    </row>
    <row r="3654" spans="1:4" x14ac:dyDescent="0.2">
      <c r="A3654" s="271">
        <v>20047</v>
      </c>
      <c r="B3654" s="272" t="s">
        <v>4478</v>
      </c>
      <c r="C3654" s="271" t="s">
        <v>77</v>
      </c>
      <c r="D3654" s="273">
        <v>56.79</v>
      </c>
    </row>
    <row r="3655" spans="1:4" x14ac:dyDescent="0.2">
      <c r="A3655" s="271">
        <v>20045</v>
      </c>
      <c r="B3655" s="272" t="s">
        <v>4479</v>
      </c>
      <c r="C3655" s="271" t="s">
        <v>77</v>
      </c>
      <c r="D3655" s="273">
        <v>9.58</v>
      </c>
    </row>
    <row r="3656" spans="1:4" x14ac:dyDescent="0.2">
      <c r="A3656" s="271">
        <v>20972</v>
      </c>
      <c r="B3656" s="272" t="s">
        <v>4480</v>
      </c>
      <c r="C3656" s="271" t="s">
        <v>77</v>
      </c>
      <c r="D3656" s="273">
        <v>104.09</v>
      </c>
    </row>
    <row r="3657" spans="1:4" x14ac:dyDescent="0.2">
      <c r="A3657" s="271">
        <v>11321</v>
      </c>
      <c r="B3657" s="272" t="s">
        <v>4481</v>
      </c>
      <c r="C3657" s="271" t="s">
        <v>77</v>
      </c>
      <c r="D3657" s="273">
        <v>28.99</v>
      </c>
    </row>
    <row r="3658" spans="1:4" x14ac:dyDescent="0.2">
      <c r="A3658" s="271">
        <v>11323</v>
      </c>
      <c r="B3658" s="272" t="s">
        <v>4482</v>
      </c>
      <c r="C3658" s="271" t="s">
        <v>77</v>
      </c>
      <c r="D3658" s="273">
        <v>33.340000000000003</v>
      </c>
    </row>
    <row r="3659" spans="1:4" x14ac:dyDescent="0.2">
      <c r="A3659" s="271">
        <v>20327</v>
      </c>
      <c r="B3659" s="272" t="s">
        <v>4483</v>
      </c>
      <c r="C3659" s="271" t="s">
        <v>77</v>
      </c>
      <c r="D3659" s="273">
        <v>18.920000000000002</v>
      </c>
    </row>
    <row r="3660" spans="1:4" x14ac:dyDescent="0.2">
      <c r="A3660" s="271">
        <v>6034</v>
      </c>
      <c r="B3660" s="272" t="s">
        <v>4484</v>
      </c>
      <c r="C3660" s="271" t="s">
        <v>77</v>
      </c>
      <c r="D3660" s="273">
        <v>9.08</v>
      </c>
    </row>
    <row r="3661" spans="1:4" x14ac:dyDescent="0.2">
      <c r="A3661" s="271">
        <v>6036</v>
      </c>
      <c r="B3661" s="272" t="s">
        <v>4485</v>
      </c>
      <c r="C3661" s="271" t="s">
        <v>77</v>
      </c>
      <c r="D3661" s="273">
        <v>12.37</v>
      </c>
    </row>
    <row r="3662" spans="1:4" x14ac:dyDescent="0.2">
      <c r="A3662" s="271">
        <v>6031</v>
      </c>
      <c r="B3662" s="272" t="s">
        <v>4486</v>
      </c>
      <c r="C3662" s="271" t="s">
        <v>77</v>
      </c>
      <c r="D3662" s="273">
        <v>14.54</v>
      </c>
    </row>
    <row r="3663" spans="1:4" x14ac:dyDescent="0.2">
      <c r="A3663" s="271">
        <v>6029</v>
      </c>
      <c r="B3663" s="272" t="s">
        <v>4487</v>
      </c>
      <c r="C3663" s="271" t="s">
        <v>77</v>
      </c>
      <c r="D3663" s="273">
        <v>14.69</v>
      </c>
    </row>
    <row r="3664" spans="1:4" x14ac:dyDescent="0.2">
      <c r="A3664" s="271">
        <v>6033</v>
      </c>
      <c r="B3664" s="272" t="s">
        <v>4488</v>
      </c>
      <c r="C3664" s="271" t="s">
        <v>77</v>
      </c>
      <c r="D3664" s="273">
        <v>19.36</v>
      </c>
    </row>
    <row r="3665" spans="1:4" x14ac:dyDescent="0.2">
      <c r="A3665" s="271">
        <v>11672</v>
      </c>
      <c r="B3665" s="272" t="s">
        <v>4489</v>
      </c>
      <c r="C3665" s="271" t="s">
        <v>77</v>
      </c>
      <c r="D3665" s="273">
        <v>42.13</v>
      </c>
    </row>
    <row r="3666" spans="1:4" x14ac:dyDescent="0.2">
      <c r="A3666" s="271">
        <v>11669</v>
      </c>
      <c r="B3666" s="272" t="s">
        <v>4490</v>
      </c>
      <c r="C3666" s="271" t="s">
        <v>77</v>
      </c>
      <c r="D3666" s="273">
        <v>40.119999999999997</v>
      </c>
    </row>
    <row r="3667" spans="1:4" x14ac:dyDescent="0.2">
      <c r="A3667" s="271">
        <v>20055</v>
      </c>
      <c r="B3667" s="272" t="s">
        <v>4491</v>
      </c>
      <c r="C3667" s="271" t="s">
        <v>77</v>
      </c>
      <c r="D3667" s="273">
        <v>30.04</v>
      </c>
    </row>
    <row r="3668" spans="1:4" x14ac:dyDescent="0.2">
      <c r="A3668" s="271">
        <v>11670</v>
      </c>
      <c r="B3668" s="272" t="s">
        <v>4492</v>
      </c>
      <c r="C3668" s="271" t="s">
        <v>77</v>
      </c>
      <c r="D3668" s="273">
        <v>15.37</v>
      </c>
    </row>
    <row r="3669" spans="1:4" x14ac:dyDescent="0.2">
      <c r="A3669" s="271">
        <v>11671</v>
      </c>
      <c r="B3669" s="272" t="s">
        <v>4493</v>
      </c>
      <c r="C3669" s="271" t="s">
        <v>77</v>
      </c>
      <c r="D3669" s="273">
        <v>64.47</v>
      </c>
    </row>
    <row r="3670" spans="1:4" x14ac:dyDescent="0.2">
      <c r="A3670" s="271">
        <v>6032</v>
      </c>
      <c r="B3670" s="272" t="s">
        <v>4494</v>
      </c>
      <c r="C3670" s="271" t="s">
        <v>77</v>
      </c>
      <c r="D3670" s="273">
        <v>18.41</v>
      </c>
    </row>
    <row r="3671" spans="1:4" x14ac:dyDescent="0.2">
      <c r="A3671" s="271">
        <v>11673</v>
      </c>
      <c r="B3671" s="272" t="s">
        <v>4495</v>
      </c>
      <c r="C3671" s="271" t="s">
        <v>77</v>
      </c>
      <c r="D3671" s="273">
        <v>14.5</v>
      </c>
    </row>
    <row r="3672" spans="1:4" x14ac:dyDescent="0.2">
      <c r="A3672" s="271">
        <v>11674</v>
      </c>
      <c r="B3672" s="272" t="s">
        <v>4496</v>
      </c>
      <c r="C3672" s="271" t="s">
        <v>77</v>
      </c>
      <c r="D3672" s="273">
        <v>18.670000000000002</v>
      </c>
    </row>
    <row r="3673" spans="1:4" x14ac:dyDescent="0.2">
      <c r="A3673" s="271">
        <v>11675</v>
      </c>
      <c r="B3673" s="272" t="s">
        <v>4497</v>
      </c>
      <c r="C3673" s="271" t="s">
        <v>77</v>
      </c>
      <c r="D3673" s="273">
        <v>29.65</v>
      </c>
    </row>
    <row r="3674" spans="1:4" x14ac:dyDescent="0.2">
      <c r="A3674" s="271">
        <v>11676</v>
      </c>
      <c r="B3674" s="272" t="s">
        <v>4498</v>
      </c>
      <c r="C3674" s="271" t="s">
        <v>77</v>
      </c>
      <c r="D3674" s="273">
        <v>39.65</v>
      </c>
    </row>
    <row r="3675" spans="1:4" x14ac:dyDescent="0.2">
      <c r="A3675" s="271">
        <v>11677</v>
      </c>
      <c r="B3675" s="272" t="s">
        <v>4499</v>
      </c>
      <c r="C3675" s="271" t="s">
        <v>77</v>
      </c>
      <c r="D3675" s="273">
        <v>40.950000000000003</v>
      </c>
    </row>
    <row r="3676" spans="1:4" x14ac:dyDescent="0.2">
      <c r="A3676" s="271">
        <v>11678</v>
      </c>
      <c r="B3676" s="272" t="s">
        <v>4500</v>
      </c>
      <c r="C3676" s="271" t="s">
        <v>77</v>
      </c>
      <c r="D3676" s="273">
        <v>75</v>
      </c>
    </row>
    <row r="3677" spans="1:4" x14ac:dyDescent="0.2">
      <c r="A3677" s="271">
        <v>6038</v>
      </c>
      <c r="B3677" s="272" t="s">
        <v>4501</v>
      </c>
      <c r="C3677" s="271" t="s">
        <v>77</v>
      </c>
      <c r="D3677" s="273">
        <v>4.76</v>
      </c>
    </row>
    <row r="3678" spans="1:4" x14ac:dyDescent="0.2">
      <c r="A3678" s="271">
        <v>11718</v>
      </c>
      <c r="B3678" s="272" t="s">
        <v>4502</v>
      </c>
      <c r="C3678" s="271" t="s">
        <v>77</v>
      </c>
      <c r="D3678" s="273">
        <v>13.57</v>
      </c>
    </row>
    <row r="3679" spans="1:4" x14ac:dyDescent="0.2">
      <c r="A3679" s="271">
        <v>6037</v>
      </c>
      <c r="B3679" s="272" t="s">
        <v>4503</v>
      </c>
      <c r="C3679" s="271" t="s">
        <v>77</v>
      </c>
      <c r="D3679" s="273">
        <v>9.9</v>
      </c>
    </row>
    <row r="3680" spans="1:4" x14ac:dyDescent="0.2">
      <c r="A3680" s="271">
        <v>11719</v>
      </c>
      <c r="B3680" s="272" t="s">
        <v>4504</v>
      </c>
      <c r="C3680" s="271" t="s">
        <v>77</v>
      </c>
      <c r="D3680" s="273">
        <v>11</v>
      </c>
    </row>
    <row r="3681" spans="1:4" x14ac:dyDescent="0.2">
      <c r="A3681" s="271">
        <v>6010</v>
      </c>
      <c r="B3681" s="272" t="s">
        <v>4505</v>
      </c>
      <c r="C3681" s="271" t="s">
        <v>77</v>
      </c>
      <c r="D3681" s="273">
        <v>85.66</v>
      </c>
    </row>
    <row r="3682" spans="1:4" x14ac:dyDescent="0.2">
      <c r="A3682" s="271">
        <v>6017</v>
      </c>
      <c r="B3682" s="272" t="s">
        <v>4506</v>
      </c>
      <c r="C3682" s="271" t="s">
        <v>77</v>
      </c>
      <c r="D3682" s="273">
        <v>67.849999999999994</v>
      </c>
    </row>
    <row r="3683" spans="1:4" x14ac:dyDescent="0.2">
      <c r="A3683" s="271">
        <v>6019</v>
      </c>
      <c r="B3683" s="272" t="s">
        <v>4507</v>
      </c>
      <c r="C3683" s="271" t="s">
        <v>77</v>
      </c>
      <c r="D3683" s="273">
        <v>49.79</v>
      </c>
    </row>
    <row r="3684" spans="1:4" x14ac:dyDescent="0.2">
      <c r="A3684" s="271">
        <v>6020</v>
      </c>
      <c r="B3684" s="272" t="s">
        <v>4508</v>
      </c>
      <c r="C3684" s="271" t="s">
        <v>77</v>
      </c>
      <c r="D3684" s="273">
        <v>29.9</v>
      </c>
    </row>
    <row r="3685" spans="1:4" x14ac:dyDescent="0.2">
      <c r="A3685" s="271">
        <v>6011</v>
      </c>
      <c r="B3685" s="272" t="s">
        <v>4509</v>
      </c>
      <c r="C3685" s="271" t="s">
        <v>77</v>
      </c>
      <c r="D3685" s="273">
        <v>247.46</v>
      </c>
    </row>
    <row r="3686" spans="1:4" x14ac:dyDescent="0.2">
      <c r="A3686" s="271">
        <v>6028</v>
      </c>
      <c r="B3686" s="272" t="s">
        <v>4510</v>
      </c>
      <c r="C3686" s="271" t="s">
        <v>77</v>
      </c>
      <c r="D3686" s="273">
        <v>119.32</v>
      </c>
    </row>
    <row r="3687" spans="1:4" x14ac:dyDescent="0.2">
      <c r="A3687" s="271">
        <v>6012</v>
      </c>
      <c r="B3687" s="272" t="s">
        <v>4511</v>
      </c>
      <c r="C3687" s="271" t="s">
        <v>77</v>
      </c>
      <c r="D3687" s="273">
        <v>299.58999999999997</v>
      </c>
    </row>
    <row r="3688" spans="1:4" x14ac:dyDescent="0.2">
      <c r="A3688" s="271">
        <v>6016</v>
      </c>
      <c r="B3688" s="272" t="s">
        <v>4512</v>
      </c>
      <c r="C3688" s="271" t="s">
        <v>77</v>
      </c>
      <c r="D3688" s="273">
        <v>31.54</v>
      </c>
    </row>
    <row r="3689" spans="1:4" x14ac:dyDescent="0.2">
      <c r="A3689" s="271">
        <v>6027</v>
      </c>
      <c r="B3689" s="272" t="s">
        <v>4513</v>
      </c>
      <c r="C3689" s="271" t="s">
        <v>77</v>
      </c>
      <c r="D3689" s="273">
        <v>624.25</v>
      </c>
    </row>
    <row r="3690" spans="1:4" x14ac:dyDescent="0.2">
      <c r="A3690" s="271">
        <v>6015</v>
      </c>
      <c r="B3690" s="272" t="s">
        <v>4514</v>
      </c>
      <c r="C3690" s="271" t="s">
        <v>77</v>
      </c>
      <c r="D3690" s="273">
        <v>136.97999999999999</v>
      </c>
    </row>
    <row r="3691" spans="1:4" x14ac:dyDescent="0.2">
      <c r="A3691" s="271">
        <v>6014</v>
      </c>
      <c r="B3691" s="272" t="s">
        <v>4515</v>
      </c>
      <c r="C3691" s="271" t="s">
        <v>77</v>
      </c>
      <c r="D3691" s="273">
        <v>130.96</v>
      </c>
    </row>
    <row r="3692" spans="1:4" x14ac:dyDescent="0.2">
      <c r="A3692" s="271">
        <v>6013</v>
      </c>
      <c r="B3692" s="272" t="s">
        <v>4516</v>
      </c>
      <c r="C3692" s="271" t="s">
        <v>77</v>
      </c>
      <c r="D3692" s="273">
        <v>94.2</v>
      </c>
    </row>
    <row r="3693" spans="1:4" x14ac:dyDescent="0.2">
      <c r="A3693" s="271">
        <v>6006</v>
      </c>
      <c r="B3693" s="272" t="s">
        <v>4517</v>
      </c>
      <c r="C3693" s="271" t="s">
        <v>77</v>
      </c>
      <c r="D3693" s="273">
        <v>68.209999999999994</v>
      </c>
    </row>
    <row r="3694" spans="1:4" x14ac:dyDescent="0.2">
      <c r="A3694" s="271">
        <v>6005</v>
      </c>
      <c r="B3694" s="272" t="s">
        <v>4518</v>
      </c>
      <c r="C3694" s="271" t="s">
        <v>77</v>
      </c>
      <c r="D3694" s="273">
        <v>76.95</v>
      </c>
    </row>
    <row r="3695" spans="1:4" x14ac:dyDescent="0.2">
      <c r="A3695" s="271">
        <v>11756</v>
      </c>
      <c r="B3695" s="272" t="s">
        <v>4519</v>
      </c>
      <c r="C3695" s="271" t="s">
        <v>77</v>
      </c>
      <c r="D3695" s="273">
        <v>36.75</v>
      </c>
    </row>
    <row r="3696" spans="1:4" x14ac:dyDescent="0.2">
      <c r="A3696" s="271">
        <v>10904</v>
      </c>
      <c r="B3696" s="272" t="s">
        <v>4520</v>
      </c>
      <c r="C3696" s="271" t="s">
        <v>77</v>
      </c>
      <c r="D3696" s="273">
        <v>145.72999999999999</v>
      </c>
    </row>
    <row r="3697" spans="1:4" x14ac:dyDescent="0.2">
      <c r="A3697" s="271">
        <v>11752</v>
      </c>
      <c r="B3697" s="272" t="s">
        <v>4521</v>
      </c>
      <c r="C3697" s="271" t="s">
        <v>77</v>
      </c>
      <c r="D3697" s="273">
        <v>21.19</v>
      </c>
    </row>
    <row r="3698" spans="1:4" x14ac:dyDescent="0.2">
      <c r="A3698" s="271">
        <v>11753</v>
      </c>
      <c r="B3698" s="272" t="s">
        <v>4522</v>
      </c>
      <c r="C3698" s="271" t="s">
        <v>77</v>
      </c>
      <c r="D3698" s="273">
        <v>25.3</v>
      </c>
    </row>
    <row r="3699" spans="1:4" x14ac:dyDescent="0.2">
      <c r="A3699" s="271">
        <v>6021</v>
      </c>
      <c r="B3699" s="272" t="s">
        <v>4523</v>
      </c>
      <c r="C3699" s="271" t="s">
        <v>77</v>
      </c>
      <c r="D3699" s="273">
        <v>70.209999999999994</v>
      </c>
    </row>
    <row r="3700" spans="1:4" x14ac:dyDescent="0.2">
      <c r="A3700" s="271">
        <v>6024</v>
      </c>
      <c r="B3700" s="272" t="s">
        <v>4524</v>
      </c>
      <c r="C3700" s="271" t="s">
        <v>77</v>
      </c>
      <c r="D3700" s="273">
        <v>72.569999999999993</v>
      </c>
    </row>
    <row r="3701" spans="1:4" x14ac:dyDescent="0.2">
      <c r="A3701" s="271">
        <v>38379</v>
      </c>
      <c r="B3701" s="272" t="s">
        <v>4525</v>
      </c>
      <c r="C3701" s="271" t="s">
        <v>54</v>
      </c>
      <c r="D3701" s="273">
        <v>68.180000000000007</v>
      </c>
    </row>
    <row r="3702" spans="1:4" x14ac:dyDescent="0.2">
      <c r="A3702" s="271">
        <v>13897</v>
      </c>
      <c r="B3702" s="272" t="s">
        <v>4526</v>
      </c>
      <c r="C3702" s="271" t="s">
        <v>77</v>
      </c>
      <c r="D3702" s="273"/>
    </row>
    <row r="3703" spans="1:4" x14ac:dyDescent="0.2">
      <c r="A3703" s="271">
        <v>10640</v>
      </c>
      <c r="B3703" s="272" t="s">
        <v>4527</v>
      </c>
      <c r="C3703" s="271" t="s">
        <v>77</v>
      </c>
      <c r="D3703" s="273"/>
    </row>
    <row r="3704" spans="1:4" x14ac:dyDescent="0.2">
      <c r="A3704" s="271">
        <v>34357</v>
      </c>
      <c r="B3704" s="272" t="s">
        <v>4528</v>
      </c>
      <c r="C3704" s="271" t="s">
        <v>61</v>
      </c>
      <c r="D3704" s="273">
        <v>7.34</v>
      </c>
    </row>
    <row r="3705" spans="1:4" x14ac:dyDescent="0.2">
      <c r="A3705" s="271">
        <v>37329</v>
      </c>
      <c r="B3705" s="272" t="s">
        <v>4529</v>
      </c>
      <c r="C3705" s="271" t="s">
        <v>61</v>
      </c>
      <c r="D3705" s="273">
        <v>154.59</v>
      </c>
    </row>
    <row r="3706" spans="1:4" x14ac:dyDescent="0.2">
      <c r="A3706" s="271">
        <v>2510</v>
      </c>
      <c r="B3706" s="272" t="s">
        <v>4530</v>
      </c>
      <c r="C3706" s="271" t="s">
        <v>77</v>
      </c>
      <c r="D3706" s="273">
        <v>39.08</v>
      </c>
    </row>
    <row r="3707" spans="1:4" x14ac:dyDescent="0.2">
      <c r="A3707" s="271">
        <v>12359</v>
      </c>
      <c r="B3707" s="272" t="s">
        <v>4531</v>
      </c>
      <c r="C3707" s="271" t="s">
        <v>77</v>
      </c>
      <c r="D3707" s="273">
        <v>139.05000000000001</v>
      </c>
    </row>
    <row r="3708" spans="1:4" x14ac:dyDescent="0.2">
      <c r="A3708" s="271">
        <v>7353</v>
      </c>
      <c r="B3708" s="272" t="s">
        <v>4532</v>
      </c>
      <c r="C3708" s="271" t="s">
        <v>868</v>
      </c>
      <c r="D3708" s="273">
        <v>33.630000000000003</v>
      </c>
    </row>
    <row r="3709" spans="1:4" x14ac:dyDescent="0.2">
      <c r="A3709" s="271">
        <v>36144</v>
      </c>
      <c r="B3709" s="272" t="s">
        <v>4533</v>
      </c>
      <c r="C3709" s="271" t="s">
        <v>77</v>
      </c>
      <c r="D3709" s="273">
        <v>1.96</v>
      </c>
    </row>
    <row r="3710" spans="1:4" x14ac:dyDescent="0.2">
      <c r="A3710" s="271">
        <v>10518</v>
      </c>
      <c r="B3710" s="272" t="s">
        <v>4534</v>
      </c>
      <c r="C3710" s="271" t="s">
        <v>77</v>
      </c>
      <c r="D3710" s="273"/>
    </row>
    <row r="3711" spans="1:4" x14ac:dyDescent="0.2">
      <c r="A3711" s="271">
        <v>36530</v>
      </c>
      <c r="B3711" s="272" t="s">
        <v>4535</v>
      </c>
      <c r="C3711" s="271" t="s">
        <v>77</v>
      </c>
      <c r="D3711" s="273"/>
    </row>
    <row r="3712" spans="1:4" x14ac:dyDescent="0.2">
      <c r="A3712" s="271">
        <v>6046</v>
      </c>
      <c r="B3712" s="272" t="s">
        <v>4536</v>
      </c>
      <c r="C3712" s="271" t="s">
        <v>77</v>
      </c>
      <c r="D3712" s="273"/>
    </row>
    <row r="3713" spans="1:4" x14ac:dyDescent="0.2">
      <c r="A3713" s="271">
        <v>36531</v>
      </c>
      <c r="B3713" s="272" t="s">
        <v>4537</v>
      </c>
      <c r="C3713" s="271" t="s">
        <v>77</v>
      </c>
      <c r="D3713" s="273"/>
    </row>
    <row r="3714" spans="1:4" x14ac:dyDescent="0.2">
      <c r="A3714" s="271">
        <v>34684</v>
      </c>
      <c r="B3714" s="272" t="s">
        <v>4538</v>
      </c>
      <c r="C3714" s="271" t="s">
        <v>59</v>
      </c>
      <c r="D3714" s="273"/>
    </row>
    <row r="3715" spans="1:4" x14ac:dyDescent="0.2">
      <c r="A3715" s="271">
        <v>34683</v>
      </c>
      <c r="B3715" s="272" t="s">
        <v>4539</v>
      </c>
      <c r="C3715" s="271" t="s">
        <v>59</v>
      </c>
      <c r="D3715" s="273"/>
    </row>
    <row r="3716" spans="1:4" x14ac:dyDescent="0.2">
      <c r="A3716" s="271">
        <v>44954</v>
      </c>
      <c r="B3716" s="272" t="s">
        <v>4540</v>
      </c>
      <c r="C3716" s="271" t="s">
        <v>59</v>
      </c>
      <c r="D3716" s="273">
        <v>125.79</v>
      </c>
    </row>
    <row r="3717" spans="1:4" x14ac:dyDescent="0.2">
      <c r="A3717" s="271">
        <v>44955</v>
      </c>
      <c r="B3717" s="272" t="s">
        <v>4541</v>
      </c>
      <c r="C3717" s="271" t="s">
        <v>59</v>
      </c>
      <c r="D3717" s="273">
        <v>183.82</v>
      </c>
    </row>
    <row r="3718" spans="1:4" x14ac:dyDescent="0.2">
      <c r="A3718" s="271">
        <v>10515</v>
      </c>
      <c r="B3718" s="272" t="s">
        <v>4542</v>
      </c>
      <c r="C3718" s="271" t="s">
        <v>59</v>
      </c>
      <c r="D3718" s="273">
        <v>62.44</v>
      </c>
    </row>
    <row r="3719" spans="1:4" x14ac:dyDescent="0.2">
      <c r="A3719" s="271">
        <v>153</v>
      </c>
      <c r="B3719" s="272" t="s">
        <v>4543</v>
      </c>
      <c r="C3719" s="271" t="s">
        <v>868</v>
      </c>
      <c r="D3719" s="273">
        <v>107.23</v>
      </c>
    </row>
    <row r="3720" spans="1:4" x14ac:dyDescent="0.2">
      <c r="A3720" s="271">
        <v>34682</v>
      </c>
      <c r="B3720" s="272" t="s">
        <v>4544</v>
      </c>
      <c r="C3720" s="271" t="s">
        <v>59</v>
      </c>
      <c r="D3720" s="273"/>
    </row>
    <row r="3721" spans="1:4" x14ac:dyDescent="0.2">
      <c r="A3721" s="271">
        <v>536</v>
      </c>
      <c r="B3721" s="272" t="s">
        <v>4545</v>
      </c>
      <c r="C3721" s="271" t="s">
        <v>59</v>
      </c>
      <c r="D3721" s="273">
        <v>35.17</v>
      </c>
    </row>
    <row r="3722" spans="1:4" x14ac:dyDescent="0.2">
      <c r="A3722" s="271">
        <v>20205</v>
      </c>
      <c r="B3722" s="272" t="s">
        <v>4546</v>
      </c>
      <c r="C3722" s="271" t="s">
        <v>54</v>
      </c>
      <c r="D3722" s="273">
        <v>2.7</v>
      </c>
    </row>
    <row r="3723" spans="1:4" x14ac:dyDescent="0.2">
      <c r="A3723" s="271">
        <v>4412</v>
      </c>
      <c r="B3723" s="272" t="s">
        <v>4547</v>
      </c>
      <c r="C3723" s="271" t="s">
        <v>54</v>
      </c>
      <c r="D3723" s="273">
        <v>1.62</v>
      </c>
    </row>
    <row r="3724" spans="1:4" x14ac:dyDescent="0.2">
      <c r="A3724" s="271">
        <v>4408</v>
      </c>
      <c r="B3724" s="272" t="s">
        <v>4548</v>
      </c>
      <c r="C3724" s="271" t="s">
        <v>54</v>
      </c>
      <c r="D3724" s="273">
        <v>2.02</v>
      </c>
    </row>
    <row r="3725" spans="1:4" x14ac:dyDescent="0.2">
      <c r="A3725" s="271">
        <v>36250</v>
      </c>
      <c r="B3725" s="272" t="s">
        <v>4549</v>
      </c>
      <c r="C3725" s="271" t="s">
        <v>54</v>
      </c>
      <c r="D3725" s="273">
        <v>4.58</v>
      </c>
    </row>
    <row r="3726" spans="1:4" x14ac:dyDescent="0.2">
      <c r="A3726" s="271">
        <v>10857</v>
      </c>
      <c r="B3726" s="272" t="s">
        <v>4550</v>
      </c>
      <c r="C3726" s="271" t="s">
        <v>54</v>
      </c>
      <c r="D3726" s="273"/>
    </row>
    <row r="3727" spans="1:4" x14ac:dyDescent="0.2">
      <c r="A3727" s="271">
        <v>4803</v>
      </c>
      <c r="B3727" s="272" t="s">
        <v>4551</v>
      </c>
      <c r="C3727" s="271" t="s">
        <v>54</v>
      </c>
      <c r="D3727" s="273">
        <v>33.299999999999997</v>
      </c>
    </row>
    <row r="3728" spans="1:4" x14ac:dyDescent="0.2">
      <c r="A3728" s="271">
        <v>6186</v>
      </c>
      <c r="B3728" s="272" t="s">
        <v>4552</v>
      </c>
      <c r="C3728" s="271" t="s">
        <v>54</v>
      </c>
      <c r="D3728" s="273"/>
    </row>
    <row r="3729" spans="1:4" x14ac:dyDescent="0.2">
      <c r="A3729" s="271">
        <v>4829</v>
      </c>
      <c r="B3729" s="272" t="s">
        <v>4553</v>
      </c>
      <c r="C3729" s="271" t="s">
        <v>54</v>
      </c>
      <c r="D3729" s="273">
        <v>50</v>
      </c>
    </row>
    <row r="3730" spans="1:4" x14ac:dyDescent="0.2">
      <c r="A3730" s="271">
        <v>39829</v>
      </c>
      <c r="B3730" s="272" t="s">
        <v>4554</v>
      </c>
      <c r="C3730" s="271" t="s">
        <v>54</v>
      </c>
      <c r="D3730" s="273">
        <v>51.6</v>
      </c>
    </row>
    <row r="3731" spans="1:4" x14ac:dyDescent="0.2">
      <c r="A3731" s="271">
        <v>20231</v>
      </c>
      <c r="B3731" s="272" t="s">
        <v>4555</v>
      </c>
      <c r="C3731" s="271" t="s">
        <v>54</v>
      </c>
      <c r="D3731" s="273">
        <v>70.099999999999994</v>
      </c>
    </row>
    <row r="3732" spans="1:4" x14ac:dyDescent="0.2">
      <c r="A3732" s="271">
        <v>4804</v>
      </c>
      <c r="B3732" s="272" t="s">
        <v>4556</v>
      </c>
      <c r="C3732" s="271" t="s">
        <v>54</v>
      </c>
      <c r="D3732" s="273">
        <v>25.57</v>
      </c>
    </row>
    <row r="3733" spans="1:4" x14ac:dyDescent="0.2">
      <c r="A3733" s="271">
        <v>34680</v>
      </c>
      <c r="B3733" s="272" t="s">
        <v>4557</v>
      </c>
      <c r="C3733" s="271" t="s">
        <v>54</v>
      </c>
      <c r="D3733" s="273"/>
    </row>
    <row r="3734" spans="1:4" x14ac:dyDescent="0.2">
      <c r="A3734" s="271">
        <v>11573</v>
      </c>
      <c r="B3734" s="272" t="s">
        <v>4558</v>
      </c>
      <c r="C3734" s="271" t="s">
        <v>77</v>
      </c>
      <c r="D3734" s="273">
        <v>7.23</v>
      </c>
    </row>
    <row r="3735" spans="1:4" x14ac:dyDescent="0.2">
      <c r="A3735" s="271">
        <v>38401</v>
      </c>
      <c r="B3735" s="272" t="s">
        <v>4559</v>
      </c>
      <c r="C3735" s="271" t="s">
        <v>77</v>
      </c>
      <c r="D3735" s="273">
        <v>22.47</v>
      </c>
    </row>
    <row r="3736" spans="1:4" x14ac:dyDescent="0.2">
      <c r="A3736" s="271">
        <v>11575</v>
      </c>
      <c r="B3736" s="272" t="s">
        <v>4560</v>
      </c>
      <c r="C3736" s="271" t="s">
        <v>77</v>
      </c>
      <c r="D3736" s="273">
        <v>69.77</v>
      </c>
    </row>
    <row r="3737" spans="1:4" x14ac:dyDescent="0.2">
      <c r="A3737" s="271">
        <v>38179</v>
      </c>
      <c r="B3737" s="272" t="s">
        <v>4561</v>
      </c>
      <c r="C3737" s="271" t="s">
        <v>77</v>
      </c>
      <c r="D3737" s="273">
        <v>57.69</v>
      </c>
    </row>
    <row r="3738" spans="1:4" x14ac:dyDescent="0.2">
      <c r="A3738" s="271">
        <v>20256</v>
      </c>
      <c r="B3738" s="272" t="s">
        <v>4562</v>
      </c>
      <c r="C3738" s="271" t="s">
        <v>77</v>
      </c>
      <c r="D3738" s="273">
        <v>0.38</v>
      </c>
    </row>
    <row r="3739" spans="1:4" x14ac:dyDescent="0.2">
      <c r="A3739" s="271">
        <v>14511</v>
      </c>
      <c r="B3739" s="272" t="s">
        <v>4563</v>
      </c>
      <c r="C3739" s="271" t="s">
        <v>77</v>
      </c>
      <c r="D3739" s="273"/>
    </row>
    <row r="3740" spans="1:4" x14ac:dyDescent="0.2">
      <c r="A3740" s="271">
        <v>10642</v>
      </c>
      <c r="B3740" s="272" t="s">
        <v>4564</v>
      </c>
      <c r="C3740" s="271" t="s">
        <v>77</v>
      </c>
      <c r="D3740" s="273"/>
    </row>
    <row r="3741" spans="1:4" x14ac:dyDescent="0.2">
      <c r="A3741" s="271">
        <v>14489</v>
      </c>
      <c r="B3741" s="272" t="s">
        <v>4565</v>
      </c>
      <c r="C3741" s="271" t="s">
        <v>77</v>
      </c>
      <c r="D3741" s="273"/>
    </row>
    <row r="3742" spans="1:4" x14ac:dyDescent="0.2">
      <c r="A3742" s="271">
        <v>14513</v>
      </c>
      <c r="B3742" s="272" t="s">
        <v>4566</v>
      </c>
      <c r="C3742" s="271" t="s">
        <v>77</v>
      </c>
      <c r="D3742" s="273"/>
    </row>
    <row r="3743" spans="1:4" x14ac:dyDescent="0.2">
      <c r="A3743" s="271">
        <v>13600</v>
      </c>
      <c r="B3743" s="272" t="s">
        <v>4567</v>
      </c>
      <c r="C3743" s="271" t="s">
        <v>77</v>
      </c>
      <c r="D3743" s="273"/>
    </row>
    <row r="3744" spans="1:4" x14ac:dyDescent="0.2">
      <c r="A3744" s="271">
        <v>10646</v>
      </c>
      <c r="B3744" s="272" t="s">
        <v>4568</v>
      </c>
      <c r="C3744" s="271" t="s">
        <v>77</v>
      </c>
      <c r="D3744" s="273"/>
    </row>
    <row r="3745" spans="1:4" x14ac:dyDescent="0.2">
      <c r="A3745" s="271">
        <v>6070</v>
      </c>
      <c r="B3745" s="272" t="s">
        <v>4569</v>
      </c>
      <c r="C3745" s="271" t="s">
        <v>77</v>
      </c>
      <c r="D3745" s="273"/>
    </row>
    <row r="3746" spans="1:4" x14ac:dyDescent="0.2">
      <c r="A3746" s="271">
        <v>6069</v>
      </c>
      <c r="B3746" s="272" t="s">
        <v>4570</v>
      </c>
      <c r="C3746" s="271" t="s">
        <v>77</v>
      </c>
      <c r="D3746" s="273"/>
    </row>
    <row r="3747" spans="1:4" x14ac:dyDescent="0.2">
      <c r="A3747" s="271">
        <v>14626</v>
      </c>
      <c r="B3747" s="272" t="s">
        <v>4571</v>
      </c>
      <c r="C3747" s="271" t="s">
        <v>77</v>
      </c>
      <c r="D3747" s="273"/>
    </row>
    <row r="3748" spans="1:4" x14ac:dyDescent="0.2">
      <c r="A3748" s="271">
        <v>6067</v>
      </c>
      <c r="B3748" s="272" t="s">
        <v>4572</v>
      </c>
      <c r="C3748" s="271" t="s">
        <v>77</v>
      </c>
      <c r="D3748" s="273"/>
    </row>
    <row r="3749" spans="1:4" x14ac:dyDescent="0.2">
      <c r="A3749" s="271">
        <v>38393</v>
      </c>
      <c r="B3749" s="272" t="s">
        <v>4573</v>
      </c>
      <c r="C3749" s="271" t="s">
        <v>77</v>
      </c>
      <c r="D3749" s="273">
        <v>22</v>
      </c>
    </row>
    <row r="3750" spans="1:4" x14ac:dyDescent="0.2">
      <c r="A3750" s="271">
        <v>38390</v>
      </c>
      <c r="B3750" s="272" t="s">
        <v>4574</v>
      </c>
      <c r="C3750" s="271" t="s">
        <v>77</v>
      </c>
      <c r="D3750" s="273">
        <v>48.79</v>
      </c>
    </row>
    <row r="3751" spans="1:4" x14ac:dyDescent="0.2">
      <c r="A3751" s="271">
        <v>11578</v>
      </c>
      <c r="B3751" s="272" t="s">
        <v>4575</v>
      </c>
      <c r="C3751" s="271" t="s">
        <v>77</v>
      </c>
      <c r="D3751" s="273">
        <v>15.06</v>
      </c>
    </row>
    <row r="3752" spans="1:4" x14ac:dyDescent="0.2">
      <c r="A3752" s="271">
        <v>11577</v>
      </c>
      <c r="B3752" s="272" t="s">
        <v>4576</v>
      </c>
      <c r="C3752" s="271" t="s">
        <v>77</v>
      </c>
      <c r="D3752" s="273">
        <v>14.38</v>
      </c>
    </row>
    <row r="3753" spans="1:4" x14ac:dyDescent="0.2">
      <c r="A3753" s="271">
        <v>42432</v>
      </c>
      <c r="B3753" s="272" t="s">
        <v>4577</v>
      </c>
      <c r="C3753" s="271" t="s">
        <v>77</v>
      </c>
      <c r="D3753" s="273"/>
    </row>
    <row r="3754" spans="1:4" x14ac:dyDescent="0.2">
      <c r="A3754" s="271">
        <v>42437</v>
      </c>
      <c r="B3754" s="272" t="s">
        <v>4578</v>
      </c>
      <c r="C3754" s="271" t="s">
        <v>77</v>
      </c>
      <c r="D3754" s="273"/>
    </row>
    <row r="3755" spans="1:4" x14ac:dyDescent="0.2">
      <c r="A3755" s="271">
        <v>1116</v>
      </c>
      <c r="B3755" s="272" t="s">
        <v>4579</v>
      </c>
      <c r="C3755" s="271" t="s">
        <v>54</v>
      </c>
      <c r="D3755" s="273">
        <v>24.17</v>
      </c>
    </row>
    <row r="3756" spans="1:4" x14ac:dyDescent="0.2">
      <c r="A3756" s="271">
        <v>1115</v>
      </c>
      <c r="B3756" s="272" t="s">
        <v>4580</v>
      </c>
      <c r="C3756" s="271" t="s">
        <v>54</v>
      </c>
      <c r="D3756" s="273">
        <v>28.96</v>
      </c>
    </row>
    <row r="3757" spans="1:4" x14ac:dyDescent="0.2">
      <c r="A3757" s="271">
        <v>1113</v>
      </c>
      <c r="B3757" s="272" t="s">
        <v>4581</v>
      </c>
      <c r="C3757" s="271" t="s">
        <v>54</v>
      </c>
      <c r="D3757" s="273">
        <v>33.86</v>
      </c>
    </row>
    <row r="3758" spans="1:4" x14ac:dyDescent="0.2">
      <c r="A3758" s="271">
        <v>1114</v>
      </c>
      <c r="B3758" s="272" t="s">
        <v>4582</v>
      </c>
      <c r="C3758" s="271" t="s">
        <v>54</v>
      </c>
      <c r="D3758" s="273">
        <v>40.33</v>
      </c>
    </row>
    <row r="3759" spans="1:4" x14ac:dyDescent="0.2">
      <c r="A3759" s="271">
        <v>40873</v>
      </c>
      <c r="B3759" s="272" t="s">
        <v>4583</v>
      </c>
      <c r="C3759" s="271" t="s">
        <v>54</v>
      </c>
      <c r="D3759" s="273">
        <v>31.56</v>
      </c>
    </row>
    <row r="3760" spans="1:4" x14ac:dyDescent="0.2">
      <c r="A3760" s="271">
        <v>20214</v>
      </c>
      <c r="B3760" s="272" t="s">
        <v>4584</v>
      </c>
      <c r="C3760" s="271" t="s">
        <v>77</v>
      </c>
      <c r="D3760" s="273">
        <v>59.55</v>
      </c>
    </row>
    <row r="3761" spans="1:4" x14ac:dyDescent="0.2">
      <c r="A3761" s="271">
        <v>7237</v>
      </c>
      <c r="B3761" s="272" t="s">
        <v>4585</v>
      </c>
      <c r="C3761" s="271" t="s">
        <v>77</v>
      </c>
      <c r="D3761" s="273">
        <v>58.3</v>
      </c>
    </row>
    <row r="3762" spans="1:4" x14ac:dyDescent="0.2">
      <c r="A3762" s="271">
        <v>11757</v>
      </c>
      <c r="B3762" s="272" t="s">
        <v>4586</v>
      </c>
      <c r="C3762" s="271" t="s">
        <v>77</v>
      </c>
      <c r="D3762" s="273">
        <v>32.5</v>
      </c>
    </row>
    <row r="3763" spans="1:4" x14ac:dyDescent="0.2">
      <c r="A3763" s="271">
        <v>11758</v>
      </c>
      <c r="B3763" s="272" t="s">
        <v>4587</v>
      </c>
      <c r="C3763" s="271" t="s">
        <v>77</v>
      </c>
      <c r="D3763" s="273">
        <v>47.99</v>
      </c>
    </row>
    <row r="3764" spans="1:4" x14ac:dyDescent="0.2">
      <c r="A3764" s="271">
        <v>37526</v>
      </c>
      <c r="B3764" s="272" t="s">
        <v>4588</v>
      </c>
      <c r="C3764" s="271" t="s">
        <v>77</v>
      </c>
      <c r="D3764" s="273">
        <v>3.97</v>
      </c>
    </row>
    <row r="3765" spans="1:4" x14ac:dyDescent="0.2">
      <c r="A3765" s="271">
        <v>6076</v>
      </c>
      <c r="B3765" s="272" t="s">
        <v>4589</v>
      </c>
      <c r="C3765" s="271" t="s">
        <v>69</v>
      </c>
      <c r="D3765" s="273"/>
    </row>
    <row r="3766" spans="1:4" x14ac:dyDescent="0.2">
      <c r="A3766" s="271">
        <v>13109</v>
      </c>
      <c r="B3766" s="272" t="s">
        <v>4590</v>
      </c>
      <c r="C3766" s="271" t="s">
        <v>77</v>
      </c>
      <c r="D3766" s="273"/>
    </row>
    <row r="3767" spans="1:4" x14ac:dyDescent="0.2">
      <c r="A3767" s="271">
        <v>13110</v>
      </c>
      <c r="B3767" s="272" t="s">
        <v>4591</v>
      </c>
      <c r="C3767" s="271" t="s">
        <v>77</v>
      </c>
      <c r="D3767" s="273"/>
    </row>
    <row r="3768" spans="1:4" x14ac:dyDescent="0.2">
      <c r="A3768" s="271">
        <v>7581</v>
      </c>
      <c r="B3768" s="272" t="s">
        <v>4592</v>
      </c>
      <c r="C3768" s="271" t="s">
        <v>77</v>
      </c>
      <c r="D3768" s="273">
        <v>5.65</v>
      </c>
    </row>
    <row r="3769" spans="1:4" x14ac:dyDescent="0.2">
      <c r="A3769" s="271">
        <v>4509</v>
      </c>
      <c r="B3769" s="272" t="s">
        <v>4593</v>
      </c>
      <c r="C3769" s="271" t="s">
        <v>54</v>
      </c>
      <c r="D3769" s="273">
        <v>5.87</v>
      </c>
    </row>
    <row r="3770" spans="1:4" x14ac:dyDescent="0.2">
      <c r="A3770" s="271">
        <v>4512</v>
      </c>
      <c r="B3770" s="272" t="s">
        <v>4594</v>
      </c>
      <c r="C3770" s="271" t="s">
        <v>54</v>
      </c>
      <c r="D3770" s="273">
        <v>2.8</v>
      </c>
    </row>
    <row r="3771" spans="1:4" x14ac:dyDescent="0.2">
      <c r="A3771" s="271">
        <v>4517</v>
      </c>
      <c r="B3771" s="272" t="s">
        <v>4595</v>
      </c>
      <c r="C3771" s="271" t="s">
        <v>54</v>
      </c>
      <c r="D3771" s="273">
        <v>4.05</v>
      </c>
    </row>
    <row r="3772" spans="1:4" x14ac:dyDescent="0.2">
      <c r="A3772" s="271">
        <v>20206</v>
      </c>
      <c r="B3772" s="272" t="s">
        <v>4596</v>
      </c>
      <c r="C3772" s="271" t="s">
        <v>54</v>
      </c>
      <c r="D3772" s="273">
        <v>7.3</v>
      </c>
    </row>
    <row r="3773" spans="1:4" x14ac:dyDescent="0.2">
      <c r="A3773" s="271">
        <v>4460</v>
      </c>
      <c r="B3773" s="272" t="s">
        <v>4597</v>
      </c>
      <c r="C3773" s="271" t="s">
        <v>54</v>
      </c>
      <c r="D3773" s="273">
        <v>7.5</v>
      </c>
    </row>
    <row r="3774" spans="1:4" x14ac:dyDescent="0.2">
      <c r="A3774" s="271">
        <v>4415</v>
      </c>
      <c r="B3774" s="272" t="s">
        <v>4598</v>
      </c>
      <c r="C3774" s="271" t="s">
        <v>54</v>
      </c>
      <c r="D3774" s="273">
        <v>4.01</v>
      </c>
    </row>
    <row r="3775" spans="1:4" x14ac:dyDescent="0.2">
      <c r="A3775" s="271">
        <v>4417</v>
      </c>
      <c r="B3775" s="272" t="s">
        <v>4599</v>
      </c>
      <c r="C3775" s="271" t="s">
        <v>54</v>
      </c>
      <c r="D3775" s="273">
        <v>5.78</v>
      </c>
    </row>
    <row r="3776" spans="1:4" x14ac:dyDescent="0.2">
      <c r="A3776" s="271">
        <v>37373</v>
      </c>
      <c r="B3776" s="272" t="s">
        <v>4600</v>
      </c>
      <c r="C3776" s="271" t="s">
        <v>65</v>
      </c>
      <c r="D3776" s="273">
        <v>0.08</v>
      </c>
    </row>
    <row r="3777" spans="1:4" x14ac:dyDescent="0.2">
      <c r="A3777" s="271">
        <v>40864</v>
      </c>
      <c r="B3777" s="272" t="s">
        <v>4601</v>
      </c>
      <c r="C3777" s="271" t="s">
        <v>966</v>
      </c>
      <c r="D3777" s="273">
        <v>15.46</v>
      </c>
    </row>
    <row r="3778" spans="1:4" x14ac:dyDescent="0.2">
      <c r="A3778" s="271">
        <v>4734</v>
      </c>
      <c r="B3778" s="272" t="s">
        <v>4602</v>
      </c>
      <c r="C3778" s="271" t="s">
        <v>69</v>
      </c>
      <c r="D3778" s="273">
        <v>547.73</v>
      </c>
    </row>
    <row r="3779" spans="1:4" x14ac:dyDescent="0.2">
      <c r="A3779" s="271">
        <v>6085</v>
      </c>
      <c r="B3779" s="272" t="s">
        <v>4603</v>
      </c>
      <c r="C3779" s="271" t="s">
        <v>868</v>
      </c>
      <c r="D3779" s="273">
        <v>6.83</v>
      </c>
    </row>
    <row r="3780" spans="1:4" x14ac:dyDescent="0.2">
      <c r="A3780" s="271">
        <v>38396</v>
      </c>
      <c r="B3780" s="272" t="s">
        <v>4604</v>
      </c>
      <c r="C3780" s="271" t="s">
        <v>77</v>
      </c>
      <c r="D3780" s="273">
        <v>595.75</v>
      </c>
    </row>
    <row r="3781" spans="1:4" x14ac:dyDescent="0.2">
      <c r="A3781" s="271">
        <v>11622</v>
      </c>
      <c r="B3781" s="272" t="s">
        <v>4605</v>
      </c>
      <c r="C3781" s="271" t="s">
        <v>61</v>
      </c>
      <c r="D3781" s="273">
        <v>80.8</v>
      </c>
    </row>
    <row r="3782" spans="1:4" x14ac:dyDescent="0.2">
      <c r="A3782" s="271">
        <v>43143</v>
      </c>
      <c r="B3782" s="272" t="s">
        <v>4606</v>
      </c>
      <c r="C3782" s="271" t="s">
        <v>868</v>
      </c>
      <c r="D3782" s="273">
        <v>30.52</v>
      </c>
    </row>
    <row r="3783" spans="1:4" x14ac:dyDescent="0.2">
      <c r="A3783" s="271">
        <v>7317</v>
      </c>
      <c r="B3783" s="272" t="s">
        <v>4607</v>
      </c>
      <c r="C3783" s="271" t="s">
        <v>61</v>
      </c>
      <c r="D3783" s="273"/>
    </row>
    <row r="3784" spans="1:4" x14ac:dyDescent="0.2">
      <c r="A3784" s="271">
        <v>142</v>
      </c>
      <c r="B3784" s="272" t="s">
        <v>4608</v>
      </c>
      <c r="C3784" s="271" t="s">
        <v>4609</v>
      </c>
      <c r="D3784" s="273">
        <v>38.130000000000003</v>
      </c>
    </row>
    <row r="3785" spans="1:4" x14ac:dyDescent="0.2">
      <c r="A3785" s="271">
        <v>43142</v>
      </c>
      <c r="B3785" s="272" t="s">
        <v>4610</v>
      </c>
      <c r="C3785" s="271" t="s">
        <v>868</v>
      </c>
      <c r="D3785" s="273">
        <v>173.18</v>
      </c>
    </row>
    <row r="3786" spans="1:4" x14ac:dyDescent="0.2">
      <c r="A3786" s="271">
        <v>38123</v>
      </c>
      <c r="B3786" s="272" t="s">
        <v>4611</v>
      </c>
      <c r="C3786" s="271" t="s">
        <v>61</v>
      </c>
      <c r="D3786" s="273">
        <v>43.18</v>
      </c>
    </row>
    <row r="3787" spans="1:4" x14ac:dyDescent="0.2">
      <c r="A3787" s="271">
        <v>42699</v>
      </c>
      <c r="B3787" s="272" t="s">
        <v>4612</v>
      </c>
      <c r="C3787" s="271" t="s">
        <v>77</v>
      </c>
      <c r="D3787" s="273">
        <v>33.18</v>
      </c>
    </row>
    <row r="3788" spans="1:4" x14ac:dyDescent="0.2">
      <c r="A3788" s="271">
        <v>37743</v>
      </c>
      <c r="B3788" s="272" t="s">
        <v>4613</v>
      </c>
      <c r="C3788" s="271" t="s">
        <v>77</v>
      </c>
      <c r="D3788" s="273">
        <v>247292.3</v>
      </c>
    </row>
    <row r="3789" spans="1:4" x14ac:dyDescent="0.2">
      <c r="A3789" s="271">
        <v>37744</v>
      </c>
      <c r="B3789" s="272" t="s">
        <v>4614</v>
      </c>
      <c r="C3789" s="271" t="s">
        <v>77</v>
      </c>
      <c r="D3789" s="273">
        <v>290769.23</v>
      </c>
    </row>
    <row r="3790" spans="1:4" x14ac:dyDescent="0.2">
      <c r="A3790" s="271">
        <v>37741</v>
      </c>
      <c r="B3790" s="272" t="s">
        <v>4615</v>
      </c>
      <c r="C3790" s="271" t="s">
        <v>77</v>
      </c>
      <c r="D3790" s="273">
        <v>224861.53</v>
      </c>
    </row>
    <row r="3791" spans="1:4" x14ac:dyDescent="0.2">
      <c r="A3791" s="271">
        <v>39396</v>
      </c>
      <c r="B3791" s="272" t="s">
        <v>4616</v>
      </c>
      <c r="C3791" s="271" t="s">
        <v>77</v>
      </c>
      <c r="D3791" s="273">
        <v>76.53</v>
      </c>
    </row>
    <row r="3792" spans="1:4" x14ac:dyDescent="0.2">
      <c r="A3792" s="271">
        <v>39392</v>
      </c>
      <c r="B3792" s="272" t="s">
        <v>4617</v>
      </c>
      <c r="C3792" s="271" t="s">
        <v>77</v>
      </c>
      <c r="D3792" s="273">
        <v>86.33</v>
      </c>
    </row>
    <row r="3793" spans="1:4" x14ac:dyDescent="0.2">
      <c r="A3793" s="271">
        <v>39393</v>
      </c>
      <c r="B3793" s="272" t="s">
        <v>4618</v>
      </c>
      <c r="C3793" s="271" t="s">
        <v>77</v>
      </c>
      <c r="D3793" s="273">
        <v>53.39</v>
      </c>
    </row>
    <row r="3794" spans="1:4" x14ac:dyDescent="0.2">
      <c r="A3794" s="271">
        <v>39394</v>
      </c>
      <c r="B3794" s="272" t="s">
        <v>4619</v>
      </c>
      <c r="C3794" s="271" t="s">
        <v>77</v>
      </c>
      <c r="D3794" s="273">
        <v>60.09</v>
      </c>
    </row>
    <row r="3795" spans="1:4" x14ac:dyDescent="0.2">
      <c r="A3795" s="271">
        <v>39395</v>
      </c>
      <c r="B3795" s="272" t="s">
        <v>4620</v>
      </c>
      <c r="C3795" s="271" t="s">
        <v>77</v>
      </c>
      <c r="D3795" s="273">
        <v>55.88</v>
      </c>
    </row>
    <row r="3796" spans="1:4" x14ac:dyDescent="0.2">
      <c r="A3796" s="271">
        <v>14618</v>
      </c>
      <c r="B3796" s="272" t="s">
        <v>4621</v>
      </c>
      <c r="C3796" s="271" t="s">
        <v>77</v>
      </c>
      <c r="D3796" s="273">
        <v>1693.27</v>
      </c>
    </row>
    <row r="3797" spans="1:4" x14ac:dyDescent="0.2">
      <c r="A3797" s="271">
        <v>40269</v>
      </c>
      <c r="B3797" s="272" t="s">
        <v>4622</v>
      </c>
      <c r="C3797" s="271" t="s">
        <v>77</v>
      </c>
      <c r="D3797" s="273">
        <v>6822.06</v>
      </c>
    </row>
    <row r="3798" spans="1:4" x14ac:dyDescent="0.2">
      <c r="A3798" s="271">
        <v>6110</v>
      </c>
      <c r="B3798" s="272" t="s">
        <v>4623</v>
      </c>
      <c r="C3798" s="271" t="s">
        <v>65</v>
      </c>
      <c r="D3798" s="273">
        <v>19.760000000000002</v>
      </c>
    </row>
    <row r="3799" spans="1:4" x14ac:dyDescent="0.2">
      <c r="A3799" s="271">
        <v>40910</v>
      </c>
      <c r="B3799" s="272" t="s">
        <v>4624</v>
      </c>
      <c r="C3799" s="271" t="s">
        <v>966</v>
      </c>
      <c r="D3799" s="273">
        <v>3485.91</v>
      </c>
    </row>
    <row r="3800" spans="1:4" x14ac:dyDescent="0.2">
      <c r="A3800" s="271">
        <v>6111</v>
      </c>
      <c r="B3800" s="272" t="s">
        <v>4625</v>
      </c>
      <c r="C3800" s="271" t="s">
        <v>65</v>
      </c>
      <c r="D3800" s="273">
        <v>14.72</v>
      </c>
    </row>
    <row r="3801" spans="1:4" x14ac:dyDescent="0.2">
      <c r="A3801" s="271">
        <v>41084</v>
      </c>
      <c r="B3801" s="272" t="s">
        <v>4626</v>
      </c>
      <c r="C3801" s="271" t="s">
        <v>966</v>
      </c>
      <c r="D3801" s="273">
        <v>2597.13</v>
      </c>
    </row>
    <row r="3802" spans="1:4" x14ac:dyDescent="0.2">
      <c r="A3802" s="271">
        <v>44535</v>
      </c>
      <c r="B3802" s="272" t="s">
        <v>4627</v>
      </c>
      <c r="C3802" s="271" t="s">
        <v>69</v>
      </c>
      <c r="D3802" s="273">
        <v>70.84</v>
      </c>
    </row>
    <row r="3803" spans="1:4" x14ac:dyDescent="0.2">
      <c r="A3803" s="271">
        <v>44945</v>
      </c>
      <c r="B3803" s="272" t="s">
        <v>4628</v>
      </c>
      <c r="C3803" s="271" t="s">
        <v>77</v>
      </c>
      <c r="D3803" s="273">
        <v>12.99</v>
      </c>
    </row>
    <row r="3804" spans="1:4" x14ac:dyDescent="0.2">
      <c r="A3804" s="271">
        <v>38637</v>
      </c>
      <c r="B3804" s="272" t="s">
        <v>4629</v>
      </c>
      <c r="C3804" s="271" t="s">
        <v>77</v>
      </c>
      <c r="D3804" s="273">
        <v>226.21</v>
      </c>
    </row>
    <row r="3805" spans="1:4" x14ac:dyDescent="0.2">
      <c r="A3805" s="271">
        <v>6150</v>
      </c>
      <c r="B3805" s="272" t="s">
        <v>4630</v>
      </c>
      <c r="C3805" s="271" t="s">
        <v>77</v>
      </c>
      <c r="D3805" s="273">
        <v>228.98</v>
      </c>
    </row>
    <row r="3806" spans="1:4" x14ac:dyDescent="0.2">
      <c r="A3806" s="271">
        <v>6136</v>
      </c>
      <c r="B3806" s="272" t="s">
        <v>4631</v>
      </c>
      <c r="C3806" s="271" t="s">
        <v>77</v>
      </c>
      <c r="D3806" s="273">
        <v>179.99</v>
      </c>
    </row>
    <row r="3807" spans="1:4" x14ac:dyDescent="0.2">
      <c r="A3807" s="271">
        <v>38638</v>
      </c>
      <c r="B3807" s="272" t="s">
        <v>4632</v>
      </c>
      <c r="C3807" s="271" t="s">
        <v>77</v>
      </c>
      <c r="D3807" s="273">
        <v>190.62</v>
      </c>
    </row>
    <row r="3808" spans="1:4" x14ac:dyDescent="0.2">
      <c r="A3808" s="271">
        <v>20262</v>
      </c>
      <c r="B3808" s="272" t="s">
        <v>4633</v>
      </c>
      <c r="C3808" s="271" t="s">
        <v>77</v>
      </c>
      <c r="D3808" s="273">
        <v>23.79</v>
      </c>
    </row>
    <row r="3809" spans="1:4" x14ac:dyDescent="0.2">
      <c r="A3809" s="271">
        <v>6145</v>
      </c>
      <c r="B3809" s="272" t="s">
        <v>4634</v>
      </c>
      <c r="C3809" s="271" t="s">
        <v>77</v>
      </c>
      <c r="D3809" s="273">
        <v>26.28</v>
      </c>
    </row>
    <row r="3810" spans="1:4" x14ac:dyDescent="0.2">
      <c r="A3810" s="271">
        <v>6149</v>
      </c>
      <c r="B3810" s="272" t="s">
        <v>4635</v>
      </c>
      <c r="C3810" s="271" t="s">
        <v>77</v>
      </c>
      <c r="D3810" s="273">
        <v>17.37</v>
      </c>
    </row>
    <row r="3811" spans="1:4" x14ac:dyDescent="0.2">
      <c r="A3811" s="271">
        <v>6146</v>
      </c>
      <c r="B3811" s="272" t="s">
        <v>4636</v>
      </c>
      <c r="C3811" s="271" t="s">
        <v>77</v>
      </c>
      <c r="D3811" s="273">
        <v>24.97</v>
      </c>
    </row>
    <row r="3812" spans="1:4" x14ac:dyDescent="0.2">
      <c r="A3812" s="271">
        <v>44536</v>
      </c>
      <c r="B3812" s="272" t="s">
        <v>4637</v>
      </c>
      <c r="C3812" s="271" t="s">
        <v>61</v>
      </c>
      <c r="D3812" s="273">
        <v>3.2</v>
      </c>
    </row>
    <row r="3813" spans="1:4" x14ac:dyDescent="0.2">
      <c r="A3813" s="271">
        <v>39961</v>
      </c>
      <c r="B3813" s="272" t="s">
        <v>4638</v>
      </c>
      <c r="C3813" s="271" t="s">
        <v>77</v>
      </c>
      <c r="D3813" s="273">
        <v>25.19</v>
      </c>
    </row>
    <row r="3814" spans="1:4" x14ac:dyDescent="0.2">
      <c r="A3814" s="271">
        <v>42433</v>
      </c>
      <c r="B3814" s="272" t="s">
        <v>4639</v>
      </c>
      <c r="C3814" s="271" t="s">
        <v>77</v>
      </c>
      <c r="D3814" s="273"/>
    </row>
    <row r="3815" spans="1:4" x14ac:dyDescent="0.2">
      <c r="A3815" s="271">
        <v>42434</v>
      </c>
      <c r="B3815" s="272" t="s">
        <v>4640</v>
      </c>
      <c r="C3815" s="271" t="s">
        <v>77</v>
      </c>
      <c r="D3815" s="273"/>
    </row>
    <row r="3816" spans="1:4" x14ac:dyDescent="0.2">
      <c r="A3816" s="271">
        <v>42435</v>
      </c>
      <c r="B3816" s="272" t="s">
        <v>4641</v>
      </c>
      <c r="C3816" s="271" t="s">
        <v>77</v>
      </c>
      <c r="D3816" s="273"/>
    </row>
    <row r="3817" spans="1:4" x14ac:dyDescent="0.2">
      <c r="A3817" s="271">
        <v>38061</v>
      </c>
      <c r="B3817" s="272" t="s">
        <v>4642</v>
      </c>
      <c r="C3817" s="271" t="s">
        <v>77</v>
      </c>
      <c r="D3817" s="273">
        <v>55.15</v>
      </c>
    </row>
    <row r="3818" spans="1:4" x14ac:dyDescent="0.2">
      <c r="A3818" s="271">
        <v>20250</v>
      </c>
      <c r="B3818" s="272" t="s">
        <v>4643</v>
      </c>
      <c r="C3818" s="271" t="s">
        <v>61</v>
      </c>
      <c r="D3818" s="273">
        <v>17.899999999999999</v>
      </c>
    </row>
    <row r="3819" spans="1:4" x14ac:dyDescent="0.2">
      <c r="A3819" s="271">
        <v>13388</v>
      </c>
      <c r="B3819" s="272" t="s">
        <v>4644</v>
      </c>
      <c r="C3819" s="271" t="s">
        <v>61</v>
      </c>
      <c r="D3819" s="273">
        <v>184.44</v>
      </c>
    </row>
    <row r="3820" spans="1:4" x14ac:dyDescent="0.2">
      <c r="A3820" s="271">
        <v>39914</v>
      </c>
      <c r="B3820" s="272" t="s">
        <v>4645</v>
      </c>
      <c r="C3820" s="271" t="s">
        <v>61</v>
      </c>
      <c r="D3820" s="273"/>
    </row>
    <row r="3821" spans="1:4" x14ac:dyDescent="0.2">
      <c r="A3821" s="271">
        <v>12732</v>
      </c>
      <c r="B3821" s="272" t="s">
        <v>4646</v>
      </c>
      <c r="C3821" s="271" t="s">
        <v>77</v>
      </c>
      <c r="D3821" s="273"/>
    </row>
    <row r="3822" spans="1:4" x14ac:dyDescent="0.2">
      <c r="A3822" s="271">
        <v>6160</v>
      </c>
      <c r="B3822" s="272" t="s">
        <v>4647</v>
      </c>
      <c r="C3822" s="271" t="s">
        <v>65</v>
      </c>
      <c r="D3822" s="273">
        <v>19.760000000000002</v>
      </c>
    </row>
    <row r="3823" spans="1:4" x14ac:dyDescent="0.2">
      <c r="A3823" s="271">
        <v>41087</v>
      </c>
      <c r="B3823" s="272" t="s">
        <v>4648</v>
      </c>
      <c r="C3823" s="271" t="s">
        <v>966</v>
      </c>
      <c r="D3823" s="273">
        <v>3485.91</v>
      </c>
    </row>
    <row r="3824" spans="1:4" x14ac:dyDescent="0.2">
      <c r="A3824" s="271">
        <v>6166</v>
      </c>
      <c r="B3824" s="272" t="s">
        <v>4649</v>
      </c>
      <c r="C3824" s="271" t="s">
        <v>65</v>
      </c>
      <c r="D3824" s="273">
        <v>23.21</v>
      </c>
    </row>
    <row r="3825" spans="1:4" x14ac:dyDescent="0.2">
      <c r="A3825" s="271">
        <v>41088</v>
      </c>
      <c r="B3825" s="272" t="s">
        <v>4650</v>
      </c>
      <c r="C3825" s="271" t="s">
        <v>966</v>
      </c>
      <c r="D3825" s="273">
        <v>4096.38</v>
      </c>
    </row>
    <row r="3826" spans="1:4" x14ac:dyDescent="0.2">
      <c r="A3826" s="271">
        <v>20232</v>
      </c>
      <c r="B3826" s="272" t="s">
        <v>4651</v>
      </c>
      <c r="C3826" s="271" t="s">
        <v>54</v>
      </c>
      <c r="D3826" s="273">
        <v>99.23</v>
      </c>
    </row>
    <row r="3827" spans="1:4" x14ac:dyDescent="0.2">
      <c r="A3827" s="271">
        <v>10856</v>
      </c>
      <c r="B3827" s="272" t="s">
        <v>4652</v>
      </c>
      <c r="C3827" s="271" t="s">
        <v>54</v>
      </c>
      <c r="D3827" s="273"/>
    </row>
    <row r="3828" spans="1:4" x14ac:dyDescent="0.2">
      <c r="A3828" s="271">
        <v>4828</v>
      </c>
      <c r="B3828" s="272" t="s">
        <v>4653</v>
      </c>
      <c r="C3828" s="271" t="s">
        <v>54</v>
      </c>
      <c r="D3828" s="273">
        <v>74.63</v>
      </c>
    </row>
    <row r="3829" spans="1:4" x14ac:dyDescent="0.2">
      <c r="A3829" s="271">
        <v>20249</v>
      </c>
      <c r="B3829" s="272" t="s">
        <v>4654</v>
      </c>
      <c r="C3829" s="271" t="s">
        <v>54</v>
      </c>
      <c r="D3829" s="273">
        <v>40.86</v>
      </c>
    </row>
    <row r="3830" spans="1:4" x14ac:dyDescent="0.2">
      <c r="A3830" s="271">
        <v>11609</v>
      </c>
      <c r="B3830" s="272" t="s">
        <v>4655</v>
      </c>
      <c r="C3830" s="271" t="s">
        <v>868</v>
      </c>
      <c r="D3830" s="273">
        <v>13.42</v>
      </c>
    </row>
    <row r="3831" spans="1:4" x14ac:dyDescent="0.2">
      <c r="A3831" s="271">
        <v>20083</v>
      </c>
      <c r="B3831" s="272" t="s">
        <v>4656</v>
      </c>
      <c r="C3831" s="271" t="s">
        <v>77</v>
      </c>
      <c r="D3831" s="273">
        <v>87.17</v>
      </c>
    </row>
    <row r="3832" spans="1:4" x14ac:dyDescent="0.2">
      <c r="A3832" s="271">
        <v>10691</v>
      </c>
      <c r="B3832" s="272" t="s">
        <v>4657</v>
      </c>
      <c r="C3832" s="271" t="s">
        <v>868</v>
      </c>
      <c r="D3832" s="273"/>
    </row>
    <row r="3833" spans="1:4" x14ac:dyDescent="0.2">
      <c r="A3833" s="271">
        <v>12295</v>
      </c>
      <c r="B3833" s="272" t="s">
        <v>4658</v>
      </c>
      <c r="C3833" s="271" t="s">
        <v>77</v>
      </c>
      <c r="D3833" s="273">
        <v>3.22</v>
      </c>
    </row>
    <row r="3834" spans="1:4" x14ac:dyDescent="0.2">
      <c r="A3834" s="271">
        <v>12296</v>
      </c>
      <c r="B3834" s="272" t="s">
        <v>4659</v>
      </c>
      <c r="C3834" s="271" t="s">
        <v>77</v>
      </c>
      <c r="D3834" s="273">
        <v>4.16</v>
      </c>
    </row>
    <row r="3835" spans="1:4" x14ac:dyDescent="0.2">
      <c r="A3835" s="271">
        <v>12294</v>
      </c>
      <c r="B3835" s="272" t="s">
        <v>4660</v>
      </c>
      <c r="C3835" s="271" t="s">
        <v>77</v>
      </c>
      <c r="D3835" s="273">
        <v>10</v>
      </c>
    </row>
    <row r="3836" spans="1:4" x14ac:dyDescent="0.2">
      <c r="A3836" s="271">
        <v>14543</v>
      </c>
      <c r="B3836" s="272" t="s">
        <v>4661</v>
      </c>
      <c r="C3836" s="271" t="s">
        <v>77</v>
      </c>
      <c r="D3836" s="273">
        <v>7.14</v>
      </c>
    </row>
    <row r="3837" spans="1:4" x14ac:dyDescent="0.2">
      <c r="A3837" s="271">
        <v>13329</v>
      </c>
      <c r="B3837" s="272" t="s">
        <v>4662</v>
      </c>
      <c r="C3837" s="271" t="s">
        <v>77</v>
      </c>
      <c r="D3837" s="273">
        <v>4.1900000000000004</v>
      </c>
    </row>
    <row r="3838" spans="1:4" x14ac:dyDescent="0.2">
      <c r="A3838" s="271">
        <v>21047</v>
      </c>
      <c r="B3838" s="272" t="s">
        <v>4663</v>
      </c>
      <c r="C3838" s="271" t="s">
        <v>77</v>
      </c>
      <c r="D3838" s="273">
        <v>47.41</v>
      </c>
    </row>
    <row r="3839" spans="1:4" x14ac:dyDescent="0.2">
      <c r="A3839" s="271">
        <v>21042</v>
      </c>
      <c r="B3839" s="272" t="s">
        <v>4664</v>
      </c>
      <c r="C3839" s="271" t="s">
        <v>77</v>
      </c>
      <c r="D3839" s="273">
        <v>36.54</v>
      </c>
    </row>
    <row r="3840" spans="1:4" x14ac:dyDescent="0.2">
      <c r="A3840" s="271">
        <v>21043</v>
      </c>
      <c r="B3840" s="272" t="s">
        <v>4665</v>
      </c>
      <c r="C3840" s="271" t="s">
        <v>77</v>
      </c>
      <c r="D3840" s="273">
        <v>46.16</v>
      </c>
    </row>
    <row r="3841" spans="1:4" x14ac:dyDescent="0.2">
      <c r="A3841" s="271">
        <v>21044</v>
      </c>
      <c r="B3841" s="272" t="s">
        <v>4666</v>
      </c>
      <c r="C3841" s="271" t="s">
        <v>77</v>
      </c>
      <c r="D3841" s="273">
        <v>32.159999999999997</v>
      </c>
    </row>
    <row r="3842" spans="1:4" x14ac:dyDescent="0.2">
      <c r="A3842" s="271">
        <v>21045</v>
      </c>
      <c r="B3842" s="272" t="s">
        <v>4667</v>
      </c>
      <c r="C3842" s="271" t="s">
        <v>77</v>
      </c>
      <c r="D3842" s="273">
        <v>44.05</v>
      </c>
    </row>
    <row r="3843" spans="1:4" x14ac:dyDescent="0.2">
      <c r="A3843" s="271">
        <v>21041</v>
      </c>
      <c r="B3843" s="272" t="s">
        <v>4668</v>
      </c>
      <c r="C3843" s="271" t="s">
        <v>77</v>
      </c>
      <c r="D3843" s="273">
        <v>37.99</v>
      </c>
    </row>
    <row r="3844" spans="1:4" x14ac:dyDescent="0.2">
      <c r="A3844" s="271">
        <v>21040</v>
      </c>
      <c r="B3844" s="272" t="s">
        <v>4669</v>
      </c>
      <c r="C3844" s="271" t="s">
        <v>77</v>
      </c>
      <c r="D3844" s="273">
        <v>31.47</v>
      </c>
    </row>
    <row r="3845" spans="1:4" x14ac:dyDescent="0.2">
      <c r="A3845" s="271">
        <v>14149</v>
      </c>
      <c r="B3845" s="272" t="s">
        <v>4670</v>
      </c>
      <c r="C3845" s="271" t="s">
        <v>2869</v>
      </c>
      <c r="D3845" s="273"/>
    </row>
    <row r="3846" spans="1:4" x14ac:dyDescent="0.2">
      <c r="A3846" s="271">
        <v>38099</v>
      </c>
      <c r="B3846" s="272" t="s">
        <v>4671</v>
      </c>
      <c r="C3846" s="271" t="s">
        <v>77</v>
      </c>
      <c r="D3846" s="273">
        <v>1.45</v>
      </c>
    </row>
    <row r="3847" spans="1:4" x14ac:dyDescent="0.2">
      <c r="A3847" s="271">
        <v>38100</v>
      </c>
      <c r="B3847" s="272" t="s">
        <v>4672</v>
      </c>
      <c r="C3847" s="271" t="s">
        <v>77</v>
      </c>
      <c r="D3847" s="273">
        <v>2.37</v>
      </c>
    </row>
    <row r="3848" spans="1:4" x14ac:dyDescent="0.2">
      <c r="A3848" s="271">
        <v>7576</v>
      </c>
      <c r="B3848" s="272" t="s">
        <v>4673</v>
      </c>
      <c r="C3848" s="271" t="s">
        <v>77</v>
      </c>
      <c r="D3848" s="273">
        <v>232.06</v>
      </c>
    </row>
    <row r="3849" spans="1:4" x14ac:dyDescent="0.2">
      <c r="A3849" s="271">
        <v>3384</v>
      </c>
      <c r="B3849" s="272" t="s">
        <v>4674</v>
      </c>
      <c r="C3849" s="271" t="s">
        <v>77</v>
      </c>
      <c r="D3849" s="273">
        <v>6.6</v>
      </c>
    </row>
    <row r="3850" spans="1:4" x14ac:dyDescent="0.2">
      <c r="A3850" s="271">
        <v>7572</v>
      </c>
      <c r="B3850" s="272" t="s">
        <v>4675</v>
      </c>
      <c r="C3850" s="271" t="s">
        <v>77</v>
      </c>
      <c r="D3850" s="273">
        <v>9.02</v>
      </c>
    </row>
    <row r="3851" spans="1:4" x14ac:dyDescent="0.2">
      <c r="A3851" s="271">
        <v>3396</v>
      </c>
      <c r="B3851" s="272" t="s">
        <v>4676</v>
      </c>
      <c r="C3851" s="271" t="s">
        <v>77</v>
      </c>
      <c r="D3851" s="273">
        <v>6.1</v>
      </c>
    </row>
    <row r="3852" spans="1:4" x14ac:dyDescent="0.2">
      <c r="A3852" s="271">
        <v>37590</v>
      </c>
      <c r="B3852" s="272" t="s">
        <v>4677</v>
      </c>
      <c r="C3852" s="271" t="s">
        <v>77</v>
      </c>
      <c r="D3852" s="273"/>
    </row>
    <row r="3853" spans="1:4" x14ac:dyDescent="0.2">
      <c r="A3853" s="271">
        <v>37591</v>
      </c>
      <c r="B3853" s="272" t="s">
        <v>4678</v>
      </c>
      <c r="C3853" s="271" t="s">
        <v>77</v>
      </c>
      <c r="D3853" s="273"/>
    </row>
    <row r="3854" spans="1:4" x14ac:dyDescent="0.2">
      <c r="A3854" s="271">
        <v>12626</v>
      </c>
      <c r="B3854" s="272" t="s">
        <v>4679</v>
      </c>
      <c r="C3854" s="271" t="s">
        <v>77</v>
      </c>
      <c r="D3854" s="273">
        <v>41.98</v>
      </c>
    </row>
    <row r="3855" spans="1:4" x14ac:dyDescent="0.2">
      <c r="A3855" s="271">
        <v>11033</v>
      </c>
      <c r="B3855" s="272" t="s">
        <v>4680</v>
      </c>
      <c r="C3855" s="271" t="s">
        <v>77</v>
      </c>
      <c r="D3855" s="273">
        <v>6.7</v>
      </c>
    </row>
    <row r="3856" spans="1:4" x14ac:dyDescent="0.2">
      <c r="A3856" s="271">
        <v>390</v>
      </c>
      <c r="B3856" s="272" t="s">
        <v>4681</v>
      </c>
      <c r="C3856" s="271" t="s">
        <v>77</v>
      </c>
      <c r="D3856" s="273">
        <v>11.03</v>
      </c>
    </row>
    <row r="3857" spans="1:4" x14ac:dyDescent="0.2">
      <c r="A3857" s="271">
        <v>42436</v>
      </c>
      <c r="B3857" s="272" t="s">
        <v>4682</v>
      </c>
      <c r="C3857" s="271" t="s">
        <v>77</v>
      </c>
      <c r="D3857" s="273"/>
    </row>
    <row r="3858" spans="1:4" x14ac:dyDescent="0.2">
      <c r="A3858" s="271">
        <v>6194</v>
      </c>
      <c r="B3858" s="272" t="s">
        <v>4683</v>
      </c>
      <c r="C3858" s="271" t="s">
        <v>54</v>
      </c>
      <c r="D3858" s="273">
        <v>8.26</v>
      </c>
    </row>
    <row r="3859" spans="1:4" x14ac:dyDescent="0.2">
      <c r="A3859" s="271">
        <v>10567</v>
      </c>
      <c r="B3859" s="272" t="s">
        <v>4684</v>
      </c>
      <c r="C3859" s="271" t="s">
        <v>54</v>
      </c>
      <c r="D3859" s="273">
        <v>13.08</v>
      </c>
    </row>
    <row r="3860" spans="1:4" x14ac:dyDescent="0.2">
      <c r="A3860" s="271">
        <v>6212</v>
      </c>
      <c r="B3860" s="272" t="s">
        <v>4685</v>
      </c>
      <c r="C3860" s="271" t="s">
        <v>54</v>
      </c>
      <c r="D3860" s="273">
        <v>19.2</v>
      </c>
    </row>
    <row r="3861" spans="1:4" x14ac:dyDescent="0.2">
      <c r="A3861" s="271">
        <v>3993</v>
      </c>
      <c r="B3861" s="272" t="s">
        <v>4686</v>
      </c>
      <c r="C3861" s="271" t="s">
        <v>59</v>
      </c>
      <c r="D3861" s="273">
        <v>97.09</v>
      </c>
    </row>
    <row r="3862" spans="1:4" x14ac:dyDescent="0.2">
      <c r="A3862" s="271">
        <v>3990</v>
      </c>
      <c r="B3862" s="272" t="s">
        <v>4687</v>
      </c>
      <c r="C3862" s="271" t="s">
        <v>54</v>
      </c>
      <c r="D3862" s="273">
        <v>18.27</v>
      </c>
    </row>
    <row r="3863" spans="1:4" x14ac:dyDescent="0.2">
      <c r="A3863" s="271">
        <v>3992</v>
      </c>
      <c r="B3863" s="272" t="s">
        <v>4688</v>
      </c>
      <c r="C3863" s="271" t="s">
        <v>54</v>
      </c>
      <c r="D3863" s="273">
        <v>24.66</v>
      </c>
    </row>
    <row r="3864" spans="1:4" x14ac:dyDescent="0.2">
      <c r="A3864" s="271">
        <v>6178</v>
      </c>
      <c r="B3864" s="272" t="s">
        <v>4689</v>
      </c>
      <c r="C3864" s="271" t="s">
        <v>59</v>
      </c>
      <c r="D3864" s="273"/>
    </row>
    <row r="3865" spans="1:4" x14ac:dyDescent="0.2">
      <c r="A3865" s="271">
        <v>6180</v>
      </c>
      <c r="B3865" s="272" t="s">
        <v>4690</v>
      </c>
      <c r="C3865" s="271" t="s">
        <v>59</v>
      </c>
      <c r="D3865" s="273"/>
    </row>
    <row r="3866" spans="1:4" x14ac:dyDescent="0.2">
      <c r="A3866" s="271">
        <v>6182</v>
      </c>
      <c r="B3866" s="272" t="s">
        <v>4691</v>
      </c>
      <c r="C3866" s="271" t="s">
        <v>59</v>
      </c>
      <c r="D3866" s="273"/>
    </row>
    <row r="3867" spans="1:4" x14ac:dyDescent="0.2">
      <c r="A3867" s="271">
        <v>43614</v>
      </c>
      <c r="B3867" s="272" t="s">
        <v>4692</v>
      </c>
      <c r="C3867" s="271" t="s">
        <v>54</v>
      </c>
      <c r="D3867" s="273">
        <v>12.34</v>
      </c>
    </row>
    <row r="3868" spans="1:4" x14ac:dyDescent="0.2">
      <c r="A3868" s="271">
        <v>6193</v>
      </c>
      <c r="B3868" s="272" t="s">
        <v>4693</v>
      </c>
      <c r="C3868" s="271" t="s">
        <v>54</v>
      </c>
      <c r="D3868" s="273">
        <v>15.02</v>
      </c>
    </row>
    <row r="3869" spans="1:4" x14ac:dyDescent="0.2">
      <c r="A3869" s="271">
        <v>6189</v>
      </c>
      <c r="B3869" s="272" t="s">
        <v>4694</v>
      </c>
      <c r="C3869" s="271" t="s">
        <v>54</v>
      </c>
      <c r="D3869" s="273">
        <v>21.92</v>
      </c>
    </row>
    <row r="3870" spans="1:4" x14ac:dyDescent="0.2">
      <c r="A3870" s="271">
        <v>6214</v>
      </c>
      <c r="B3870" s="272" t="s">
        <v>4695</v>
      </c>
      <c r="C3870" s="271" t="s">
        <v>59</v>
      </c>
      <c r="D3870" s="273"/>
    </row>
    <row r="3871" spans="1:4" x14ac:dyDescent="0.2">
      <c r="A3871" s="271">
        <v>36153</v>
      </c>
      <c r="B3871" s="272" t="s">
        <v>4696</v>
      </c>
      <c r="C3871" s="271" t="s">
        <v>77</v>
      </c>
      <c r="D3871" s="273">
        <v>234.06</v>
      </c>
    </row>
    <row r="3872" spans="1:4" x14ac:dyDescent="0.2">
      <c r="A3872" s="271">
        <v>10740</v>
      </c>
      <c r="B3872" s="272" t="s">
        <v>4697</v>
      </c>
      <c r="C3872" s="271" t="s">
        <v>77</v>
      </c>
      <c r="D3872" s="273">
        <v>10539.85</v>
      </c>
    </row>
    <row r="3873" spans="1:4" x14ac:dyDescent="0.2">
      <c r="A3873" s="271">
        <v>13914</v>
      </c>
      <c r="B3873" s="272" t="s">
        <v>4698</v>
      </c>
      <c r="C3873" s="271" t="s">
        <v>77</v>
      </c>
      <c r="D3873" s="273">
        <v>762.6</v>
      </c>
    </row>
    <row r="3874" spans="1:4" x14ac:dyDescent="0.2">
      <c r="A3874" s="271">
        <v>10742</v>
      </c>
      <c r="B3874" s="272" t="s">
        <v>4699</v>
      </c>
      <c r="C3874" s="271" t="s">
        <v>77</v>
      </c>
      <c r="D3874" s="273">
        <v>1112.26</v>
      </c>
    </row>
    <row r="3875" spans="1:4" x14ac:dyDescent="0.2">
      <c r="A3875" s="271">
        <v>38465</v>
      </c>
      <c r="B3875" s="272" t="s">
        <v>4700</v>
      </c>
      <c r="C3875" s="271" t="s">
        <v>77</v>
      </c>
      <c r="D3875" s="273">
        <v>35.97</v>
      </c>
    </row>
    <row r="3876" spans="1:4" x14ac:dyDescent="0.2">
      <c r="A3876" s="271">
        <v>7543</v>
      </c>
      <c r="B3876" s="272" t="s">
        <v>4701</v>
      </c>
      <c r="C3876" s="271" t="s">
        <v>77</v>
      </c>
      <c r="D3876" s="273">
        <v>6.38</v>
      </c>
    </row>
    <row r="3877" spans="1:4" x14ac:dyDescent="0.2">
      <c r="A3877" s="271">
        <v>43427</v>
      </c>
      <c r="B3877" s="272" t="s">
        <v>4702</v>
      </c>
      <c r="C3877" s="271" t="s">
        <v>77</v>
      </c>
      <c r="D3877" s="273"/>
    </row>
    <row r="3878" spans="1:4" x14ac:dyDescent="0.2">
      <c r="A3878" s="271">
        <v>41613</v>
      </c>
      <c r="B3878" s="272" t="s">
        <v>4703</v>
      </c>
      <c r="C3878" s="271" t="s">
        <v>77</v>
      </c>
      <c r="D3878" s="273"/>
    </row>
    <row r="3879" spans="1:4" x14ac:dyDescent="0.2">
      <c r="A3879" s="271">
        <v>41614</v>
      </c>
      <c r="B3879" s="272" t="s">
        <v>4704</v>
      </c>
      <c r="C3879" s="271" t="s">
        <v>77</v>
      </c>
      <c r="D3879" s="273"/>
    </row>
    <row r="3880" spans="1:4" x14ac:dyDescent="0.2">
      <c r="A3880" s="271">
        <v>41615</v>
      </c>
      <c r="B3880" s="272" t="s">
        <v>4705</v>
      </c>
      <c r="C3880" s="271" t="s">
        <v>77</v>
      </c>
      <c r="D3880" s="273"/>
    </row>
    <row r="3881" spans="1:4" x14ac:dyDescent="0.2">
      <c r="A3881" s="271">
        <v>41616</v>
      </c>
      <c r="B3881" s="272" t="s">
        <v>4706</v>
      </c>
      <c r="C3881" s="271" t="s">
        <v>77</v>
      </c>
      <c r="D3881" s="273"/>
    </row>
    <row r="3882" spans="1:4" x14ac:dyDescent="0.2">
      <c r="A3882" s="271">
        <v>41617</v>
      </c>
      <c r="B3882" s="272" t="s">
        <v>4707</v>
      </c>
      <c r="C3882" s="271" t="s">
        <v>77</v>
      </c>
      <c r="D3882" s="273"/>
    </row>
    <row r="3883" spans="1:4" x14ac:dyDescent="0.2">
      <c r="A3883" s="271">
        <v>41618</v>
      </c>
      <c r="B3883" s="272" t="s">
        <v>4708</v>
      </c>
      <c r="C3883" s="271" t="s">
        <v>77</v>
      </c>
      <c r="D3883" s="273"/>
    </row>
    <row r="3884" spans="1:4" x14ac:dyDescent="0.2">
      <c r="A3884" s="271">
        <v>43428</v>
      </c>
      <c r="B3884" s="272" t="s">
        <v>4709</v>
      </c>
      <c r="C3884" s="271" t="s">
        <v>77</v>
      </c>
      <c r="D3884" s="273"/>
    </row>
    <row r="3885" spans="1:4" x14ac:dyDescent="0.2">
      <c r="A3885" s="271">
        <v>41619</v>
      </c>
      <c r="B3885" s="272" t="s">
        <v>4710</v>
      </c>
      <c r="C3885" s="271" t="s">
        <v>77</v>
      </c>
      <c r="D3885" s="273"/>
    </row>
    <row r="3886" spans="1:4" x14ac:dyDescent="0.2">
      <c r="A3886" s="271">
        <v>41620</v>
      </c>
      <c r="B3886" s="272" t="s">
        <v>4711</v>
      </c>
      <c r="C3886" s="271" t="s">
        <v>77</v>
      </c>
      <c r="D3886" s="273"/>
    </row>
    <row r="3887" spans="1:4" x14ac:dyDescent="0.2">
      <c r="A3887" s="271">
        <v>41622</v>
      </c>
      <c r="B3887" s="272" t="s">
        <v>4712</v>
      </c>
      <c r="C3887" s="271" t="s">
        <v>77</v>
      </c>
      <c r="D3887" s="273"/>
    </row>
    <row r="3888" spans="1:4" x14ac:dyDescent="0.2">
      <c r="A3888" s="271">
        <v>41623</v>
      </c>
      <c r="B3888" s="272" t="s">
        <v>4713</v>
      </c>
      <c r="C3888" s="271" t="s">
        <v>77</v>
      </c>
      <c r="D3888" s="273"/>
    </row>
    <row r="3889" spans="1:4" x14ac:dyDescent="0.2">
      <c r="A3889" s="271">
        <v>41624</v>
      </c>
      <c r="B3889" s="272" t="s">
        <v>4714</v>
      </c>
      <c r="C3889" s="271" t="s">
        <v>77</v>
      </c>
      <c r="D3889" s="273"/>
    </row>
    <row r="3890" spans="1:4" x14ac:dyDescent="0.2">
      <c r="A3890" s="271">
        <v>41625</v>
      </c>
      <c r="B3890" s="272" t="s">
        <v>4715</v>
      </c>
      <c r="C3890" s="271" t="s">
        <v>77</v>
      </c>
      <c r="D3890" s="273"/>
    </row>
    <row r="3891" spans="1:4" x14ac:dyDescent="0.2">
      <c r="A3891" s="271">
        <v>39346</v>
      </c>
      <c r="B3891" s="272" t="s">
        <v>4716</v>
      </c>
      <c r="C3891" s="271" t="s">
        <v>77</v>
      </c>
      <c r="D3891" s="273">
        <v>3.94</v>
      </c>
    </row>
    <row r="3892" spans="1:4" x14ac:dyDescent="0.2">
      <c r="A3892" s="271">
        <v>39350</v>
      </c>
      <c r="B3892" s="272" t="s">
        <v>4717</v>
      </c>
      <c r="C3892" s="271" t="s">
        <v>77</v>
      </c>
      <c r="D3892" s="273">
        <v>4.24</v>
      </c>
    </row>
    <row r="3893" spans="1:4" x14ac:dyDescent="0.2">
      <c r="A3893" s="271">
        <v>39351</v>
      </c>
      <c r="B3893" s="272" t="s">
        <v>4718</v>
      </c>
      <c r="C3893" s="271" t="s">
        <v>77</v>
      </c>
      <c r="D3893" s="273">
        <v>4.91</v>
      </c>
    </row>
    <row r="3894" spans="1:4" x14ac:dyDescent="0.2">
      <c r="A3894" s="271">
        <v>39352</v>
      </c>
      <c r="B3894" s="272" t="s">
        <v>4719</v>
      </c>
      <c r="C3894" s="271" t="s">
        <v>77</v>
      </c>
      <c r="D3894" s="273">
        <v>3.94</v>
      </c>
    </row>
    <row r="3895" spans="1:4" x14ac:dyDescent="0.2">
      <c r="A3895" s="271">
        <v>38837</v>
      </c>
      <c r="B3895" s="272" t="s">
        <v>4720</v>
      </c>
      <c r="C3895" s="271" t="s">
        <v>77</v>
      </c>
      <c r="D3895" s="273"/>
    </row>
    <row r="3896" spans="1:4" x14ac:dyDescent="0.2">
      <c r="A3896" s="271">
        <v>38836</v>
      </c>
      <c r="B3896" s="272" t="s">
        <v>4721</v>
      </c>
      <c r="C3896" s="271" t="s">
        <v>77</v>
      </c>
      <c r="D3896" s="273"/>
    </row>
    <row r="3897" spans="1:4" x14ac:dyDescent="0.2">
      <c r="A3897" s="271">
        <v>2666</v>
      </c>
      <c r="B3897" s="272" t="s">
        <v>4722</v>
      </c>
      <c r="C3897" s="271" t="s">
        <v>77</v>
      </c>
      <c r="D3897" s="273">
        <v>5.97</v>
      </c>
    </row>
    <row r="3898" spans="1:4" x14ac:dyDescent="0.2">
      <c r="A3898" s="271">
        <v>2668</v>
      </c>
      <c r="B3898" s="272" t="s">
        <v>4723</v>
      </c>
      <c r="C3898" s="271" t="s">
        <v>77</v>
      </c>
      <c r="D3898" s="273">
        <v>6.82</v>
      </c>
    </row>
    <row r="3899" spans="1:4" x14ac:dyDescent="0.2">
      <c r="A3899" s="271">
        <v>2664</v>
      </c>
      <c r="B3899" s="272" t="s">
        <v>4724</v>
      </c>
      <c r="C3899" s="271" t="s">
        <v>77</v>
      </c>
      <c r="D3899" s="273">
        <v>10.06</v>
      </c>
    </row>
    <row r="3900" spans="1:4" x14ac:dyDescent="0.2">
      <c r="A3900" s="271">
        <v>2662</v>
      </c>
      <c r="B3900" s="272" t="s">
        <v>4725</v>
      </c>
      <c r="C3900" s="271" t="s">
        <v>77</v>
      </c>
      <c r="D3900" s="273">
        <v>12.34</v>
      </c>
    </row>
    <row r="3901" spans="1:4" x14ac:dyDescent="0.2">
      <c r="A3901" s="271">
        <v>20964</v>
      </c>
      <c r="B3901" s="272" t="s">
        <v>4726</v>
      </c>
      <c r="C3901" s="271" t="s">
        <v>77</v>
      </c>
      <c r="D3901" s="273">
        <v>56.9</v>
      </c>
    </row>
    <row r="3902" spans="1:4" x14ac:dyDescent="0.2">
      <c r="A3902" s="271">
        <v>10905</v>
      </c>
      <c r="B3902" s="272" t="s">
        <v>4727</v>
      </c>
      <c r="C3902" s="271" t="s">
        <v>77</v>
      </c>
      <c r="D3902" s="273">
        <v>76.33</v>
      </c>
    </row>
    <row r="3903" spans="1:4" x14ac:dyDescent="0.2">
      <c r="A3903" s="271">
        <v>11289</v>
      </c>
      <c r="B3903" s="272" t="s">
        <v>4728</v>
      </c>
      <c r="C3903" s="271" t="s">
        <v>77</v>
      </c>
      <c r="D3903" s="273"/>
    </row>
    <row r="3904" spans="1:4" x14ac:dyDescent="0.2">
      <c r="A3904" s="271">
        <v>11241</v>
      </c>
      <c r="B3904" s="272" t="s">
        <v>4729</v>
      </c>
      <c r="C3904" s="271" t="s">
        <v>77</v>
      </c>
      <c r="D3904" s="273"/>
    </row>
    <row r="3905" spans="1:4" x14ac:dyDescent="0.2">
      <c r="A3905" s="271">
        <v>11301</v>
      </c>
      <c r="B3905" s="272" t="s">
        <v>4730</v>
      </c>
      <c r="C3905" s="271" t="s">
        <v>77</v>
      </c>
      <c r="D3905" s="273"/>
    </row>
    <row r="3906" spans="1:4" x14ac:dyDescent="0.2">
      <c r="A3906" s="271">
        <v>21090</v>
      </c>
      <c r="B3906" s="272" t="s">
        <v>4731</v>
      </c>
      <c r="C3906" s="271" t="s">
        <v>77</v>
      </c>
      <c r="D3906" s="273"/>
    </row>
    <row r="3907" spans="1:4" x14ac:dyDescent="0.2">
      <c r="A3907" s="271">
        <v>11315</v>
      </c>
      <c r="B3907" s="272" t="s">
        <v>4732</v>
      </c>
      <c r="C3907" s="271" t="s">
        <v>77</v>
      </c>
      <c r="D3907" s="273"/>
    </row>
    <row r="3908" spans="1:4" x14ac:dyDescent="0.2">
      <c r="A3908" s="271">
        <v>21071</v>
      </c>
      <c r="B3908" s="272" t="s">
        <v>4733</v>
      </c>
      <c r="C3908" s="271" t="s">
        <v>77</v>
      </c>
      <c r="D3908" s="273"/>
    </row>
    <row r="3909" spans="1:4" x14ac:dyDescent="0.2">
      <c r="A3909" s="271">
        <v>14112</v>
      </c>
      <c r="B3909" s="272" t="s">
        <v>4734</v>
      </c>
      <c r="C3909" s="271" t="s">
        <v>77</v>
      </c>
      <c r="D3909" s="273"/>
    </row>
    <row r="3910" spans="1:4" x14ac:dyDescent="0.2">
      <c r="A3910" s="271">
        <v>11316</v>
      </c>
      <c r="B3910" s="272" t="s">
        <v>4735</v>
      </c>
      <c r="C3910" s="271" t="s">
        <v>77</v>
      </c>
      <c r="D3910" s="273"/>
    </row>
    <row r="3911" spans="1:4" x14ac:dyDescent="0.2">
      <c r="A3911" s="271">
        <v>6243</v>
      </c>
      <c r="B3911" s="272" t="s">
        <v>4736</v>
      </c>
      <c r="C3911" s="271" t="s">
        <v>77</v>
      </c>
      <c r="D3911" s="273"/>
    </row>
    <row r="3912" spans="1:4" x14ac:dyDescent="0.2">
      <c r="A3912" s="271">
        <v>6240</v>
      </c>
      <c r="B3912" s="272" t="s">
        <v>4737</v>
      </c>
      <c r="C3912" s="271" t="s">
        <v>77</v>
      </c>
      <c r="D3912" s="273"/>
    </row>
    <row r="3913" spans="1:4" x14ac:dyDescent="0.2">
      <c r="A3913" s="271">
        <v>11296</v>
      </c>
      <c r="B3913" s="272" t="s">
        <v>4738</v>
      </c>
      <c r="C3913" s="271" t="s">
        <v>77</v>
      </c>
      <c r="D3913" s="273"/>
    </row>
    <row r="3914" spans="1:4" x14ac:dyDescent="0.2">
      <c r="A3914" s="271">
        <v>11299</v>
      </c>
      <c r="B3914" s="272" t="s">
        <v>4739</v>
      </c>
      <c r="C3914" s="271" t="s">
        <v>77</v>
      </c>
      <c r="D3914" s="273"/>
    </row>
    <row r="3915" spans="1:4" x14ac:dyDescent="0.2">
      <c r="A3915" s="271">
        <v>11688</v>
      </c>
      <c r="B3915" s="272" t="s">
        <v>4740</v>
      </c>
      <c r="C3915" s="271" t="s">
        <v>77</v>
      </c>
      <c r="D3915" s="273">
        <v>608.38</v>
      </c>
    </row>
    <row r="3916" spans="1:4" x14ac:dyDescent="0.2">
      <c r="A3916" s="271">
        <v>37736</v>
      </c>
      <c r="B3916" s="272" t="s">
        <v>4741</v>
      </c>
      <c r="C3916" s="271" t="s">
        <v>77</v>
      </c>
      <c r="D3916" s="273"/>
    </row>
    <row r="3917" spans="1:4" x14ac:dyDescent="0.2">
      <c r="A3917" s="271">
        <v>37739</v>
      </c>
      <c r="B3917" s="272" t="s">
        <v>4742</v>
      </c>
      <c r="C3917" s="271" t="s">
        <v>77</v>
      </c>
      <c r="D3917" s="273"/>
    </row>
    <row r="3918" spans="1:4" x14ac:dyDescent="0.2">
      <c r="A3918" s="271">
        <v>37740</v>
      </c>
      <c r="B3918" s="272" t="s">
        <v>4743</v>
      </c>
      <c r="C3918" s="271" t="s">
        <v>77</v>
      </c>
      <c r="D3918" s="273"/>
    </row>
    <row r="3919" spans="1:4" x14ac:dyDescent="0.2">
      <c r="A3919" s="271">
        <v>37738</v>
      </c>
      <c r="B3919" s="272" t="s">
        <v>4744</v>
      </c>
      <c r="C3919" s="271" t="s">
        <v>77</v>
      </c>
      <c r="D3919" s="273"/>
    </row>
    <row r="3920" spans="1:4" x14ac:dyDescent="0.2">
      <c r="A3920" s="271">
        <v>37737</v>
      </c>
      <c r="B3920" s="272" t="s">
        <v>4745</v>
      </c>
      <c r="C3920" s="271" t="s">
        <v>77</v>
      </c>
      <c r="D3920" s="273"/>
    </row>
    <row r="3921" spans="1:4" x14ac:dyDescent="0.2">
      <c r="A3921" s="271">
        <v>25014</v>
      </c>
      <c r="B3921" s="272" t="s">
        <v>4746</v>
      </c>
      <c r="C3921" s="271" t="s">
        <v>77</v>
      </c>
      <c r="D3921" s="273"/>
    </row>
    <row r="3922" spans="1:4" x14ac:dyDescent="0.2">
      <c r="A3922" s="271">
        <v>25013</v>
      </c>
      <c r="B3922" s="272" t="s">
        <v>4747</v>
      </c>
      <c r="C3922" s="271" t="s">
        <v>77</v>
      </c>
      <c r="D3922" s="273"/>
    </row>
    <row r="3923" spans="1:4" x14ac:dyDescent="0.2">
      <c r="A3923" s="271">
        <v>14405</v>
      </c>
      <c r="B3923" s="272" t="s">
        <v>4748</v>
      </c>
      <c r="C3923" s="271" t="s">
        <v>77</v>
      </c>
      <c r="D3923" s="273"/>
    </row>
    <row r="3924" spans="1:4" x14ac:dyDescent="0.2">
      <c r="A3924" s="271">
        <v>20271</v>
      </c>
      <c r="B3924" s="272" t="s">
        <v>4749</v>
      </c>
      <c r="C3924" s="271" t="s">
        <v>77</v>
      </c>
      <c r="D3924" s="273">
        <v>568.41999999999996</v>
      </c>
    </row>
    <row r="3925" spans="1:4" x14ac:dyDescent="0.2">
      <c r="A3925" s="271">
        <v>10423</v>
      </c>
      <c r="B3925" s="272" t="s">
        <v>4750</v>
      </c>
      <c r="C3925" s="271" t="s">
        <v>77</v>
      </c>
      <c r="D3925" s="273">
        <v>417.35</v>
      </c>
    </row>
    <row r="3926" spans="1:4" x14ac:dyDescent="0.2">
      <c r="A3926" s="271">
        <v>36790</v>
      </c>
      <c r="B3926" s="272" t="s">
        <v>4751</v>
      </c>
      <c r="C3926" s="271" t="s">
        <v>77</v>
      </c>
      <c r="D3926" s="273">
        <v>316.18</v>
      </c>
    </row>
    <row r="3927" spans="1:4" x14ac:dyDescent="0.2">
      <c r="A3927" s="271">
        <v>37589</v>
      </c>
      <c r="B3927" s="272" t="s">
        <v>4752</v>
      </c>
      <c r="C3927" s="271" t="s">
        <v>77</v>
      </c>
      <c r="D3927" s="273">
        <v>387.4</v>
      </c>
    </row>
    <row r="3928" spans="1:4" x14ac:dyDescent="0.2">
      <c r="A3928" s="271">
        <v>11690</v>
      </c>
      <c r="B3928" s="272" t="s">
        <v>4753</v>
      </c>
      <c r="C3928" s="271" t="s">
        <v>77</v>
      </c>
      <c r="D3928" s="273">
        <v>205.8</v>
      </c>
    </row>
    <row r="3929" spans="1:4" x14ac:dyDescent="0.2">
      <c r="A3929" s="271">
        <v>20234</v>
      </c>
      <c r="B3929" s="272" t="s">
        <v>4754</v>
      </c>
      <c r="C3929" s="271" t="s">
        <v>77</v>
      </c>
      <c r="D3929" s="273">
        <v>260.44</v>
      </c>
    </row>
    <row r="3930" spans="1:4" x14ac:dyDescent="0.2">
      <c r="A3930" s="271">
        <v>44480</v>
      </c>
      <c r="B3930" s="272" t="s">
        <v>4755</v>
      </c>
      <c r="C3930" s="271" t="s">
        <v>69</v>
      </c>
      <c r="D3930" s="273">
        <v>21</v>
      </c>
    </row>
    <row r="3931" spans="1:4" x14ac:dyDescent="0.2">
      <c r="A3931" s="271">
        <v>11457</v>
      </c>
      <c r="B3931" s="272" t="s">
        <v>4756</v>
      </c>
      <c r="C3931" s="271" t="s">
        <v>77</v>
      </c>
      <c r="D3931" s="273">
        <v>57.04</v>
      </c>
    </row>
    <row r="3932" spans="1:4" x14ac:dyDescent="0.2">
      <c r="A3932" s="271">
        <v>44073</v>
      </c>
      <c r="B3932" s="272" t="s">
        <v>4757</v>
      </c>
      <c r="C3932" s="271" t="s">
        <v>54</v>
      </c>
      <c r="D3932" s="273">
        <v>0.76</v>
      </c>
    </row>
    <row r="3933" spans="1:4" x14ac:dyDescent="0.2">
      <c r="A3933" s="271">
        <v>3593</v>
      </c>
      <c r="B3933" s="272" t="s">
        <v>4758</v>
      </c>
      <c r="C3933" s="271" t="s">
        <v>77</v>
      </c>
      <c r="D3933" s="273">
        <v>73.760000000000005</v>
      </c>
    </row>
    <row r="3934" spans="1:4" x14ac:dyDescent="0.2">
      <c r="A3934" s="271">
        <v>3588</v>
      </c>
      <c r="B3934" s="272" t="s">
        <v>4759</v>
      </c>
      <c r="C3934" s="271" t="s">
        <v>77</v>
      </c>
      <c r="D3934" s="273">
        <v>56.86</v>
      </c>
    </row>
    <row r="3935" spans="1:4" x14ac:dyDescent="0.2">
      <c r="A3935" s="271">
        <v>3587</v>
      </c>
      <c r="B3935" s="272" t="s">
        <v>4760</v>
      </c>
      <c r="C3935" s="271" t="s">
        <v>77</v>
      </c>
      <c r="D3935" s="273">
        <v>35.28</v>
      </c>
    </row>
    <row r="3936" spans="1:4" x14ac:dyDescent="0.2">
      <c r="A3936" s="271">
        <v>3585</v>
      </c>
      <c r="B3936" s="272" t="s">
        <v>4761</v>
      </c>
      <c r="C3936" s="271" t="s">
        <v>77</v>
      </c>
      <c r="D3936" s="273">
        <v>17.559999999999999</v>
      </c>
    </row>
    <row r="3937" spans="1:4" x14ac:dyDescent="0.2">
      <c r="A3937" s="271">
        <v>3590</v>
      </c>
      <c r="B3937" s="272" t="s">
        <v>4762</v>
      </c>
      <c r="C3937" s="271" t="s">
        <v>77</v>
      </c>
      <c r="D3937" s="273">
        <v>209.44</v>
      </c>
    </row>
    <row r="3938" spans="1:4" x14ac:dyDescent="0.2">
      <c r="A3938" s="271">
        <v>3589</v>
      </c>
      <c r="B3938" s="272" t="s">
        <v>4763</v>
      </c>
      <c r="C3938" s="271" t="s">
        <v>77</v>
      </c>
      <c r="D3938" s="273">
        <v>112.41</v>
      </c>
    </row>
    <row r="3939" spans="1:4" x14ac:dyDescent="0.2">
      <c r="A3939" s="271">
        <v>3592</v>
      </c>
      <c r="B3939" s="272" t="s">
        <v>4764</v>
      </c>
      <c r="C3939" s="271" t="s">
        <v>77</v>
      </c>
      <c r="D3939" s="273">
        <v>331.06</v>
      </c>
    </row>
    <row r="3940" spans="1:4" x14ac:dyDescent="0.2">
      <c r="A3940" s="271">
        <v>3586</v>
      </c>
      <c r="B3940" s="272" t="s">
        <v>4765</v>
      </c>
      <c r="C3940" s="271" t="s">
        <v>77</v>
      </c>
      <c r="D3940" s="273">
        <v>23</v>
      </c>
    </row>
    <row r="3941" spans="1:4" x14ac:dyDescent="0.2">
      <c r="A3941" s="271">
        <v>3591</v>
      </c>
      <c r="B3941" s="272" t="s">
        <v>4766</v>
      </c>
      <c r="C3941" s="271" t="s">
        <v>77</v>
      </c>
      <c r="D3941" s="273">
        <v>530.70000000000005</v>
      </c>
    </row>
    <row r="3942" spans="1:4" x14ac:dyDescent="0.2">
      <c r="A3942" s="271">
        <v>40396</v>
      </c>
      <c r="B3942" s="272" t="s">
        <v>4767</v>
      </c>
      <c r="C3942" s="271" t="s">
        <v>77</v>
      </c>
      <c r="D3942" s="273"/>
    </row>
    <row r="3943" spans="1:4" x14ac:dyDescent="0.2">
      <c r="A3943" s="271">
        <v>40395</v>
      </c>
      <c r="B3943" s="272" t="s">
        <v>4768</v>
      </c>
      <c r="C3943" s="271" t="s">
        <v>77</v>
      </c>
      <c r="D3943" s="273"/>
    </row>
    <row r="3944" spans="1:4" x14ac:dyDescent="0.2">
      <c r="A3944" s="271">
        <v>40394</v>
      </c>
      <c r="B3944" s="272" t="s">
        <v>4769</v>
      </c>
      <c r="C3944" s="271" t="s">
        <v>77</v>
      </c>
      <c r="D3944" s="273"/>
    </row>
    <row r="3945" spans="1:4" x14ac:dyDescent="0.2">
      <c r="A3945" s="271">
        <v>40392</v>
      </c>
      <c r="B3945" s="272" t="s">
        <v>4770</v>
      </c>
      <c r="C3945" s="271" t="s">
        <v>77</v>
      </c>
      <c r="D3945" s="273"/>
    </row>
    <row r="3946" spans="1:4" x14ac:dyDescent="0.2">
      <c r="A3946" s="271">
        <v>40398</v>
      </c>
      <c r="B3946" s="272" t="s">
        <v>4771</v>
      </c>
      <c r="C3946" s="271" t="s">
        <v>77</v>
      </c>
      <c r="D3946" s="273"/>
    </row>
    <row r="3947" spans="1:4" x14ac:dyDescent="0.2">
      <c r="A3947" s="271">
        <v>40397</v>
      </c>
      <c r="B3947" s="272" t="s">
        <v>4772</v>
      </c>
      <c r="C3947" s="271" t="s">
        <v>77</v>
      </c>
      <c r="D3947" s="273"/>
    </row>
    <row r="3948" spans="1:4" x14ac:dyDescent="0.2">
      <c r="A3948" s="271">
        <v>40399</v>
      </c>
      <c r="B3948" s="272" t="s">
        <v>4773</v>
      </c>
      <c r="C3948" s="271" t="s">
        <v>77</v>
      </c>
      <c r="D3948" s="273"/>
    </row>
    <row r="3949" spans="1:4" x14ac:dyDescent="0.2">
      <c r="A3949" s="271">
        <v>40393</v>
      </c>
      <c r="B3949" s="272" t="s">
        <v>4774</v>
      </c>
      <c r="C3949" s="271" t="s">
        <v>77</v>
      </c>
      <c r="D3949" s="273"/>
    </row>
    <row r="3950" spans="1:4" x14ac:dyDescent="0.2">
      <c r="A3950" s="271">
        <v>44253</v>
      </c>
      <c r="B3950" s="272" t="s">
        <v>4775</v>
      </c>
      <c r="C3950" s="271" t="s">
        <v>77</v>
      </c>
      <c r="D3950" s="273">
        <v>275.8</v>
      </c>
    </row>
    <row r="3951" spans="1:4" x14ac:dyDescent="0.2">
      <c r="A3951" s="271">
        <v>21121</v>
      </c>
      <c r="B3951" s="272" t="s">
        <v>4776</v>
      </c>
      <c r="C3951" s="271" t="s">
        <v>77</v>
      </c>
      <c r="D3951" s="273">
        <v>3.95</v>
      </c>
    </row>
    <row r="3952" spans="1:4" x14ac:dyDescent="0.2">
      <c r="A3952" s="271">
        <v>38010</v>
      </c>
      <c r="B3952" s="272" t="s">
        <v>4777</v>
      </c>
      <c r="C3952" s="271" t="s">
        <v>77</v>
      </c>
      <c r="D3952" s="273">
        <v>4.92</v>
      </c>
    </row>
    <row r="3953" spans="1:4" x14ac:dyDescent="0.2">
      <c r="A3953" s="271">
        <v>38011</v>
      </c>
      <c r="B3953" s="272" t="s">
        <v>4778</v>
      </c>
      <c r="C3953" s="271" t="s">
        <v>77</v>
      </c>
      <c r="D3953" s="273">
        <v>9.8699999999999992</v>
      </c>
    </row>
    <row r="3954" spans="1:4" x14ac:dyDescent="0.2">
      <c r="A3954" s="271">
        <v>38012</v>
      </c>
      <c r="B3954" s="272" t="s">
        <v>4779</v>
      </c>
      <c r="C3954" s="271" t="s">
        <v>77</v>
      </c>
      <c r="D3954" s="273">
        <v>37.65</v>
      </c>
    </row>
    <row r="3955" spans="1:4" x14ac:dyDescent="0.2">
      <c r="A3955" s="271">
        <v>38013</v>
      </c>
      <c r="B3955" s="272" t="s">
        <v>4780</v>
      </c>
      <c r="C3955" s="271" t="s">
        <v>77</v>
      </c>
      <c r="D3955" s="273">
        <v>48.37</v>
      </c>
    </row>
    <row r="3956" spans="1:4" x14ac:dyDescent="0.2">
      <c r="A3956" s="271">
        <v>38014</v>
      </c>
      <c r="B3956" s="272" t="s">
        <v>4781</v>
      </c>
      <c r="C3956" s="271" t="s">
        <v>77</v>
      </c>
      <c r="D3956" s="273">
        <v>80.77</v>
      </c>
    </row>
    <row r="3957" spans="1:4" x14ac:dyDescent="0.2">
      <c r="A3957" s="271">
        <v>38015</v>
      </c>
      <c r="B3957" s="272" t="s">
        <v>4782</v>
      </c>
      <c r="C3957" s="271" t="s">
        <v>77</v>
      </c>
      <c r="D3957" s="273">
        <v>189.89</v>
      </c>
    </row>
    <row r="3958" spans="1:4" x14ac:dyDescent="0.2">
      <c r="A3958" s="271">
        <v>38016</v>
      </c>
      <c r="B3958" s="272" t="s">
        <v>4783</v>
      </c>
      <c r="C3958" s="271" t="s">
        <v>77</v>
      </c>
      <c r="D3958" s="273">
        <v>220.82</v>
      </c>
    </row>
    <row r="3959" spans="1:4" x14ac:dyDescent="0.2">
      <c r="A3959" s="271">
        <v>12741</v>
      </c>
      <c r="B3959" s="272" t="s">
        <v>4784</v>
      </c>
      <c r="C3959" s="271" t="s">
        <v>77</v>
      </c>
      <c r="D3959" s="273"/>
    </row>
    <row r="3960" spans="1:4" x14ac:dyDescent="0.2">
      <c r="A3960" s="271">
        <v>12733</v>
      </c>
      <c r="B3960" s="272" t="s">
        <v>4785</v>
      </c>
      <c r="C3960" s="271" t="s">
        <v>77</v>
      </c>
      <c r="D3960" s="273"/>
    </row>
    <row r="3961" spans="1:4" x14ac:dyDescent="0.2">
      <c r="A3961" s="271">
        <v>12734</v>
      </c>
      <c r="B3961" s="272" t="s">
        <v>4786</v>
      </c>
      <c r="C3961" s="271" t="s">
        <v>77</v>
      </c>
      <c r="D3961" s="273"/>
    </row>
    <row r="3962" spans="1:4" x14ac:dyDescent="0.2">
      <c r="A3962" s="271">
        <v>12735</v>
      </c>
      <c r="B3962" s="272" t="s">
        <v>4787</v>
      </c>
      <c r="C3962" s="271" t="s">
        <v>77</v>
      </c>
      <c r="D3962" s="273"/>
    </row>
    <row r="3963" spans="1:4" x14ac:dyDescent="0.2">
      <c r="A3963" s="271">
        <v>12736</v>
      </c>
      <c r="B3963" s="272" t="s">
        <v>4788</v>
      </c>
      <c r="C3963" s="271" t="s">
        <v>77</v>
      </c>
      <c r="D3963" s="273"/>
    </row>
    <row r="3964" spans="1:4" x14ac:dyDescent="0.2">
      <c r="A3964" s="271">
        <v>12737</v>
      </c>
      <c r="B3964" s="272" t="s">
        <v>4789</v>
      </c>
      <c r="C3964" s="271" t="s">
        <v>77</v>
      </c>
      <c r="D3964" s="273"/>
    </row>
    <row r="3965" spans="1:4" x14ac:dyDescent="0.2">
      <c r="A3965" s="271">
        <v>12738</v>
      </c>
      <c r="B3965" s="272" t="s">
        <v>4790</v>
      </c>
      <c r="C3965" s="271" t="s">
        <v>77</v>
      </c>
      <c r="D3965" s="273"/>
    </row>
    <row r="3966" spans="1:4" x14ac:dyDescent="0.2">
      <c r="A3966" s="271">
        <v>12739</v>
      </c>
      <c r="B3966" s="272" t="s">
        <v>4791</v>
      </c>
      <c r="C3966" s="271" t="s">
        <v>77</v>
      </c>
      <c r="D3966" s="273"/>
    </row>
    <row r="3967" spans="1:4" x14ac:dyDescent="0.2">
      <c r="A3967" s="271">
        <v>12740</v>
      </c>
      <c r="B3967" s="272" t="s">
        <v>4792</v>
      </c>
      <c r="C3967" s="271" t="s">
        <v>77</v>
      </c>
      <c r="D3967" s="273"/>
    </row>
    <row r="3968" spans="1:4" x14ac:dyDescent="0.2">
      <c r="A3968" s="271">
        <v>6297</v>
      </c>
      <c r="B3968" s="272" t="s">
        <v>4793</v>
      </c>
      <c r="C3968" s="271" t="s">
        <v>77</v>
      </c>
      <c r="D3968" s="273">
        <v>33.99</v>
      </c>
    </row>
    <row r="3969" spans="1:4" x14ac:dyDescent="0.2">
      <c r="A3969" s="271">
        <v>6296</v>
      </c>
      <c r="B3969" s="272" t="s">
        <v>4794</v>
      </c>
      <c r="C3969" s="271" t="s">
        <v>77</v>
      </c>
      <c r="D3969" s="273">
        <v>26.83</v>
      </c>
    </row>
    <row r="3970" spans="1:4" x14ac:dyDescent="0.2">
      <c r="A3970" s="271">
        <v>6323</v>
      </c>
      <c r="B3970" s="272" t="s">
        <v>4795</v>
      </c>
      <c r="C3970" s="271" t="s">
        <v>77</v>
      </c>
      <c r="D3970" s="273">
        <v>17.53</v>
      </c>
    </row>
    <row r="3971" spans="1:4" x14ac:dyDescent="0.2">
      <c r="A3971" s="271">
        <v>6294</v>
      </c>
      <c r="B3971" s="272" t="s">
        <v>4796</v>
      </c>
      <c r="C3971" s="271" t="s">
        <v>77</v>
      </c>
      <c r="D3971" s="273">
        <v>7.65</v>
      </c>
    </row>
    <row r="3972" spans="1:4" x14ac:dyDescent="0.2">
      <c r="A3972" s="271">
        <v>6299</v>
      </c>
      <c r="B3972" s="272" t="s">
        <v>4797</v>
      </c>
      <c r="C3972" s="271" t="s">
        <v>77</v>
      </c>
      <c r="D3972" s="273">
        <v>102.22</v>
      </c>
    </row>
    <row r="3973" spans="1:4" x14ac:dyDescent="0.2">
      <c r="A3973" s="271">
        <v>6298</v>
      </c>
      <c r="B3973" s="272" t="s">
        <v>4798</v>
      </c>
      <c r="C3973" s="271" t="s">
        <v>77</v>
      </c>
      <c r="D3973" s="273">
        <v>53.83</v>
      </c>
    </row>
    <row r="3974" spans="1:4" x14ac:dyDescent="0.2">
      <c r="A3974" s="271">
        <v>6322</v>
      </c>
      <c r="B3974" s="272" t="s">
        <v>4799</v>
      </c>
      <c r="C3974" s="271" t="s">
        <v>77</v>
      </c>
      <c r="D3974" s="273">
        <v>136.91</v>
      </c>
    </row>
    <row r="3975" spans="1:4" x14ac:dyDescent="0.2">
      <c r="A3975" s="271">
        <v>6295</v>
      </c>
      <c r="B3975" s="272" t="s">
        <v>4800</v>
      </c>
      <c r="C3975" s="271" t="s">
        <v>77</v>
      </c>
      <c r="D3975" s="273">
        <v>10.89</v>
      </c>
    </row>
    <row r="3976" spans="1:4" x14ac:dyDescent="0.2">
      <c r="A3976" s="271">
        <v>6300</v>
      </c>
      <c r="B3976" s="272" t="s">
        <v>4801</v>
      </c>
      <c r="C3976" s="271" t="s">
        <v>77</v>
      </c>
      <c r="D3976" s="273">
        <v>252.41</v>
      </c>
    </row>
    <row r="3977" spans="1:4" x14ac:dyDescent="0.2">
      <c r="A3977" s="271">
        <v>6321</v>
      </c>
      <c r="B3977" s="272" t="s">
        <v>4802</v>
      </c>
      <c r="C3977" s="271" t="s">
        <v>77</v>
      </c>
      <c r="D3977" s="273">
        <v>360.56</v>
      </c>
    </row>
    <row r="3978" spans="1:4" x14ac:dyDescent="0.2">
      <c r="A3978" s="271">
        <v>6301</v>
      </c>
      <c r="B3978" s="272" t="s">
        <v>4803</v>
      </c>
      <c r="C3978" s="271" t="s">
        <v>77</v>
      </c>
      <c r="D3978" s="273">
        <v>845.11</v>
      </c>
    </row>
    <row r="3979" spans="1:4" x14ac:dyDescent="0.2">
      <c r="A3979" s="271">
        <v>7105</v>
      </c>
      <c r="B3979" s="272" t="s">
        <v>4804</v>
      </c>
      <c r="C3979" s="271" t="s">
        <v>77</v>
      </c>
      <c r="D3979" s="273">
        <v>42.18</v>
      </c>
    </row>
    <row r="3980" spans="1:4" x14ac:dyDescent="0.2">
      <c r="A3980" s="271">
        <v>20183</v>
      </c>
      <c r="B3980" s="272" t="s">
        <v>4805</v>
      </c>
      <c r="C3980" s="271" t="s">
        <v>77</v>
      </c>
      <c r="D3980" s="273">
        <v>51.97</v>
      </c>
    </row>
    <row r="3981" spans="1:4" x14ac:dyDescent="0.2">
      <c r="A3981" s="271">
        <v>38448</v>
      </c>
      <c r="B3981" s="272" t="s">
        <v>4806</v>
      </c>
      <c r="C3981" s="271" t="s">
        <v>77</v>
      </c>
      <c r="D3981" s="273">
        <v>235.84</v>
      </c>
    </row>
    <row r="3982" spans="1:4" x14ac:dyDescent="0.2">
      <c r="A3982" s="271">
        <v>20182</v>
      </c>
      <c r="B3982" s="272" t="s">
        <v>4807</v>
      </c>
      <c r="C3982" s="271" t="s">
        <v>77</v>
      </c>
      <c r="D3982" s="273">
        <v>30.22</v>
      </c>
    </row>
    <row r="3983" spans="1:4" x14ac:dyDescent="0.2">
      <c r="A3983" s="271">
        <v>7119</v>
      </c>
      <c r="B3983" s="272" t="s">
        <v>4808</v>
      </c>
      <c r="C3983" s="271" t="s">
        <v>77</v>
      </c>
      <c r="D3983" s="273">
        <v>10.81</v>
      </c>
    </row>
    <row r="3984" spans="1:4" x14ac:dyDescent="0.2">
      <c r="A3984" s="271">
        <v>7126</v>
      </c>
      <c r="B3984" s="272" t="s">
        <v>4809</v>
      </c>
      <c r="C3984" s="271" t="s">
        <v>77</v>
      </c>
      <c r="D3984" s="273">
        <v>22.05</v>
      </c>
    </row>
    <row r="3985" spans="1:4" x14ac:dyDescent="0.2">
      <c r="A3985" s="271">
        <v>7120</v>
      </c>
      <c r="B3985" s="272" t="s">
        <v>4810</v>
      </c>
      <c r="C3985" s="271" t="s">
        <v>77</v>
      </c>
      <c r="D3985" s="273">
        <v>8.2899999999999991</v>
      </c>
    </row>
    <row r="3986" spans="1:4" x14ac:dyDescent="0.2">
      <c r="A3986" s="271">
        <v>6319</v>
      </c>
      <c r="B3986" s="272" t="s">
        <v>4811</v>
      </c>
      <c r="C3986" s="271" t="s">
        <v>77</v>
      </c>
      <c r="D3986" s="273">
        <v>39.93</v>
      </c>
    </row>
    <row r="3987" spans="1:4" x14ac:dyDescent="0.2">
      <c r="A3987" s="271">
        <v>6304</v>
      </c>
      <c r="B3987" s="272" t="s">
        <v>4812</v>
      </c>
      <c r="C3987" s="271" t="s">
        <v>77</v>
      </c>
      <c r="D3987" s="273">
        <v>39.93</v>
      </c>
    </row>
    <row r="3988" spans="1:4" x14ac:dyDescent="0.2">
      <c r="A3988" s="271">
        <v>21116</v>
      </c>
      <c r="B3988" s="272" t="s">
        <v>4813</v>
      </c>
      <c r="C3988" s="271" t="s">
        <v>77</v>
      </c>
      <c r="D3988" s="273">
        <v>30.23</v>
      </c>
    </row>
    <row r="3989" spans="1:4" x14ac:dyDescent="0.2">
      <c r="A3989" s="271">
        <v>6320</v>
      </c>
      <c r="B3989" s="272" t="s">
        <v>4814</v>
      </c>
      <c r="C3989" s="271" t="s">
        <v>77</v>
      </c>
      <c r="D3989" s="273">
        <v>20.56</v>
      </c>
    </row>
    <row r="3990" spans="1:4" x14ac:dyDescent="0.2">
      <c r="A3990" s="271">
        <v>6303</v>
      </c>
      <c r="B3990" s="272" t="s">
        <v>4815</v>
      </c>
      <c r="C3990" s="271" t="s">
        <v>77</v>
      </c>
      <c r="D3990" s="273">
        <v>20.56</v>
      </c>
    </row>
    <row r="3991" spans="1:4" x14ac:dyDescent="0.2">
      <c r="A3991" s="271">
        <v>6308</v>
      </c>
      <c r="B3991" s="272" t="s">
        <v>4816</v>
      </c>
      <c r="C3991" s="271" t="s">
        <v>77</v>
      </c>
      <c r="D3991" s="273">
        <v>110.49</v>
      </c>
    </row>
    <row r="3992" spans="1:4" x14ac:dyDescent="0.2">
      <c r="A3992" s="271">
        <v>6317</v>
      </c>
      <c r="B3992" s="272" t="s">
        <v>4817</v>
      </c>
      <c r="C3992" s="271" t="s">
        <v>77</v>
      </c>
      <c r="D3992" s="273">
        <v>110.49</v>
      </c>
    </row>
    <row r="3993" spans="1:4" x14ac:dyDescent="0.2">
      <c r="A3993" s="271">
        <v>6307</v>
      </c>
      <c r="B3993" s="272" t="s">
        <v>4818</v>
      </c>
      <c r="C3993" s="271" t="s">
        <v>77</v>
      </c>
      <c r="D3993" s="273">
        <v>110.49</v>
      </c>
    </row>
    <row r="3994" spans="1:4" x14ac:dyDescent="0.2">
      <c r="A3994" s="271">
        <v>6309</v>
      </c>
      <c r="B3994" s="272" t="s">
        <v>4819</v>
      </c>
      <c r="C3994" s="271" t="s">
        <v>77</v>
      </c>
      <c r="D3994" s="273">
        <v>113.7</v>
      </c>
    </row>
    <row r="3995" spans="1:4" x14ac:dyDescent="0.2">
      <c r="A3995" s="271">
        <v>6318</v>
      </c>
      <c r="B3995" s="272" t="s">
        <v>4820</v>
      </c>
      <c r="C3995" s="271" t="s">
        <v>77</v>
      </c>
      <c r="D3995" s="273">
        <v>59.6</v>
      </c>
    </row>
    <row r="3996" spans="1:4" x14ac:dyDescent="0.2">
      <c r="A3996" s="271">
        <v>6306</v>
      </c>
      <c r="B3996" s="272" t="s">
        <v>4821</v>
      </c>
      <c r="C3996" s="271" t="s">
        <v>77</v>
      </c>
      <c r="D3996" s="273">
        <v>59.6</v>
      </c>
    </row>
    <row r="3997" spans="1:4" x14ac:dyDescent="0.2">
      <c r="A3997" s="271">
        <v>6305</v>
      </c>
      <c r="B3997" s="272" t="s">
        <v>4822</v>
      </c>
      <c r="C3997" s="271" t="s">
        <v>77</v>
      </c>
      <c r="D3997" s="273">
        <v>59.6</v>
      </c>
    </row>
    <row r="3998" spans="1:4" x14ac:dyDescent="0.2">
      <c r="A3998" s="271">
        <v>6312</v>
      </c>
      <c r="B3998" s="272" t="s">
        <v>4823</v>
      </c>
      <c r="C3998" s="271" t="s">
        <v>77</v>
      </c>
      <c r="D3998" s="273">
        <v>158.91999999999999</v>
      </c>
    </row>
    <row r="3999" spans="1:4" x14ac:dyDescent="0.2">
      <c r="A3999" s="271">
        <v>6311</v>
      </c>
      <c r="B3999" s="272" t="s">
        <v>4824</v>
      </c>
      <c r="C3999" s="271" t="s">
        <v>77</v>
      </c>
      <c r="D3999" s="273">
        <v>158.91999999999999</v>
      </c>
    </row>
    <row r="4000" spans="1:4" x14ac:dyDescent="0.2">
      <c r="A4000" s="271">
        <v>6310</v>
      </c>
      <c r="B4000" s="272" t="s">
        <v>4825</v>
      </c>
      <c r="C4000" s="271" t="s">
        <v>77</v>
      </c>
      <c r="D4000" s="273">
        <v>158.91999999999999</v>
      </c>
    </row>
    <row r="4001" spans="1:4" x14ac:dyDescent="0.2">
      <c r="A4001" s="271">
        <v>6314</v>
      </c>
      <c r="B4001" s="272" t="s">
        <v>4826</v>
      </c>
      <c r="C4001" s="271" t="s">
        <v>77</v>
      </c>
      <c r="D4001" s="273">
        <v>158.91999999999999</v>
      </c>
    </row>
    <row r="4002" spans="1:4" x14ac:dyDescent="0.2">
      <c r="A4002" s="271">
        <v>6313</v>
      </c>
      <c r="B4002" s="272" t="s">
        <v>4827</v>
      </c>
      <c r="C4002" s="271" t="s">
        <v>77</v>
      </c>
      <c r="D4002" s="273">
        <v>158.91999999999999</v>
      </c>
    </row>
    <row r="4003" spans="1:4" x14ac:dyDescent="0.2">
      <c r="A4003" s="271">
        <v>6302</v>
      </c>
      <c r="B4003" s="272" t="s">
        <v>4828</v>
      </c>
      <c r="C4003" s="271" t="s">
        <v>77</v>
      </c>
      <c r="D4003" s="273">
        <v>12.64</v>
      </c>
    </row>
    <row r="4004" spans="1:4" x14ac:dyDescent="0.2">
      <c r="A4004" s="271">
        <v>6315</v>
      </c>
      <c r="B4004" s="272" t="s">
        <v>4829</v>
      </c>
      <c r="C4004" s="271" t="s">
        <v>77</v>
      </c>
      <c r="D4004" s="273">
        <v>300.91000000000003</v>
      </c>
    </row>
    <row r="4005" spans="1:4" x14ac:dyDescent="0.2">
      <c r="A4005" s="271">
        <v>6316</v>
      </c>
      <c r="B4005" s="272" t="s">
        <v>4830</v>
      </c>
      <c r="C4005" s="271" t="s">
        <v>77</v>
      </c>
      <c r="D4005" s="273">
        <v>300.91000000000003</v>
      </c>
    </row>
    <row r="4006" spans="1:4" x14ac:dyDescent="0.2">
      <c r="A4006" s="271">
        <v>39324</v>
      </c>
      <c r="B4006" s="272" t="s">
        <v>4831</v>
      </c>
      <c r="C4006" s="271" t="s">
        <v>77</v>
      </c>
      <c r="D4006" s="273">
        <v>5.15</v>
      </c>
    </row>
    <row r="4007" spans="1:4" x14ac:dyDescent="0.2">
      <c r="A4007" s="271">
        <v>39325</v>
      </c>
      <c r="B4007" s="272" t="s">
        <v>4832</v>
      </c>
      <c r="C4007" s="271" t="s">
        <v>77</v>
      </c>
      <c r="D4007" s="273">
        <v>7.76</v>
      </c>
    </row>
    <row r="4008" spans="1:4" x14ac:dyDescent="0.2">
      <c r="A4008" s="271">
        <v>39326</v>
      </c>
      <c r="B4008" s="272" t="s">
        <v>4833</v>
      </c>
      <c r="C4008" s="271" t="s">
        <v>77</v>
      </c>
      <c r="D4008" s="273">
        <v>27.84</v>
      </c>
    </row>
    <row r="4009" spans="1:4" x14ac:dyDescent="0.2">
      <c r="A4009" s="271">
        <v>39327</v>
      </c>
      <c r="B4009" s="272" t="s">
        <v>4834</v>
      </c>
      <c r="C4009" s="271" t="s">
        <v>77</v>
      </c>
      <c r="D4009" s="273">
        <v>42.01</v>
      </c>
    </row>
    <row r="4010" spans="1:4" x14ac:dyDescent="0.2">
      <c r="A4010" s="271">
        <v>11378</v>
      </c>
      <c r="B4010" s="272" t="s">
        <v>4835</v>
      </c>
      <c r="C4010" s="271" t="s">
        <v>77</v>
      </c>
      <c r="D4010" s="273">
        <v>90.68</v>
      </c>
    </row>
    <row r="4011" spans="1:4" x14ac:dyDescent="0.2">
      <c r="A4011" s="271">
        <v>11379</v>
      </c>
      <c r="B4011" s="272" t="s">
        <v>4836</v>
      </c>
      <c r="C4011" s="271" t="s">
        <v>77</v>
      </c>
      <c r="D4011" s="273">
        <v>76.62</v>
      </c>
    </row>
    <row r="4012" spans="1:4" x14ac:dyDescent="0.2">
      <c r="A4012" s="271">
        <v>11493</v>
      </c>
      <c r="B4012" s="272" t="s">
        <v>4837</v>
      </c>
      <c r="C4012" s="271" t="s">
        <v>77</v>
      </c>
      <c r="D4012" s="273">
        <v>44.2</v>
      </c>
    </row>
    <row r="4013" spans="1:4" x14ac:dyDescent="0.2">
      <c r="A4013" s="271">
        <v>7106</v>
      </c>
      <c r="B4013" s="272" t="s">
        <v>4838</v>
      </c>
      <c r="C4013" s="271" t="s">
        <v>77</v>
      </c>
      <c r="D4013" s="273">
        <v>136.44999999999999</v>
      </c>
    </row>
    <row r="4014" spans="1:4" x14ac:dyDescent="0.2">
      <c r="A4014" s="271">
        <v>7104</v>
      </c>
      <c r="B4014" s="272" t="s">
        <v>4839</v>
      </c>
      <c r="C4014" s="271" t="s">
        <v>77</v>
      </c>
      <c r="D4014" s="273">
        <v>3.68</v>
      </c>
    </row>
    <row r="4015" spans="1:4" x14ac:dyDescent="0.2">
      <c r="A4015" s="271">
        <v>7136</v>
      </c>
      <c r="B4015" s="272" t="s">
        <v>4840</v>
      </c>
      <c r="C4015" s="271" t="s">
        <v>77</v>
      </c>
      <c r="D4015" s="273">
        <v>6.4</v>
      </c>
    </row>
    <row r="4016" spans="1:4" x14ac:dyDescent="0.2">
      <c r="A4016" s="271">
        <v>7128</v>
      </c>
      <c r="B4016" s="272" t="s">
        <v>4841</v>
      </c>
      <c r="C4016" s="271" t="s">
        <v>77</v>
      </c>
      <c r="D4016" s="273">
        <v>8.31</v>
      </c>
    </row>
    <row r="4017" spans="1:4" x14ac:dyDescent="0.2">
      <c r="A4017" s="271">
        <v>7108</v>
      </c>
      <c r="B4017" s="272" t="s">
        <v>4842</v>
      </c>
      <c r="C4017" s="271" t="s">
        <v>77</v>
      </c>
      <c r="D4017" s="273">
        <v>8.2899999999999991</v>
      </c>
    </row>
    <row r="4018" spans="1:4" x14ac:dyDescent="0.2">
      <c r="A4018" s="271">
        <v>7129</v>
      </c>
      <c r="B4018" s="272" t="s">
        <v>4843</v>
      </c>
      <c r="C4018" s="271" t="s">
        <v>77</v>
      </c>
      <c r="D4018" s="273">
        <v>9.75</v>
      </c>
    </row>
    <row r="4019" spans="1:4" x14ac:dyDescent="0.2">
      <c r="A4019" s="271">
        <v>7130</v>
      </c>
      <c r="B4019" s="272" t="s">
        <v>4844</v>
      </c>
      <c r="C4019" s="271" t="s">
        <v>77</v>
      </c>
      <c r="D4019" s="273">
        <v>14.17</v>
      </c>
    </row>
    <row r="4020" spans="1:4" x14ac:dyDescent="0.2">
      <c r="A4020" s="271">
        <v>7131</v>
      </c>
      <c r="B4020" s="272" t="s">
        <v>4845</v>
      </c>
      <c r="C4020" s="271" t="s">
        <v>77</v>
      </c>
      <c r="D4020" s="273">
        <v>17.329999999999998</v>
      </c>
    </row>
    <row r="4021" spans="1:4" x14ac:dyDescent="0.2">
      <c r="A4021" s="271">
        <v>7132</v>
      </c>
      <c r="B4021" s="272" t="s">
        <v>4846</v>
      </c>
      <c r="C4021" s="271" t="s">
        <v>77</v>
      </c>
      <c r="D4021" s="273">
        <v>40.82</v>
      </c>
    </row>
    <row r="4022" spans="1:4" x14ac:dyDescent="0.2">
      <c r="A4022" s="271">
        <v>7133</v>
      </c>
      <c r="B4022" s="272" t="s">
        <v>4847</v>
      </c>
      <c r="C4022" s="271" t="s">
        <v>77</v>
      </c>
      <c r="D4022" s="273">
        <v>94.32</v>
      </c>
    </row>
    <row r="4023" spans="1:4" x14ac:dyDescent="0.2">
      <c r="A4023" s="271">
        <v>37422</v>
      </c>
      <c r="B4023" s="272" t="s">
        <v>4848</v>
      </c>
      <c r="C4023" s="271" t="s">
        <v>77</v>
      </c>
      <c r="D4023" s="273"/>
    </row>
    <row r="4024" spans="1:4" x14ac:dyDescent="0.2">
      <c r="A4024" s="271">
        <v>37420</v>
      </c>
      <c r="B4024" s="272" t="s">
        <v>4849</v>
      </c>
      <c r="C4024" s="271" t="s">
        <v>77</v>
      </c>
      <c r="D4024" s="273"/>
    </row>
    <row r="4025" spans="1:4" x14ac:dyDescent="0.2">
      <c r="A4025" s="271">
        <v>37421</v>
      </c>
      <c r="B4025" s="272" t="s">
        <v>4850</v>
      </c>
      <c r="C4025" s="271" t="s">
        <v>77</v>
      </c>
      <c r="D4025" s="273"/>
    </row>
    <row r="4026" spans="1:4" x14ac:dyDescent="0.2">
      <c r="A4026" s="271">
        <v>37443</v>
      </c>
      <c r="B4026" s="272" t="s">
        <v>4851</v>
      </c>
      <c r="C4026" s="271" t="s">
        <v>77</v>
      </c>
      <c r="D4026" s="273"/>
    </row>
    <row r="4027" spans="1:4" x14ac:dyDescent="0.2">
      <c r="A4027" s="271">
        <v>37444</v>
      </c>
      <c r="B4027" s="272" t="s">
        <v>4852</v>
      </c>
      <c r="C4027" s="271" t="s">
        <v>77</v>
      </c>
      <c r="D4027" s="273"/>
    </row>
    <row r="4028" spans="1:4" x14ac:dyDescent="0.2">
      <c r="A4028" s="271">
        <v>37445</v>
      </c>
      <c r="B4028" s="272" t="s">
        <v>4853</v>
      </c>
      <c r="C4028" s="271" t="s">
        <v>77</v>
      </c>
      <c r="D4028" s="273"/>
    </row>
    <row r="4029" spans="1:4" x14ac:dyDescent="0.2">
      <c r="A4029" s="271">
        <v>37446</v>
      </c>
      <c r="B4029" s="272" t="s">
        <v>4854</v>
      </c>
      <c r="C4029" s="271" t="s">
        <v>77</v>
      </c>
      <c r="D4029" s="273"/>
    </row>
    <row r="4030" spans="1:4" x14ac:dyDescent="0.2">
      <c r="A4030" s="271">
        <v>37447</v>
      </c>
      <c r="B4030" s="272" t="s">
        <v>4855</v>
      </c>
      <c r="C4030" s="271" t="s">
        <v>77</v>
      </c>
      <c r="D4030" s="273"/>
    </row>
    <row r="4031" spans="1:4" x14ac:dyDescent="0.2">
      <c r="A4031" s="271">
        <v>37448</v>
      </c>
      <c r="B4031" s="272" t="s">
        <v>4856</v>
      </c>
      <c r="C4031" s="271" t="s">
        <v>77</v>
      </c>
      <c r="D4031" s="273"/>
    </row>
    <row r="4032" spans="1:4" x14ac:dyDescent="0.2">
      <c r="A4032" s="271">
        <v>37440</v>
      </c>
      <c r="B4032" s="272" t="s">
        <v>4857</v>
      </c>
      <c r="C4032" s="271" t="s">
        <v>77</v>
      </c>
      <c r="D4032" s="273"/>
    </row>
    <row r="4033" spans="1:4" x14ac:dyDescent="0.2">
      <c r="A4033" s="271">
        <v>37441</v>
      </c>
      <c r="B4033" s="272" t="s">
        <v>4858</v>
      </c>
      <c r="C4033" s="271" t="s">
        <v>77</v>
      </c>
      <c r="D4033" s="273"/>
    </row>
    <row r="4034" spans="1:4" x14ac:dyDescent="0.2">
      <c r="A4034" s="271">
        <v>37442</v>
      </c>
      <c r="B4034" s="272" t="s">
        <v>4859</v>
      </c>
      <c r="C4034" s="271" t="s">
        <v>77</v>
      </c>
      <c r="D4034" s="273"/>
    </row>
    <row r="4035" spans="1:4" x14ac:dyDescent="0.2">
      <c r="A4035" s="271">
        <v>38017</v>
      </c>
      <c r="B4035" s="272" t="s">
        <v>4860</v>
      </c>
      <c r="C4035" s="271" t="s">
        <v>77</v>
      </c>
      <c r="D4035" s="273">
        <v>10.53</v>
      </c>
    </row>
    <row r="4036" spans="1:4" x14ac:dyDescent="0.2">
      <c r="A4036" s="271">
        <v>38018</v>
      </c>
      <c r="B4036" s="272" t="s">
        <v>4861</v>
      </c>
      <c r="C4036" s="271" t="s">
        <v>77</v>
      </c>
      <c r="D4036" s="273">
        <v>11.83</v>
      </c>
    </row>
    <row r="4037" spans="1:4" x14ac:dyDescent="0.2">
      <c r="A4037" s="271">
        <v>39895</v>
      </c>
      <c r="B4037" s="272" t="s">
        <v>4862</v>
      </c>
      <c r="C4037" s="271" t="s">
        <v>77</v>
      </c>
      <c r="D4037" s="273"/>
    </row>
    <row r="4038" spans="1:4" x14ac:dyDescent="0.2">
      <c r="A4038" s="271">
        <v>39896</v>
      </c>
      <c r="B4038" s="272" t="s">
        <v>4863</v>
      </c>
      <c r="C4038" s="271" t="s">
        <v>77</v>
      </c>
      <c r="D4038" s="273"/>
    </row>
    <row r="4039" spans="1:4" x14ac:dyDescent="0.2">
      <c r="A4039" s="271">
        <v>38873</v>
      </c>
      <c r="B4039" s="272" t="s">
        <v>4864</v>
      </c>
      <c r="C4039" s="271" t="s">
        <v>77</v>
      </c>
      <c r="D4039" s="273"/>
    </row>
    <row r="4040" spans="1:4" x14ac:dyDescent="0.2">
      <c r="A4040" s="271">
        <v>38874</v>
      </c>
      <c r="B4040" s="272" t="s">
        <v>4865</v>
      </c>
      <c r="C4040" s="271" t="s">
        <v>77</v>
      </c>
      <c r="D4040" s="273"/>
    </row>
    <row r="4041" spans="1:4" x14ac:dyDescent="0.2">
      <c r="A4041" s="271">
        <v>38875</v>
      </c>
      <c r="B4041" s="272" t="s">
        <v>4866</v>
      </c>
      <c r="C4041" s="271" t="s">
        <v>77</v>
      </c>
      <c r="D4041" s="273"/>
    </row>
    <row r="4042" spans="1:4" x14ac:dyDescent="0.2">
      <c r="A4042" s="271">
        <v>38876</v>
      </c>
      <c r="B4042" s="272" t="s">
        <v>4867</v>
      </c>
      <c r="C4042" s="271" t="s">
        <v>77</v>
      </c>
      <c r="D4042" s="273"/>
    </row>
    <row r="4043" spans="1:4" x14ac:dyDescent="0.2">
      <c r="A4043" s="271">
        <v>39000</v>
      </c>
      <c r="B4043" s="272" t="s">
        <v>4868</v>
      </c>
      <c r="C4043" s="271" t="s">
        <v>77</v>
      </c>
      <c r="D4043" s="273"/>
    </row>
    <row r="4044" spans="1:4" x14ac:dyDescent="0.2">
      <c r="A4044" s="271">
        <v>38674</v>
      </c>
      <c r="B4044" s="272" t="s">
        <v>4869</v>
      </c>
      <c r="C4044" s="271" t="s">
        <v>77</v>
      </c>
      <c r="D4044" s="273">
        <v>35.42</v>
      </c>
    </row>
    <row r="4045" spans="1:4" x14ac:dyDescent="0.2">
      <c r="A4045" s="271">
        <v>38019</v>
      </c>
      <c r="B4045" s="272" t="s">
        <v>4870</v>
      </c>
      <c r="C4045" s="271" t="s">
        <v>77</v>
      </c>
      <c r="D4045" s="273">
        <v>7.49</v>
      </c>
    </row>
    <row r="4046" spans="1:4" x14ac:dyDescent="0.2">
      <c r="A4046" s="271">
        <v>38020</v>
      </c>
      <c r="B4046" s="272" t="s">
        <v>4871</v>
      </c>
      <c r="C4046" s="271" t="s">
        <v>77</v>
      </c>
      <c r="D4046" s="273">
        <v>9.23</v>
      </c>
    </row>
    <row r="4047" spans="1:4" x14ac:dyDescent="0.2">
      <c r="A4047" s="271">
        <v>38454</v>
      </c>
      <c r="B4047" s="272" t="s">
        <v>4872</v>
      </c>
      <c r="C4047" s="271" t="s">
        <v>77</v>
      </c>
      <c r="D4047" s="273"/>
    </row>
    <row r="4048" spans="1:4" x14ac:dyDescent="0.2">
      <c r="A4048" s="271">
        <v>38455</v>
      </c>
      <c r="B4048" s="272" t="s">
        <v>4873</v>
      </c>
      <c r="C4048" s="271" t="s">
        <v>77</v>
      </c>
      <c r="D4048" s="273"/>
    </row>
    <row r="4049" spans="1:4" x14ac:dyDescent="0.2">
      <c r="A4049" s="271">
        <v>38462</v>
      </c>
      <c r="B4049" s="272" t="s">
        <v>4874</v>
      </c>
      <c r="C4049" s="271" t="s">
        <v>77</v>
      </c>
      <c r="D4049" s="273"/>
    </row>
    <row r="4050" spans="1:4" x14ac:dyDescent="0.2">
      <c r="A4050" s="271">
        <v>36362</v>
      </c>
      <c r="B4050" s="272" t="s">
        <v>4875</v>
      </c>
      <c r="C4050" s="271" t="s">
        <v>77</v>
      </c>
      <c r="D4050" s="273"/>
    </row>
    <row r="4051" spans="1:4" x14ac:dyDescent="0.2">
      <c r="A4051" s="271">
        <v>36298</v>
      </c>
      <c r="B4051" s="272" t="s">
        <v>4876</v>
      </c>
      <c r="C4051" s="271" t="s">
        <v>77</v>
      </c>
      <c r="D4051" s="273"/>
    </row>
    <row r="4052" spans="1:4" x14ac:dyDescent="0.2">
      <c r="A4052" s="271">
        <v>38456</v>
      </c>
      <c r="B4052" s="272" t="s">
        <v>4877</v>
      </c>
      <c r="C4052" s="271" t="s">
        <v>77</v>
      </c>
      <c r="D4052" s="273"/>
    </row>
    <row r="4053" spans="1:4" x14ac:dyDescent="0.2">
      <c r="A4053" s="271">
        <v>38457</v>
      </c>
      <c r="B4053" s="272" t="s">
        <v>4878</v>
      </c>
      <c r="C4053" s="271" t="s">
        <v>77</v>
      </c>
      <c r="D4053" s="273"/>
    </row>
    <row r="4054" spans="1:4" x14ac:dyDescent="0.2">
      <c r="A4054" s="271">
        <v>38458</v>
      </c>
      <c r="B4054" s="272" t="s">
        <v>4879</v>
      </c>
      <c r="C4054" s="271" t="s">
        <v>77</v>
      </c>
      <c r="D4054" s="273"/>
    </row>
    <row r="4055" spans="1:4" x14ac:dyDescent="0.2">
      <c r="A4055" s="271">
        <v>38459</v>
      </c>
      <c r="B4055" s="272" t="s">
        <v>4880</v>
      </c>
      <c r="C4055" s="271" t="s">
        <v>77</v>
      </c>
      <c r="D4055" s="273"/>
    </row>
    <row r="4056" spans="1:4" x14ac:dyDescent="0.2">
      <c r="A4056" s="271">
        <v>38460</v>
      </c>
      <c r="B4056" s="272" t="s">
        <v>4881</v>
      </c>
      <c r="C4056" s="271" t="s">
        <v>77</v>
      </c>
      <c r="D4056" s="273"/>
    </row>
    <row r="4057" spans="1:4" x14ac:dyDescent="0.2">
      <c r="A4057" s="271">
        <v>38461</v>
      </c>
      <c r="B4057" s="272" t="s">
        <v>4882</v>
      </c>
      <c r="C4057" s="271" t="s">
        <v>77</v>
      </c>
      <c r="D4057" s="273"/>
    </row>
    <row r="4058" spans="1:4" x14ac:dyDescent="0.2">
      <c r="A4058" s="271">
        <v>7094</v>
      </c>
      <c r="B4058" s="272" t="s">
        <v>4883</v>
      </c>
      <c r="C4058" s="271" t="s">
        <v>77</v>
      </c>
      <c r="D4058" s="273">
        <v>12.01</v>
      </c>
    </row>
    <row r="4059" spans="1:4" x14ac:dyDescent="0.2">
      <c r="A4059" s="271">
        <v>7116</v>
      </c>
      <c r="B4059" s="272" t="s">
        <v>4884</v>
      </c>
      <c r="C4059" s="271" t="s">
        <v>77</v>
      </c>
      <c r="D4059" s="273">
        <v>3.78</v>
      </c>
    </row>
    <row r="4060" spans="1:4" x14ac:dyDescent="0.2">
      <c r="A4060" s="271">
        <v>7118</v>
      </c>
      <c r="B4060" s="272" t="s">
        <v>4885</v>
      </c>
      <c r="C4060" s="271" t="s">
        <v>77</v>
      </c>
      <c r="D4060" s="273">
        <v>24.69</v>
      </c>
    </row>
    <row r="4061" spans="1:4" x14ac:dyDescent="0.2">
      <c r="A4061" s="271">
        <v>7098</v>
      </c>
      <c r="B4061" s="272" t="s">
        <v>4886</v>
      </c>
      <c r="C4061" s="271" t="s">
        <v>77</v>
      </c>
      <c r="D4061" s="273">
        <v>3.67</v>
      </c>
    </row>
    <row r="4062" spans="1:4" x14ac:dyDescent="0.2">
      <c r="A4062" s="271">
        <v>7110</v>
      </c>
      <c r="B4062" s="272" t="s">
        <v>4887</v>
      </c>
      <c r="C4062" s="271" t="s">
        <v>77</v>
      </c>
      <c r="D4062" s="273">
        <v>46.95</v>
      </c>
    </row>
    <row r="4063" spans="1:4" x14ac:dyDescent="0.2">
      <c r="A4063" s="271">
        <v>7123</v>
      </c>
      <c r="B4063" s="272" t="s">
        <v>4888</v>
      </c>
      <c r="C4063" s="271" t="s">
        <v>77</v>
      </c>
      <c r="D4063" s="273">
        <v>4.4400000000000004</v>
      </c>
    </row>
    <row r="4064" spans="1:4" x14ac:dyDescent="0.2">
      <c r="A4064" s="271">
        <v>7121</v>
      </c>
      <c r="B4064" s="272" t="s">
        <v>4889</v>
      </c>
      <c r="C4064" s="271" t="s">
        <v>77</v>
      </c>
      <c r="D4064" s="273">
        <v>8.7799999999999994</v>
      </c>
    </row>
    <row r="4065" spans="1:4" x14ac:dyDescent="0.2">
      <c r="A4065" s="271">
        <v>7137</v>
      </c>
      <c r="B4065" s="272" t="s">
        <v>4890</v>
      </c>
      <c r="C4065" s="271" t="s">
        <v>77</v>
      </c>
      <c r="D4065" s="273">
        <v>9.59</v>
      </c>
    </row>
    <row r="4066" spans="1:4" x14ac:dyDescent="0.2">
      <c r="A4066" s="271">
        <v>7122</v>
      </c>
      <c r="B4066" s="272" t="s">
        <v>4891</v>
      </c>
      <c r="C4066" s="271" t="s">
        <v>77</v>
      </c>
      <c r="D4066" s="273">
        <v>10.55</v>
      </c>
    </row>
    <row r="4067" spans="1:4" x14ac:dyDescent="0.2">
      <c r="A4067" s="271">
        <v>7114</v>
      </c>
      <c r="B4067" s="272" t="s">
        <v>4892</v>
      </c>
      <c r="C4067" s="271" t="s">
        <v>77</v>
      </c>
      <c r="D4067" s="273">
        <v>12.28</v>
      </c>
    </row>
    <row r="4068" spans="1:4" x14ac:dyDescent="0.2">
      <c r="A4068" s="271">
        <v>7109</v>
      </c>
      <c r="B4068" s="272" t="s">
        <v>4893</v>
      </c>
      <c r="C4068" s="271" t="s">
        <v>77</v>
      </c>
      <c r="D4068" s="273">
        <v>2.4300000000000002</v>
      </c>
    </row>
    <row r="4069" spans="1:4" x14ac:dyDescent="0.2">
      <c r="A4069" s="271">
        <v>7135</v>
      </c>
      <c r="B4069" s="272" t="s">
        <v>4894</v>
      </c>
      <c r="C4069" s="271" t="s">
        <v>77</v>
      </c>
      <c r="D4069" s="273">
        <v>4.9800000000000004</v>
      </c>
    </row>
    <row r="4070" spans="1:4" x14ac:dyDescent="0.2">
      <c r="A4070" s="271">
        <v>37947</v>
      </c>
      <c r="B4070" s="272" t="s">
        <v>4895</v>
      </c>
      <c r="C4070" s="271" t="s">
        <v>77</v>
      </c>
      <c r="D4070" s="273">
        <v>4.05</v>
      </c>
    </row>
    <row r="4071" spans="1:4" x14ac:dyDescent="0.2">
      <c r="A4071" s="271">
        <v>7103</v>
      </c>
      <c r="B4071" s="272" t="s">
        <v>4896</v>
      </c>
      <c r="C4071" s="271" t="s">
        <v>77</v>
      </c>
      <c r="D4071" s="273">
        <v>13.2</v>
      </c>
    </row>
    <row r="4072" spans="1:4" x14ac:dyDescent="0.2">
      <c r="A4072" s="271">
        <v>40419</v>
      </c>
      <c r="B4072" s="272" t="s">
        <v>4897</v>
      </c>
      <c r="C4072" s="271" t="s">
        <v>77</v>
      </c>
      <c r="D4072" s="273"/>
    </row>
    <row r="4073" spans="1:4" x14ac:dyDescent="0.2">
      <c r="A4073" s="271">
        <v>40420</v>
      </c>
      <c r="B4073" s="272" t="s">
        <v>4898</v>
      </c>
      <c r="C4073" s="271" t="s">
        <v>77</v>
      </c>
      <c r="D4073" s="273"/>
    </row>
    <row r="4074" spans="1:4" x14ac:dyDescent="0.2">
      <c r="A4074" s="271">
        <v>40421</v>
      </c>
      <c r="B4074" s="272" t="s">
        <v>4899</v>
      </c>
      <c r="C4074" s="271" t="s">
        <v>77</v>
      </c>
      <c r="D4074" s="273"/>
    </row>
    <row r="4075" spans="1:4" x14ac:dyDescent="0.2">
      <c r="A4075" s="271">
        <v>38905</v>
      </c>
      <c r="B4075" s="272" t="s">
        <v>4900</v>
      </c>
      <c r="C4075" s="271" t="s">
        <v>77</v>
      </c>
      <c r="D4075" s="273"/>
    </row>
    <row r="4076" spans="1:4" x14ac:dyDescent="0.2">
      <c r="A4076" s="271">
        <v>38907</v>
      </c>
      <c r="B4076" s="272" t="s">
        <v>4901</v>
      </c>
      <c r="C4076" s="271" t="s">
        <v>77</v>
      </c>
      <c r="D4076" s="273"/>
    </row>
    <row r="4077" spans="1:4" x14ac:dyDescent="0.2">
      <c r="A4077" s="271">
        <v>38910</v>
      </c>
      <c r="B4077" s="272" t="s">
        <v>4902</v>
      </c>
      <c r="C4077" s="271" t="s">
        <v>77</v>
      </c>
      <c r="D4077" s="273"/>
    </row>
    <row r="4078" spans="1:4" x14ac:dyDescent="0.2">
      <c r="A4078" s="271">
        <v>11655</v>
      </c>
      <c r="B4078" s="272" t="s">
        <v>4903</v>
      </c>
      <c r="C4078" s="271" t="s">
        <v>77</v>
      </c>
      <c r="D4078" s="273">
        <v>17.48</v>
      </c>
    </row>
    <row r="4079" spans="1:4" x14ac:dyDescent="0.2">
      <c r="A4079" s="271">
        <v>11656</v>
      </c>
      <c r="B4079" s="272" t="s">
        <v>4904</v>
      </c>
      <c r="C4079" s="271" t="s">
        <v>77</v>
      </c>
      <c r="D4079" s="273">
        <v>20.07</v>
      </c>
    </row>
    <row r="4080" spans="1:4" x14ac:dyDescent="0.2">
      <c r="A4080" s="271">
        <v>7091</v>
      </c>
      <c r="B4080" s="272" t="s">
        <v>4905</v>
      </c>
      <c r="C4080" s="271" t="s">
        <v>77</v>
      </c>
      <c r="D4080" s="273">
        <v>16.440000000000001</v>
      </c>
    </row>
    <row r="4081" spans="1:4" x14ac:dyDescent="0.2">
      <c r="A4081" s="271">
        <v>37948</v>
      </c>
      <c r="B4081" s="272" t="s">
        <v>4906</v>
      </c>
      <c r="C4081" s="271" t="s">
        <v>77</v>
      </c>
      <c r="D4081" s="273">
        <v>3.81</v>
      </c>
    </row>
    <row r="4082" spans="1:4" x14ac:dyDescent="0.2">
      <c r="A4082" s="271">
        <v>7097</v>
      </c>
      <c r="B4082" s="272" t="s">
        <v>4907</v>
      </c>
      <c r="C4082" s="271" t="s">
        <v>77</v>
      </c>
      <c r="D4082" s="273">
        <v>7.72</v>
      </c>
    </row>
    <row r="4083" spans="1:4" x14ac:dyDescent="0.2">
      <c r="A4083" s="271">
        <v>11658</v>
      </c>
      <c r="B4083" s="272" t="s">
        <v>4908</v>
      </c>
      <c r="C4083" s="271" t="s">
        <v>77</v>
      </c>
      <c r="D4083" s="273">
        <v>17.07</v>
      </c>
    </row>
    <row r="4084" spans="1:4" x14ac:dyDescent="0.2">
      <c r="A4084" s="271">
        <v>7146</v>
      </c>
      <c r="B4084" s="272" t="s">
        <v>4909</v>
      </c>
      <c r="C4084" s="271" t="s">
        <v>77</v>
      </c>
      <c r="D4084" s="273">
        <v>160.68</v>
      </c>
    </row>
    <row r="4085" spans="1:4" x14ac:dyDescent="0.2">
      <c r="A4085" s="271">
        <v>7138</v>
      </c>
      <c r="B4085" s="272" t="s">
        <v>4910</v>
      </c>
      <c r="C4085" s="271" t="s">
        <v>77</v>
      </c>
      <c r="D4085" s="273">
        <v>1.02</v>
      </c>
    </row>
    <row r="4086" spans="1:4" x14ac:dyDescent="0.2">
      <c r="A4086" s="271">
        <v>7139</v>
      </c>
      <c r="B4086" s="272" t="s">
        <v>4911</v>
      </c>
      <c r="C4086" s="271" t="s">
        <v>77</v>
      </c>
      <c r="D4086" s="273">
        <v>1.1499999999999999</v>
      </c>
    </row>
    <row r="4087" spans="1:4" x14ac:dyDescent="0.2">
      <c r="A4087" s="271">
        <v>7140</v>
      </c>
      <c r="B4087" s="272" t="s">
        <v>4912</v>
      </c>
      <c r="C4087" s="271" t="s">
        <v>77</v>
      </c>
      <c r="D4087" s="273">
        <v>3.61</v>
      </c>
    </row>
    <row r="4088" spans="1:4" x14ac:dyDescent="0.2">
      <c r="A4088" s="271">
        <v>7141</v>
      </c>
      <c r="B4088" s="272" t="s">
        <v>4913</v>
      </c>
      <c r="C4088" s="271" t="s">
        <v>77</v>
      </c>
      <c r="D4088" s="273">
        <v>8.84</v>
      </c>
    </row>
    <row r="4089" spans="1:4" x14ac:dyDescent="0.2">
      <c r="A4089" s="271">
        <v>7143</v>
      </c>
      <c r="B4089" s="272" t="s">
        <v>4914</v>
      </c>
      <c r="C4089" s="271" t="s">
        <v>77</v>
      </c>
      <c r="D4089" s="273">
        <v>29.66</v>
      </c>
    </row>
    <row r="4090" spans="1:4" x14ac:dyDescent="0.2">
      <c r="A4090" s="271">
        <v>7144</v>
      </c>
      <c r="B4090" s="272" t="s">
        <v>4915</v>
      </c>
      <c r="C4090" s="271" t="s">
        <v>77</v>
      </c>
      <c r="D4090" s="273">
        <v>55.03</v>
      </c>
    </row>
    <row r="4091" spans="1:4" x14ac:dyDescent="0.2">
      <c r="A4091" s="271">
        <v>7145</v>
      </c>
      <c r="B4091" s="272" t="s">
        <v>4916</v>
      </c>
      <c r="C4091" s="271" t="s">
        <v>77</v>
      </c>
      <c r="D4091" s="273">
        <v>74.83</v>
      </c>
    </row>
    <row r="4092" spans="1:4" x14ac:dyDescent="0.2">
      <c r="A4092" s="271">
        <v>7142</v>
      </c>
      <c r="B4092" s="272" t="s">
        <v>4917</v>
      </c>
      <c r="C4092" s="271" t="s">
        <v>77</v>
      </c>
      <c r="D4092" s="273">
        <v>9.24</v>
      </c>
    </row>
    <row r="4093" spans="1:4" x14ac:dyDescent="0.2">
      <c r="A4093" s="271">
        <v>39322</v>
      </c>
      <c r="B4093" s="272" t="s">
        <v>4918</v>
      </c>
      <c r="C4093" s="271" t="s">
        <v>77</v>
      </c>
      <c r="D4093" s="273"/>
    </row>
    <row r="4094" spans="1:4" x14ac:dyDescent="0.2">
      <c r="A4094" s="271">
        <v>39289</v>
      </c>
      <c r="B4094" s="272" t="s">
        <v>4919</v>
      </c>
      <c r="C4094" s="271" t="s">
        <v>77</v>
      </c>
      <c r="D4094" s="273"/>
    </row>
    <row r="4095" spans="1:4" x14ac:dyDescent="0.2">
      <c r="A4095" s="271">
        <v>39290</v>
      </c>
      <c r="B4095" s="272" t="s">
        <v>4920</v>
      </c>
      <c r="C4095" s="271" t="s">
        <v>77</v>
      </c>
      <c r="D4095" s="273"/>
    </row>
    <row r="4096" spans="1:4" x14ac:dyDescent="0.2">
      <c r="A4096" s="271">
        <v>39291</v>
      </c>
      <c r="B4096" s="272" t="s">
        <v>4921</v>
      </c>
      <c r="C4096" s="271" t="s">
        <v>77</v>
      </c>
      <c r="D4096" s="273"/>
    </row>
    <row r="4097" spans="1:4" x14ac:dyDescent="0.2">
      <c r="A4097" s="271">
        <v>41892</v>
      </c>
      <c r="B4097" s="272" t="s">
        <v>4922</v>
      </c>
      <c r="C4097" s="271" t="s">
        <v>77</v>
      </c>
      <c r="D4097" s="273">
        <v>114.11</v>
      </c>
    </row>
    <row r="4098" spans="1:4" x14ac:dyDescent="0.2">
      <c r="A4098" s="271">
        <v>7048</v>
      </c>
      <c r="B4098" s="272" t="s">
        <v>4923</v>
      </c>
      <c r="C4098" s="271" t="s">
        <v>77</v>
      </c>
      <c r="D4098" s="273">
        <v>24.63</v>
      </c>
    </row>
    <row r="4099" spans="1:4" x14ac:dyDescent="0.2">
      <c r="A4099" s="271">
        <v>7088</v>
      </c>
      <c r="B4099" s="272" t="s">
        <v>4924</v>
      </c>
      <c r="C4099" s="271" t="s">
        <v>77</v>
      </c>
      <c r="D4099" s="273">
        <v>53.86</v>
      </c>
    </row>
    <row r="4100" spans="1:4" x14ac:dyDescent="0.2">
      <c r="A4100" s="271">
        <v>7070</v>
      </c>
      <c r="B4100" s="272" t="s">
        <v>4925</v>
      </c>
      <c r="C4100" s="271" t="s">
        <v>77</v>
      </c>
      <c r="D4100" s="273">
        <v>211.54</v>
      </c>
    </row>
    <row r="4101" spans="1:4" x14ac:dyDescent="0.2">
      <c r="A4101" s="271">
        <v>20179</v>
      </c>
      <c r="B4101" s="272" t="s">
        <v>4926</v>
      </c>
      <c r="C4101" s="271" t="s">
        <v>77</v>
      </c>
      <c r="D4101" s="273">
        <v>44.99</v>
      </c>
    </row>
    <row r="4102" spans="1:4" x14ac:dyDescent="0.2">
      <c r="A4102" s="271">
        <v>20178</v>
      </c>
      <c r="B4102" s="272" t="s">
        <v>4927</v>
      </c>
      <c r="C4102" s="271" t="s">
        <v>77</v>
      </c>
      <c r="D4102" s="273">
        <v>53.93</v>
      </c>
    </row>
    <row r="4103" spans="1:4" x14ac:dyDescent="0.2">
      <c r="A4103" s="271">
        <v>20180</v>
      </c>
      <c r="B4103" s="272" t="s">
        <v>4928</v>
      </c>
      <c r="C4103" s="271" t="s">
        <v>77</v>
      </c>
      <c r="D4103" s="273">
        <v>89.01</v>
      </c>
    </row>
    <row r="4104" spans="1:4" x14ac:dyDescent="0.2">
      <c r="A4104" s="271">
        <v>20181</v>
      </c>
      <c r="B4104" s="272" t="s">
        <v>4929</v>
      </c>
      <c r="C4104" s="271" t="s">
        <v>77</v>
      </c>
      <c r="D4104" s="273">
        <v>119.18</v>
      </c>
    </row>
    <row r="4105" spans="1:4" x14ac:dyDescent="0.2">
      <c r="A4105" s="271">
        <v>20177</v>
      </c>
      <c r="B4105" s="272" t="s">
        <v>4930</v>
      </c>
      <c r="C4105" s="271" t="s">
        <v>77</v>
      </c>
      <c r="D4105" s="273">
        <v>29.48</v>
      </c>
    </row>
    <row r="4106" spans="1:4" x14ac:dyDescent="0.2">
      <c r="A4106" s="271">
        <v>40945</v>
      </c>
      <c r="B4106" s="272" t="s">
        <v>4931</v>
      </c>
      <c r="C4106" s="271" t="s">
        <v>65</v>
      </c>
      <c r="D4106" s="273">
        <v>15.61</v>
      </c>
    </row>
    <row r="4107" spans="1:4" x14ac:dyDescent="0.2">
      <c r="A4107" s="271">
        <v>40946</v>
      </c>
      <c r="B4107" s="272" t="s">
        <v>4932</v>
      </c>
      <c r="C4107" s="271" t="s">
        <v>966</v>
      </c>
      <c r="D4107" s="273">
        <v>2754.3</v>
      </c>
    </row>
    <row r="4108" spans="1:4" x14ac:dyDescent="0.2">
      <c r="A4108" s="271">
        <v>7153</v>
      </c>
      <c r="B4108" s="272" t="s">
        <v>4933</v>
      </c>
      <c r="C4108" s="271" t="s">
        <v>65</v>
      </c>
      <c r="D4108" s="273">
        <v>27.16</v>
      </c>
    </row>
    <row r="4109" spans="1:4" x14ac:dyDescent="0.2">
      <c r="A4109" s="271">
        <v>41089</v>
      </c>
      <c r="B4109" s="272" t="s">
        <v>4934</v>
      </c>
      <c r="C4109" s="271" t="s">
        <v>966</v>
      </c>
      <c r="D4109" s="273">
        <v>4793.1099999999997</v>
      </c>
    </row>
    <row r="4110" spans="1:4" x14ac:dyDescent="0.2">
      <c r="A4110" s="271">
        <v>40943</v>
      </c>
      <c r="B4110" s="272" t="s">
        <v>4935</v>
      </c>
      <c r="C4110" s="271" t="s">
        <v>65</v>
      </c>
      <c r="D4110" s="273">
        <v>26.89</v>
      </c>
    </row>
    <row r="4111" spans="1:4" x14ac:dyDescent="0.2">
      <c r="A4111" s="271">
        <v>40944</v>
      </c>
      <c r="B4111" s="272" t="s">
        <v>4936</v>
      </c>
      <c r="C4111" s="271" t="s">
        <v>966</v>
      </c>
      <c r="D4111" s="273">
        <v>4746.1099999999997</v>
      </c>
    </row>
    <row r="4112" spans="1:4" x14ac:dyDescent="0.2">
      <c r="A4112" s="271">
        <v>6175</v>
      </c>
      <c r="B4112" s="272" t="s">
        <v>4937</v>
      </c>
      <c r="C4112" s="271" t="s">
        <v>65</v>
      </c>
      <c r="D4112" s="273">
        <v>20.92</v>
      </c>
    </row>
    <row r="4113" spans="1:4" x14ac:dyDescent="0.2">
      <c r="A4113" s="271">
        <v>41092</v>
      </c>
      <c r="B4113" s="272" t="s">
        <v>4938</v>
      </c>
      <c r="C4113" s="271" t="s">
        <v>966</v>
      </c>
      <c r="D4113" s="273">
        <v>3690.91</v>
      </c>
    </row>
    <row r="4114" spans="1:4" x14ac:dyDescent="0.2">
      <c r="A4114" s="271">
        <v>37712</v>
      </c>
      <c r="B4114" s="272" t="s">
        <v>4939</v>
      </c>
      <c r="C4114" s="271" t="s">
        <v>59</v>
      </c>
      <c r="D4114" s="273">
        <v>68.03</v>
      </c>
    </row>
    <row r="4115" spans="1:4" x14ac:dyDescent="0.2">
      <c r="A4115" s="271">
        <v>34558</v>
      </c>
      <c r="B4115" s="272" t="s">
        <v>4940</v>
      </c>
      <c r="C4115" s="271" t="s">
        <v>54</v>
      </c>
      <c r="D4115" s="273">
        <v>3.87</v>
      </c>
    </row>
    <row r="4116" spans="1:4" x14ac:dyDescent="0.2">
      <c r="A4116" s="271">
        <v>34547</v>
      </c>
      <c r="B4116" s="272" t="s">
        <v>4941</v>
      </c>
      <c r="C4116" s="271" t="s">
        <v>54</v>
      </c>
      <c r="D4116" s="273">
        <v>4.76</v>
      </c>
    </row>
    <row r="4117" spans="1:4" x14ac:dyDescent="0.2">
      <c r="A4117" s="271">
        <v>34548</v>
      </c>
      <c r="B4117" s="272" t="s">
        <v>4942</v>
      </c>
      <c r="C4117" s="271" t="s">
        <v>54</v>
      </c>
      <c r="D4117" s="273">
        <v>7.81</v>
      </c>
    </row>
    <row r="4118" spans="1:4" x14ac:dyDescent="0.2">
      <c r="A4118" s="271">
        <v>34550</v>
      </c>
      <c r="B4118" s="272" t="s">
        <v>4943</v>
      </c>
      <c r="C4118" s="271" t="s">
        <v>54</v>
      </c>
      <c r="D4118" s="273">
        <v>2.06</v>
      </c>
    </row>
    <row r="4119" spans="1:4" x14ac:dyDescent="0.2">
      <c r="A4119" s="271">
        <v>34557</v>
      </c>
      <c r="B4119" s="272" t="s">
        <v>4944</v>
      </c>
      <c r="C4119" s="271" t="s">
        <v>54</v>
      </c>
      <c r="D4119" s="273">
        <v>3.01</v>
      </c>
    </row>
    <row r="4120" spans="1:4" x14ac:dyDescent="0.2">
      <c r="A4120" s="271">
        <v>37411</v>
      </c>
      <c r="B4120" s="272" t="s">
        <v>4945</v>
      </c>
      <c r="C4120" s="271" t="s">
        <v>59</v>
      </c>
      <c r="D4120" s="273">
        <v>22.03</v>
      </c>
    </row>
    <row r="4121" spans="1:4" x14ac:dyDescent="0.2">
      <c r="A4121" s="271">
        <v>39508</v>
      </c>
      <c r="B4121" s="272" t="s">
        <v>4946</v>
      </c>
      <c r="C4121" s="271" t="s">
        <v>59</v>
      </c>
      <c r="D4121" s="273">
        <v>12.38</v>
      </c>
    </row>
    <row r="4122" spans="1:4" x14ac:dyDescent="0.2">
      <c r="A4122" s="271">
        <v>39507</v>
      </c>
      <c r="B4122" s="272" t="s">
        <v>4947</v>
      </c>
      <c r="C4122" s="271" t="s">
        <v>59</v>
      </c>
      <c r="D4122" s="273">
        <v>18.47</v>
      </c>
    </row>
    <row r="4123" spans="1:4" x14ac:dyDescent="0.2">
      <c r="A4123" s="271">
        <v>7155</v>
      </c>
      <c r="B4123" s="272" t="s">
        <v>4948</v>
      </c>
      <c r="C4123" s="271" t="s">
        <v>59</v>
      </c>
      <c r="D4123" s="273">
        <v>23.7</v>
      </c>
    </row>
    <row r="4124" spans="1:4" x14ac:dyDescent="0.2">
      <c r="A4124" s="271">
        <v>42406</v>
      </c>
      <c r="B4124" s="272" t="s">
        <v>4949</v>
      </c>
      <c r="C4124" s="271" t="s">
        <v>59</v>
      </c>
      <c r="D4124" s="273">
        <v>27.18</v>
      </c>
    </row>
    <row r="4125" spans="1:4" x14ac:dyDescent="0.2">
      <c r="A4125" s="271">
        <v>7156</v>
      </c>
      <c r="B4125" s="272" t="s">
        <v>4950</v>
      </c>
      <c r="C4125" s="271" t="s">
        <v>59</v>
      </c>
      <c r="D4125" s="273">
        <v>34.01</v>
      </c>
    </row>
    <row r="4126" spans="1:4" x14ac:dyDescent="0.2">
      <c r="A4126" s="271">
        <v>43127</v>
      </c>
      <c r="B4126" s="272" t="s">
        <v>4951</v>
      </c>
      <c r="C4126" s="271" t="s">
        <v>59</v>
      </c>
      <c r="D4126" s="273">
        <v>48.67</v>
      </c>
    </row>
    <row r="4127" spans="1:4" x14ac:dyDescent="0.2">
      <c r="A4127" s="271">
        <v>10917</v>
      </c>
      <c r="B4127" s="272" t="s">
        <v>4952</v>
      </c>
      <c r="C4127" s="271" t="s">
        <v>59</v>
      </c>
      <c r="D4127" s="273">
        <v>10.27</v>
      </c>
    </row>
    <row r="4128" spans="1:4" x14ac:dyDescent="0.2">
      <c r="A4128" s="271">
        <v>21141</v>
      </c>
      <c r="B4128" s="272" t="s">
        <v>4953</v>
      </c>
      <c r="C4128" s="271" t="s">
        <v>59</v>
      </c>
      <c r="D4128" s="273">
        <v>15.9</v>
      </c>
    </row>
    <row r="4129" spans="1:4" x14ac:dyDescent="0.2">
      <c r="A4129" s="271">
        <v>39509</v>
      </c>
      <c r="B4129" s="272" t="s">
        <v>4954</v>
      </c>
      <c r="C4129" s="271" t="s">
        <v>59</v>
      </c>
      <c r="D4129" s="273">
        <v>15.3</v>
      </c>
    </row>
    <row r="4130" spans="1:4" x14ac:dyDescent="0.2">
      <c r="A4130" s="271">
        <v>44529</v>
      </c>
      <c r="B4130" s="272" t="s">
        <v>4955</v>
      </c>
      <c r="C4130" s="271" t="s">
        <v>59</v>
      </c>
      <c r="D4130" s="273">
        <v>16.07</v>
      </c>
    </row>
    <row r="4131" spans="1:4" x14ac:dyDescent="0.2">
      <c r="A4131" s="271">
        <v>7167</v>
      </c>
      <c r="B4131" s="272" t="s">
        <v>4956</v>
      </c>
      <c r="C4131" s="271" t="s">
        <v>59</v>
      </c>
      <c r="D4131" s="273"/>
    </row>
    <row r="4132" spans="1:4" x14ac:dyDescent="0.2">
      <c r="A4132" s="271">
        <v>10928</v>
      </c>
      <c r="B4132" s="272" t="s">
        <v>4957</v>
      </c>
      <c r="C4132" s="271" t="s">
        <v>59</v>
      </c>
      <c r="D4132" s="273"/>
    </row>
    <row r="4133" spans="1:4" x14ac:dyDescent="0.2">
      <c r="A4133" s="271">
        <v>10933</v>
      </c>
      <c r="B4133" s="272" t="s">
        <v>4958</v>
      </c>
      <c r="C4133" s="271" t="s">
        <v>59</v>
      </c>
      <c r="D4133" s="273"/>
    </row>
    <row r="4134" spans="1:4" x14ac:dyDescent="0.2">
      <c r="A4134" s="271">
        <v>7158</v>
      </c>
      <c r="B4134" s="272" t="s">
        <v>4959</v>
      </c>
      <c r="C4134" s="271" t="s">
        <v>59</v>
      </c>
      <c r="D4134" s="273"/>
    </row>
    <row r="4135" spans="1:4" x14ac:dyDescent="0.2">
      <c r="A4135" s="271">
        <v>10927</v>
      </c>
      <c r="B4135" s="272" t="s">
        <v>4960</v>
      </c>
      <c r="C4135" s="271" t="s">
        <v>59</v>
      </c>
      <c r="D4135" s="273"/>
    </row>
    <row r="4136" spans="1:4" x14ac:dyDescent="0.2">
      <c r="A4136" s="271">
        <v>7162</v>
      </c>
      <c r="B4136" s="272" t="s">
        <v>362</v>
      </c>
      <c r="C4136" s="271" t="s">
        <v>59</v>
      </c>
      <c r="D4136" s="273"/>
    </row>
    <row r="4137" spans="1:4" x14ac:dyDescent="0.2">
      <c r="A4137" s="271">
        <v>10932</v>
      </c>
      <c r="B4137" s="272" t="s">
        <v>4961</v>
      </c>
      <c r="C4137" s="271" t="s">
        <v>59</v>
      </c>
      <c r="D4137" s="273"/>
    </row>
    <row r="4138" spans="1:4" x14ac:dyDescent="0.2">
      <c r="A4138" s="271">
        <v>10937</v>
      </c>
      <c r="B4138" s="272" t="s">
        <v>4962</v>
      </c>
      <c r="C4138" s="271" t="s">
        <v>59</v>
      </c>
      <c r="D4138" s="273"/>
    </row>
    <row r="4139" spans="1:4" x14ac:dyDescent="0.2">
      <c r="A4139" s="271">
        <v>10935</v>
      </c>
      <c r="B4139" s="272" t="s">
        <v>4963</v>
      </c>
      <c r="C4139" s="271" t="s">
        <v>59</v>
      </c>
      <c r="D4139" s="273"/>
    </row>
    <row r="4140" spans="1:4" x14ac:dyDescent="0.2">
      <c r="A4140" s="271">
        <v>10931</v>
      </c>
      <c r="B4140" s="272" t="s">
        <v>4964</v>
      </c>
      <c r="C4140" s="271" t="s">
        <v>59</v>
      </c>
      <c r="D4140" s="273"/>
    </row>
    <row r="4141" spans="1:4" x14ac:dyDescent="0.2">
      <c r="A4141" s="271">
        <v>7164</v>
      </c>
      <c r="B4141" s="272" t="s">
        <v>4965</v>
      </c>
      <c r="C4141" s="271" t="s">
        <v>59</v>
      </c>
      <c r="D4141" s="273"/>
    </row>
    <row r="4142" spans="1:4" x14ac:dyDescent="0.2">
      <c r="A4142" s="271">
        <v>36887</v>
      </c>
      <c r="B4142" s="272" t="s">
        <v>4966</v>
      </c>
      <c r="C4142" s="271" t="s">
        <v>59</v>
      </c>
      <c r="D4142" s="273">
        <v>11.86</v>
      </c>
    </row>
    <row r="4143" spans="1:4" x14ac:dyDescent="0.2">
      <c r="A4143" s="271">
        <v>34630</v>
      </c>
      <c r="B4143" s="272" t="s">
        <v>4967</v>
      </c>
      <c r="C4143" s="271" t="s">
        <v>77</v>
      </c>
      <c r="D4143" s="273">
        <v>1105.6600000000001</v>
      </c>
    </row>
    <row r="4144" spans="1:4" x14ac:dyDescent="0.2">
      <c r="A4144" s="271">
        <v>7161</v>
      </c>
      <c r="B4144" s="272" t="s">
        <v>4968</v>
      </c>
      <c r="C4144" s="271" t="s">
        <v>59</v>
      </c>
      <c r="D4144" s="273"/>
    </row>
    <row r="4145" spans="1:4" x14ac:dyDescent="0.2">
      <c r="A4145" s="271">
        <v>7170</v>
      </c>
      <c r="B4145" s="272" t="s">
        <v>4969</v>
      </c>
      <c r="C4145" s="271" t="s">
        <v>59</v>
      </c>
      <c r="D4145" s="273">
        <v>2.87</v>
      </c>
    </row>
    <row r="4146" spans="1:4" x14ac:dyDescent="0.2">
      <c r="A4146" s="271">
        <v>37524</v>
      </c>
      <c r="B4146" s="272" t="s">
        <v>4970</v>
      </c>
      <c r="C4146" s="271" t="s">
        <v>54</v>
      </c>
      <c r="D4146" s="273">
        <v>2.62</v>
      </c>
    </row>
    <row r="4147" spans="1:4" x14ac:dyDescent="0.2">
      <c r="A4147" s="271">
        <v>37525</v>
      </c>
      <c r="B4147" s="272" t="s">
        <v>4971</v>
      </c>
      <c r="C4147" s="271" t="s">
        <v>54</v>
      </c>
      <c r="D4147" s="273">
        <v>3.58</v>
      </c>
    </row>
    <row r="4148" spans="1:4" x14ac:dyDescent="0.2">
      <c r="A4148" s="271">
        <v>36789</v>
      </c>
      <c r="B4148" s="272" t="s">
        <v>4972</v>
      </c>
      <c r="C4148" s="271" t="s">
        <v>77</v>
      </c>
      <c r="D4148" s="273">
        <v>4.6399999999999997</v>
      </c>
    </row>
    <row r="4149" spans="1:4" x14ac:dyDescent="0.2">
      <c r="A4149" s="271">
        <v>7173</v>
      </c>
      <c r="B4149" s="272" t="s">
        <v>4973</v>
      </c>
      <c r="C4149" s="271" t="s">
        <v>4037</v>
      </c>
      <c r="D4149" s="273">
        <v>3000</v>
      </c>
    </row>
    <row r="4150" spans="1:4" x14ac:dyDescent="0.2">
      <c r="A4150" s="271">
        <v>7175</v>
      </c>
      <c r="B4150" s="272" t="s">
        <v>4974</v>
      </c>
      <c r="C4150" s="271" t="s">
        <v>77</v>
      </c>
      <c r="D4150" s="273">
        <v>3.39</v>
      </c>
    </row>
    <row r="4151" spans="1:4" x14ac:dyDescent="0.2">
      <c r="A4151" s="271">
        <v>40741</v>
      </c>
      <c r="B4151" s="272" t="s">
        <v>4975</v>
      </c>
      <c r="C4151" s="271" t="s">
        <v>77</v>
      </c>
      <c r="D4151" s="273">
        <v>3.79</v>
      </c>
    </row>
    <row r="4152" spans="1:4" x14ac:dyDescent="0.2">
      <c r="A4152" s="271">
        <v>7184</v>
      </c>
      <c r="B4152" s="272" t="s">
        <v>4976</v>
      </c>
      <c r="C4152" s="271" t="s">
        <v>59</v>
      </c>
      <c r="D4152" s="273"/>
    </row>
    <row r="4153" spans="1:4" x14ac:dyDescent="0.2">
      <c r="A4153" s="271">
        <v>34458</v>
      </c>
      <c r="B4153" s="272" t="s">
        <v>4977</v>
      </c>
      <c r="C4153" s="271" t="s">
        <v>77</v>
      </c>
      <c r="D4153" s="273">
        <v>162.65</v>
      </c>
    </row>
    <row r="4154" spans="1:4" x14ac:dyDescent="0.2">
      <c r="A4154" s="271">
        <v>34464</v>
      </c>
      <c r="B4154" s="272" t="s">
        <v>4978</v>
      </c>
      <c r="C4154" s="271" t="s">
        <v>77</v>
      </c>
      <c r="D4154" s="273">
        <v>242.11</v>
      </c>
    </row>
    <row r="4155" spans="1:4" x14ac:dyDescent="0.2">
      <c r="A4155" s="271">
        <v>34468</v>
      </c>
      <c r="B4155" s="272" t="s">
        <v>4979</v>
      </c>
      <c r="C4155" s="271" t="s">
        <v>77</v>
      </c>
      <c r="D4155" s="273">
        <v>305.24</v>
      </c>
    </row>
    <row r="4156" spans="1:4" x14ac:dyDescent="0.2">
      <c r="A4156" s="271">
        <v>34473</v>
      </c>
      <c r="B4156" s="272" t="s">
        <v>4980</v>
      </c>
      <c r="C4156" s="271" t="s">
        <v>77</v>
      </c>
      <c r="D4156" s="273">
        <v>185.16</v>
      </c>
    </row>
    <row r="4157" spans="1:4" x14ac:dyDescent="0.2">
      <c r="A4157" s="271">
        <v>34480</v>
      </c>
      <c r="B4157" s="272" t="s">
        <v>4981</v>
      </c>
      <c r="C4157" s="271" t="s">
        <v>77</v>
      </c>
      <c r="D4157" s="273">
        <v>342.19</v>
      </c>
    </row>
    <row r="4158" spans="1:4" x14ac:dyDescent="0.2">
      <c r="A4158" s="271">
        <v>34486</v>
      </c>
      <c r="B4158" s="272" t="s">
        <v>4982</v>
      </c>
      <c r="C4158" s="271" t="s">
        <v>77</v>
      </c>
      <c r="D4158" s="273">
        <v>405.14</v>
      </c>
    </row>
    <row r="4159" spans="1:4" x14ac:dyDescent="0.2">
      <c r="A4159" s="271">
        <v>7190</v>
      </c>
      <c r="B4159" s="272" t="s">
        <v>4983</v>
      </c>
      <c r="C4159" s="271" t="s">
        <v>77</v>
      </c>
      <c r="D4159" s="273">
        <v>13.52</v>
      </c>
    </row>
    <row r="4160" spans="1:4" x14ac:dyDescent="0.2">
      <c r="A4160" s="271">
        <v>34417</v>
      </c>
      <c r="B4160" s="272" t="s">
        <v>4984</v>
      </c>
      <c r="C4160" s="271" t="s">
        <v>77</v>
      </c>
      <c r="D4160" s="273">
        <v>21.64</v>
      </c>
    </row>
    <row r="4161" spans="1:4" x14ac:dyDescent="0.2">
      <c r="A4161" s="271">
        <v>7213</v>
      </c>
      <c r="B4161" s="272" t="s">
        <v>4985</v>
      </c>
      <c r="C4161" s="271" t="s">
        <v>59</v>
      </c>
      <c r="D4161" s="273">
        <v>19.850000000000001</v>
      </c>
    </row>
    <row r="4162" spans="1:4" x14ac:dyDescent="0.2">
      <c r="A4162" s="271">
        <v>7195</v>
      </c>
      <c r="B4162" s="272" t="s">
        <v>4986</v>
      </c>
      <c r="C4162" s="271" t="s">
        <v>77</v>
      </c>
      <c r="D4162" s="273">
        <v>58.28</v>
      </c>
    </row>
    <row r="4163" spans="1:4" x14ac:dyDescent="0.2">
      <c r="A4163" s="271">
        <v>7186</v>
      </c>
      <c r="B4163" s="272" t="s">
        <v>4987</v>
      </c>
      <c r="C4163" s="271" t="s">
        <v>77</v>
      </c>
      <c r="D4163" s="273">
        <v>63.49</v>
      </c>
    </row>
    <row r="4164" spans="1:4" x14ac:dyDescent="0.2">
      <c r="A4164" s="271">
        <v>7194</v>
      </c>
      <c r="B4164" s="272" t="s">
        <v>4988</v>
      </c>
      <c r="C4164" s="271" t="s">
        <v>59</v>
      </c>
      <c r="D4164" s="273">
        <v>29.27</v>
      </c>
    </row>
    <row r="4165" spans="1:4" x14ac:dyDescent="0.2">
      <c r="A4165" s="271">
        <v>7197</v>
      </c>
      <c r="B4165" s="272" t="s">
        <v>4989</v>
      </c>
      <c r="C4165" s="271" t="s">
        <v>77</v>
      </c>
      <c r="D4165" s="273">
        <v>123.55</v>
      </c>
    </row>
    <row r="4166" spans="1:4" x14ac:dyDescent="0.2">
      <c r="A4166" s="271">
        <v>7192</v>
      </c>
      <c r="B4166" s="272" t="s">
        <v>4990</v>
      </c>
      <c r="C4166" s="271" t="s">
        <v>77</v>
      </c>
      <c r="D4166" s="273">
        <v>110.69</v>
      </c>
    </row>
    <row r="4167" spans="1:4" x14ac:dyDescent="0.2">
      <c r="A4167" s="271">
        <v>7193</v>
      </c>
      <c r="B4167" s="272" t="s">
        <v>4991</v>
      </c>
      <c r="C4167" s="271" t="s">
        <v>77</v>
      </c>
      <c r="D4167" s="273">
        <v>124.62</v>
      </c>
    </row>
    <row r="4168" spans="1:4" x14ac:dyDescent="0.2">
      <c r="A4168" s="271">
        <v>7189</v>
      </c>
      <c r="B4168" s="272" t="s">
        <v>4992</v>
      </c>
      <c r="C4168" s="271" t="s">
        <v>77</v>
      </c>
      <c r="D4168" s="273">
        <v>144.82</v>
      </c>
    </row>
    <row r="4169" spans="1:4" x14ac:dyDescent="0.2">
      <c r="A4169" s="271">
        <v>34402</v>
      </c>
      <c r="B4169" s="272" t="s">
        <v>4993</v>
      </c>
      <c r="C4169" s="271" t="s">
        <v>77</v>
      </c>
      <c r="D4169" s="273">
        <v>204.46</v>
      </c>
    </row>
    <row r="4170" spans="1:4" x14ac:dyDescent="0.2">
      <c r="A4170" s="271">
        <v>7245</v>
      </c>
      <c r="B4170" s="272" t="s">
        <v>4994</v>
      </c>
      <c r="C4170" s="271" t="s">
        <v>77</v>
      </c>
      <c r="D4170" s="273">
        <v>52.94</v>
      </c>
    </row>
    <row r="4171" spans="1:4" x14ac:dyDescent="0.2">
      <c r="A4171" s="271">
        <v>34425</v>
      </c>
      <c r="B4171" s="272" t="s">
        <v>4995</v>
      </c>
      <c r="C4171" s="271" t="s">
        <v>77</v>
      </c>
      <c r="D4171" s="273">
        <v>131.34</v>
      </c>
    </row>
    <row r="4172" spans="1:4" x14ac:dyDescent="0.2">
      <c r="A4172" s="271">
        <v>7223</v>
      </c>
      <c r="B4172" s="272" t="s">
        <v>4996</v>
      </c>
      <c r="C4172" s="271" t="s">
        <v>77</v>
      </c>
      <c r="D4172" s="273">
        <v>146.37</v>
      </c>
    </row>
    <row r="4173" spans="1:4" x14ac:dyDescent="0.2">
      <c r="A4173" s="271">
        <v>7234</v>
      </c>
      <c r="B4173" s="272" t="s">
        <v>4997</v>
      </c>
      <c r="C4173" s="271" t="s">
        <v>77</v>
      </c>
      <c r="D4173" s="273">
        <v>220.87</v>
      </c>
    </row>
    <row r="4174" spans="1:4" x14ac:dyDescent="0.2">
      <c r="A4174" s="271">
        <v>7224</v>
      </c>
      <c r="B4174" s="272" t="s">
        <v>4998</v>
      </c>
      <c r="C4174" s="271" t="s">
        <v>77</v>
      </c>
      <c r="D4174" s="273">
        <v>269.08</v>
      </c>
    </row>
    <row r="4175" spans="1:4" x14ac:dyDescent="0.2">
      <c r="A4175" s="271">
        <v>7225</v>
      </c>
      <c r="B4175" s="272" t="s">
        <v>4999</v>
      </c>
      <c r="C4175" s="271" t="s">
        <v>77</v>
      </c>
      <c r="D4175" s="273">
        <v>288.52999999999997</v>
      </c>
    </row>
    <row r="4176" spans="1:4" x14ac:dyDescent="0.2">
      <c r="A4176" s="271">
        <v>7226</v>
      </c>
      <c r="B4176" s="272" t="s">
        <v>5000</v>
      </c>
      <c r="C4176" s="271" t="s">
        <v>77</v>
      </c>
      <c r="D4176" s="273">
        <v>307.89999999999998</v>
      </c>
    </row>
    <row r="4177" spans="1:4" x14ac:dyDescent="0.2">
      <c r="A4177" s="271">
        <v>7227</v>
      </c>
      <c r="B4177" s="272" t="s">
        <v>5001</v>
      </c>
      <c r="C4177" s="271" t="s">
        <v>77</v>
      </c>
      <c r="D4177" s="273">
        <v>350.47</v>
      </c>
    </row>
    <row r="4178" spans="1:4" x14ac:dyDescent="0.2">
      <c r="A4178" s="271">
        <v>7212</v>
      </c>
      <c r="B4178" s="272" t="s">
        <v>5002</v>
      </c>
      <c r="C4178" s="271" t="s">
        <v>77</v>
      </c>
      <c r="D4178" s="273">
        <v>385.08</v>
      </c>
    </row>
    <row r="4179" spans="1:4" x14ac:dyDescent="0.2">
      <c r="A4179" s="271">
        <v>7229</v>
      </c>
      <c r="B4179" s="272" t="s">
        <v>5003</v>
      </c>
      <c r="C4179" s="271" t="s">
        <v>77</v>
      </c>
      <c r="D4179" s="273">
        <v>244.09</v>
      </c>
    </row>
    <row r="4180" spans="1:4" x14ac:dyDescent="0.2">
      <c r="A4180" s="271">
        <v>7230</v>
      </c>
      <c r="B4180" s="272" t="s">
        <v>5004</v>
      </c>
      <c r="C4180" s="271" t="s">
        <v>77</v>
      </c>
      <c r="D4180" s="273">
        <v>406.36</v>
      </c>
    </row>
    <row r="4181" spans="1:4" x14ac:dyDescent="0.2">
      <c r="A4181" s="271">
        <v>7231</v>
      </c>
      <c r="B4181" s="272" t="s">
        <v>5005</v>
      </c>
      <c r="C4181" s="271" t="s">
        <v>77</v>
      </c>
      <c r="D4181" s="273">
        <v>576.46</v>
      </c>
    </row>
    <row r="4182" spans="1:4" x14ac:dyDescent="0.2">
      <c r="A4182" s="271">
        <v>7220</v>
      </c>
      <c r="B4182" s="272" t="s">
        <v>5006</v>
      </c>
      <c r="C4182" s="271" t="s">
        <v>77</v>
      </c>
      <c r="D4182" s="273">
        <v>711.58</v>
      </c>
    </row>
    <row r="4183" spans="1:4" x14ac:dyDescent="0.2">
      <c r="A4183" s="271">
        <v>34447</v>
      </c>
      <c r="B4183" s="272" t="s">
        <v>5007</v>
      </c>
      <c r="C4183" s="271" t="s">
        <v>77</v>
      </c>
      <c r="D4183" s="273">
        <v>795.65</v>
      </c>
    </row>
    <row r="4184" spans="1:4" x14ac:dyDescent="0.2">
      <c r="A4184" s="271">
        <v>7233</v>
      </c>
      <c r="B4184" s="272" t="s">
        <v>5008</v>
      </c>
      <c r="C4184" s="271" t="s">
        <v>77</v>
      </c>
      <c r="D4184" s="273">
        <v>912.73</v>
      </c>
    </row>
    <row r="4185" spans="1:4" x14ac:dyDescent="0.2">
      <c r="A4185" s="271">
        <v>40740</v>
      </c>
      <c r="B4185" s="272" t="s">
        <v>5009</v>
      </c>
      <c r="C4185" s="271" t="s">
        <v>59</v>
      </c>
      <c r="D4185" s="273">
        <v>149.75</v>
      </c>
    </row>
    <row r="4186" spans="1:4" x14ac:dyDescent="0.2">
      <c r="A4186" s="271">
        <v>25007</v>
      </c>
      <c r="B4186" s="272" t="s">
        <v>5010</v>
      </c>
      <c r="C4186" s="271" t="s">
        <v>59</v>
      </c>
      <c r="D4186" s="273">
        <v>42.85</v>
      </c>
    </row>
    <row r="4187" spans="1:4" x14ac:dyDescent="0.2">
      <c r="A4187" s="271">
        <v>43071</v>
      </c>
      <c r="B4187" s="272" t="s">
        <v>5011</v>
      </c>
      <c r="C4187" s="271" t="s">
        <v>59</v>
      </c>
      <c r="D4187" s="273">
        <v>168.62</v>
      </c>
    </row>
    <row r="4188" spans="1:4" x14ac:dyDescent="0.2">
      <c r="A4188" s="271">
        <v>39520</v>
      </c>
      <c r="B4188" s="272" t="s">
        <v>5012</v>
      </c>
      <c r="C4188" s="271" t="s">
        <v>59</v>
      </c>
      <c r="D4188" s="273">
        <v>137.56</v>
      </c>
    </row>
    <row r="4189" spans="1:4" x14ac:dyDescent="0.2">
      <c r="A4189" s="271">
        <v>39521</v>
      </c>
      <c r="B4189" s="272" t="s">
        <v>5013</v>
      </c>
      <c r="C4189" s="271" t="s">
        <v>59</v>
      </c>
      <c r="D4189" s="273">
        <v>142.06</v>
      </c>
    </row>
    <row r="4190" spans="1:4" x14ac:dyDescent="0.2">
      <c r="A4190" s="271">
        <v>39522</v>
      </c>
      <c r="B4190" s="272" t="s">
        <v>5014</v>
      </c>
      <c r="C4190" s="271" t="s">
        <v>59</v>
      </c>
      <c r="D4190" s="273">
        <v>146.69</v>
      </c>
    </row>
    <row r="4191" spans="1:4" x14ac:dyDescent="0.2">
      <c r="A4191" s="271">
        <v>7243</v>
      </c>
      <c r="B4191" s="272" t="s">
        <v>5015</v>
      </c>
      <c r="C4191" s="271" t="s">
        <v>59</v>
      </c>
      <c r="D4191" s="273">
        <v>44.78</v>
      </c>
    </row>
    <row r="4192" spans="1:4" x14ac:dyDescent="0.2">
      <c r="A4192" s="271">
        <v>11067</v>
      </c>
      <c r="B4192" s="272" t="s">
        <v>5016</v>
      </c>
      <c r="C4192" s="271" t="s">
        <v>77</v>
      </c>
      <c r="D4192" s="273"/>
    </row>
    <row r="4193" spans="1:4" x14ac:dyDescent="0.2">
      <c r="A4193" s="271">
        <v>11068</v>
      </c>
      <c r="B4193" s="272" t="s">
        <v>5017</v>
      </c>
      <c r="C4193" s="271" t="s">
        <v>77</v>
      </c>
      <c r="D4193" s="273"/>
    </row>
    <row r="4194" spans="1:4" x14ac:dyDescent="0.2">
      <c r="A4194" s="271">
        <v>7246</v>
      </c>
      <c r="B4194" s="272" t="s">
        <v>5018</v>
      </c>
      <c r="C4194" s="271" t="s">
        <v>77</v>
      </c>
      <c r="D4194" s="273">
        <v>58.46</v>
      </c>
    </row>
    <row r="4195" spans="1:4" x14ac:dyDescent="0.2">
      <c r="A4195" s="271">
        <v>12869</v>
      </c>
      <c r="B4195" s="272" t="s">
        <v>5019</v>
      </c>
      <c r="C4195" s="271" t="s">
        <v>65</v>
      </c>
      <c r="D4195" s="273">
        <v>19.52</v>
      </c>
    </row>
    <row r="4196" spans="1:4" x14ac:dyDescent="0.2">
      <c r="A4196" s="271">
        <v>41097</v>
      </c>
      <c r="B4196" s="272" t="s">
        <v>5020</v>
      </c>
      <c r="C4196" s="271" t="s">
        <v>966</v>
      </c>
      <c r="D4196" s="273">
        <v>3444.46</v>
      </c>
    </row>
    <row r="4197" spans="1:4" x14ac:dyDescent="0.2">
      <c r="A4197" s="271">
        <v>1574</v>
      </c>
      <c r="B4197" s="272" t="s">
        <v>5021</v>
      </c>
      <c r="C4197" s="271" t="s">
        <v>77</v>
      </c>
      <c r="D4197" s="273">
        <v>2.1800000000000002</v>
      </c>
    </row>
    <row r="4198" spans="1:4" x14ac:dyDescent="0.2">
      <c r="A4198" s="271">
        <v>1581</v>
      </c>
      <c r="B4198" s="272" t="s">
        <v>5022</v>
      </c>
      <c r="C4198" s="271" t="s">
        <v>77</v>
      </c>
      <c r="D4198" s="273">
        <v>15.14</v>
      </c>
    </row>
    <row r="4199" spans="1:4" x14ac:dyDescent="0.2">
      <c r="A4199" s="271">
        <v>1575</v>
      </c>
      <c r="B4199" s="272" t="s">
        <v>5023</v>
      </c>
      <c r="C4199" s="271" t="s">
        <v>77</v>
      </c>
      <c r="D4199" s="273">
        <v>2.59</v>
      </c>
    </row>
    <row r="4200" spans="1:4" x14ac:dyDescent="0.2">
      <c r="A4200" s="271">
        <v>1570</v>
      </c>
      <c r="B4200" s="272" t="s">
        <v>5024</v>
      </c>
      <c r="C4200" s="271" t="s">
        <v>77</v>
      </c>
      <c r="D4200" s="273">
        <v>1.3</v>
      </c>
    </row>
    <row r="4201" spans="1:4" x14ac:dyDescent="0.2">
      <c r="A4201" s="271">
        <v>1576</v>
      </c>
      <c r="B4201" s="272" t="s">
        <v>5025</v>
      </c>
      <c r="C4201" s="271" t="s">
        <v>77</v>
      </c>
      <c r="D4201" s="273">
        <v>3.58</v>
      </c>
    </row>
    <row r="4202" spans="1:4" x14ac:dyDescent="0.2">
      <c r="A4202" s="271">
        <v>1577</v>
      </c>
      <c r="B4202" s="272" t="s">
        <v>5026</v>
      </c>
      <c r="C4202" s="271" t="s">
        <v>77</v>
      </c>
      <c r="D4202" s="273">
        <v>4.04</v>
      </c>
    </row>
    <row r="4203" spans="1:4" x14ac:dyDescent="0.2">
      <c r="A4203" s="271">
        <v>1571</v>
      </c>
      <c r="B4203" s="272" t="s">
        <v>5027</v>
      </c>
      <c r="C4203" s="271" t="s">
        <v>77</v>
      </c>
      <c r="D4203" s="273">
        <v>1.69</v>
      </c>
    </row>
    <row r="4204" spans="1:4" x14ac:dyDescent="0.2">
      <c r="A4204" s="271">
        <v>1578</v>
      </c>
      <c r="B4204" s="272" t="s">
        <v>5028</v>
      </c>
      <c r="C4204" s="271" t="s">
        <v>77</v>
      </c>
      <c r="D4204" s="273">
        <v>7.01</v>
      </c>
    </row>
    <row r="4205" spans="1:4" x14ac:dyDescent="0.2">
      <c r="A4205" s="271">
        <v>1573</v>
      </c>
      <c r="B4205" s="272" t="s">
        <v>5029</v>
      </c>
      <c r="C4205" s="271" t="s">
        <v>77</v>
      </c>
      <c r="D4205" s="273">
        <v>2.02</v>
      </c>
    </row>
    <row r="4206" spans="1:4" x14ac:dyDescent="0.2">
      <c r="A4206" s="271">
        <v>1579</v>
      </c>
      <c r="B4206" s="272" t="s">
        <v>5030</v>
      </c>
      <c r="C4206" s="271" t="s">
        <v>77</v>
      </c>
      <c r="D4206" s="273">
        <v>8.74</v>
      </c>
    </row>
    <row r="4207" spans="1:4" x14ac:dyDescent="0.2">
      <c r="A4207" s="271">
        <v>1580</v>
      </c>
      <c r="B4207" s="272" t="s">
        <v>5031</v>
      </c>
      <c r="C4207" s="271" t="s">
        <v>77</v>
      </c>
      <c r="D4207" s="273">
        <v>10.76</v>
      </c>
    </row>
    <row r="4208" spans="1:4" x14ac:dyDescent="0.2">
      <c r="A4208" s="271">
        <v>39321</v>
      </c>
      <c r="B4208" s="272" t="s">
        <v>5032</v>
      </c>
      <c r="C4208" s="271" t="s">
        <v>77</v>
      </c>
      <c r="D4208" s="273">
        <v>22.54</v>
      </c>
    </row>
    <row r="4209" spans="1:4" x14ac:dyDescent="0.2">
      <c r="A4209" s="271">
        <v>39319</v>
      </c>
      <c r="B4209" s="272" t="s">
        <v>5033</v>
      </c>
      <c r="C4209" s="271" t="s">
        <v>77</v>
      </c>
      <c r="D4209" s="273">
        <v>9.3800000000000008</v>
      </c>
    </row>
    <row r="4210" spans="1:4" x14ac:dyDescent="0.2">
      <c r="A4210" s="271">
        <v>39320</v>
      </c>
      <c r="B4210" s="272" t="s">
        <v>5034</v>
      </c>
      <c r="C4210" s="271" t="s">
        <v>77</v>
      </c>
      <c r="D4210" s="273">
        <v>18.03</v>
      </c>
    </row>
    <row r="4211" spans="1:4" x14ac:dyDescent="0.2">
      <c r="A4211" s="271">
        <v>1542</v>
      </c>
      <c r="B4211" s="272" t="s">
        <v>5035</v>
      </c>
      <c r="C4211" s="271" t="s">
        <v>77</v>
      </c>
      <c r="D4211" s="273">
        <v>29.82</v>
      </c>
    </row>
    <row r="4212" spans="1:4" x14ac:dyDescent="0.2">
      <c r="A4212" s="271">
        <v>1591</v>
      </c>
      <c r="B4212" s="272" t="s">
        <v>5036</v>
      </c>
      <c r="C4212" s="271" t="s">
        <v>77</v>
      </c>
      <c r="D4212" s="273">
        <v>33.380000000000003</v>
      </c>
    </row>
    <row r="4213" spans="1:4" x14ac:dyDescent="0.2">
      <c r="A4213" s="271">
        <v>1547</v>
      </c>
      <c r="B4213" s="272" t="s">
        <v>5037</v>
      </c>
      <c r="C4213" s="271" t="s">
        <v>77</v>
      </c>
      <c r="D4213" s="273">
        <v>174.91</v>
      </c>
    </row>
    <row r="4214" spans="1:4" x14ac:dyDescent="0.2">
      <c r="A4214" s="271">
        <v>38196</v>
      </c>
      <c r="B4214" s="272" t="s">
        <v>5038</v>
      </c>
      <c r="C4214" s="271" t="s">
        <v>77</v>
      </c>
      <c r="D4214" s="273">
        <v>34.06</v>
      </c>
    </row>
    <row r="4215" spans="1:4" x14ac:dyDescent="0.2">
      <c r="A4215" s="271">
        <v>1543</v>
      </c>
      <c r="B4215" s="272" t="s">
        <v>5039</v>
      </c>
      <c r="C4215" s="271" t="s">
        <v>77</v>
      </c>
      <c r="D4215" s="273">
        <v>36.200000000000003</v>
      </c>
    </row>
    <row r="4216" spans="1:4" x14ac:dyDescent="0.2">
      <c r="A4216" s="271">
        <v>1585</v>
      </c>
      <c r="B4216" s="272" t="s">
        <v>5040</v>
      </c>
      <c r="C4216" s="271" t="s">
        <v>77</v>
      </c>
      <c r="D4216" s="273">
        <v>7.01</v>
      </c>
    </row>
    <row r="4217" spans="1:4" x14ac:dyDescent="0.2">
      <c r="A4217" s="271">
        <v>1593</v>
      </c>
      <c r="B4217" s="272" t="s">
        <v>5041</v>
      </c>
      <c r="C4217" s="271" t="s">
        <v>77</v>
      </c>
      <c r="D4217" s="273">
        <v>37.229999999999997</v>
      </c>
    </row>
    <row r="4218" spans="1:4" x14ac:dyDescent="0.2">
      <c r="A4218" s="271">
        <v>11838</v>
      </c>
      <c r="B4218" s="272" t="s">
        <v>5042</v>
      </c>
      <c r="C4218" s="271" t="s">
        <v>77</v>
      </c>
      <c r="D4218" s="273">
        <v>49.12</v>
      </c>
    </row>
    <row r="4219" spans="1:4" x14ac:dyDescent="0.2">
      <c r="A4219" s="271">
        <v>1594</v>
      </c>
      <c r="B4219" s="272" t="s">
        <v>5043</v>
      </c>
      <c r="C4219" s="271" t="s">
        <v>77</v>
      </c>
      <c r="D4219" s="273">
        <v>49.66</v>
      </c>
    </row>
    <row r="4220" spans="1:4" x14ac:dyDescent="0.2">
      <c r="A4220" s="271">
        <v>1586</v>
      </c>
      <c r="B4220" s="272" t="s">
        <v>5044</v>
      </c>
      <c r="C4220" s="271" t="s">
        <v>77</v>
      </c>
      <c r="D4220" s="273">
        <v>8.8699999999999992</v>
      </c>
    </row>
    <row r="4221" spans="1:4" x14ac:dyDescent="0.2">
      <c r="A4221" s="271">
        <v>11839</v>
      </c>
      <c r="B4221" s="272" t="s">
        <v>5045</v>
      </c>
      <c r="C4221" s="271" t="s">
        <v>77</v>
      </c>
      <c r="D4221" s="273">
        <v>71.48</v>
      </c>
    </row>
    <row r="4222" spans="1:4" x14ac:dyDescent="0.2">
      <c r="A4222" s="271">
        <v>1587</v>
      </c>
      <c r="B4222" s="272" t="s">
        <v>5046</v>
      </c>
      <c r="C4222" s="271" t="s">
        <v>77</v>
      </c>
      <c r="D4222" s="273">
        <v>9.0299999999999994</v>
      </c>
    </row>
    <row r="4223" spans="1:4" x14ac:dyDescent="0.2">
      <c r="A4223" s="271">
        <v>1545</v>
      </c>
      <c r="B4223" s="272" t="s">
        <v>5047</v>
      </c>
      <c r="C4223" s="271" t="s">
        <v>77</v>
      </c>
      <c r="D4223" s="273">
        <v>85.77</v>
      </c>
    </row>
    <row r="4224" spans="1:4" x14ac:dyDescent="0.2">
      <c r="A4224" s="271">
        <v>1588</v>
      </c>
      <c r="B4224" s="272" t="s">
        <v>5048</v>
      </c>
      <c r="C4224" s="271" t="s">
        <v>77</v>
      </c>
      <c r="D4224" s="273">
        <v>12.4</v>
      </c>
    </row>
    <row r="4225" spans="1:4" x14ac:dyDescent="0.2">
      <c r="A4225" s="271">
        <v>1535</v>
      </c>
      <c r="B4225" s="272" t="s">
        <v>5049</v>
      </c>
      <c r="C4225" s="271" t="s">
        <v>77</v>
      </c>
      <c r="D4225" s="273">
        <v>7.14</v>
      </c>
    </row>
    <row r="4226" spans="1:4" x14ac:dyDescent="0.2">
      <c r="A4226" s="271">
        <v>1589</v>
      </c>
      <c r="B4226" s="272" t="s">
        <v>5050</v>
      </c>
      <c r="C4226" s="271" t="s">
        <v>77</v>
      </c>
      <c r="D4226" s="273">
        <v>12.79</v>
      </c>
    </row>
    <row r="4227" spans="1:4" x14ac:dyDescent="0.2">
      <c r="A4227" s="271">
        <v>1546</v>
      </c>
      <c r="B4227" s="272" t="s">
        <v>5051</v>
      </c>
      <c r="C4227" s="271" t="s">
        <v>77</v>
      </c>
      <c r="D4227" s="273">
        <v>144.74</v>
      </c>
    </row>
    <row r="4228" spans="1:4" x14ac:dyDescent="0.2">
      <c r="A4228" s="271">
        <v>1590</v>
      </c>
      <c r="B4228" s="272" t="s">
        <v>5052</v>
      </c>
      <c r="C4228" s="271" t="s">
        <v>77</v>
      </c>
      <c r="D4228" s="273">
        <v>22.51</v>
      </c>
    </row>
    <row r="4229" spans="1:4" x14ac:dyDescent="0.2">
      <c r="A4229" s="271">
        <v>38415</v>
      </c>
      <c r="B4229" s="272" t="s">
        <v>5053</v>
      </c>
      <c r="C4229" s="271" t="s">
        <v>77</v>
      </c>
      <c r="D4229" s="273">
        <v>1255.6300000000001</v>
      </c>
    </row>
    <row r="4230" spans="1:4" x14ac:dyDescent="0.2">
      <c r="A4230" s="271">
        <v>38414</v>
      </c>
      <c r="B4230" s="272" t="s">
        <v>5054</v>
      </c>
      <c r="C4230" s="271" t="s">
        <v>77</v>
      </c>
      <c r="D4230" s="273">
        <v>1762.29</v>
      </c>
    </row>
    <row r="4231" spans="1:4" x14ac:dyDescent="0.2">
      <c r="A4231" s="271">
        <v>38128</v>
      </c>
      <c r="B4231" s="272" t="s">
        <v>5055</v>
      </c>
      <c r="C4231" s="271" t="s">
        <v>61</v>
      </c>
      <c r="D4231" s="273">
        <v>0.67</v>
      </c>
    </row>
    <row r="4232" spans="1:4" x14ac:dyDescent="0.2">
      <c r="A4232" s="271">
        <v>7253</v>
      </c>
      <c r="B4232" s="272" t="s">
        <v>5056</v>
      </c>
      <c r="C4232" s="271" t="s">
        <v>69</v>
      </c>
      <c r="D4232" s="273">
        <v>143.57</v>
      </c>
    </row>
    <row r="4233" spans="1:4" x14ac:dyDescent="0.2">
      <c r="A4233" s="271">
        <v>4806</v>
      </c>
      <c r="B4233" s="272" t="s">
        <v>5057</v>
      </c>
      <c r="C4233" s="271" t="s">
        <v>54</v>
      </c>
      <c r="D4233" s="273">
        <v>19.329999999999998</v>
      </c>
    </row>
    <row r="4234" spans="1:4" x14ac:dyDescent="0.2">
      <c r="A4234" s="271">
        <v>34401</v>
      </c>
      <c r="B4234" s="272" t="s">
        <v>5058</v>
      </c>
      <c r="C4234" s="271" t="s">
        <v>77</v>
      </c>
      <c r="D4234" s="273">
        <v>2.0499999999999998</v>
      </c>
    </row>
    <row r="4235" spans="1:4" x14ac:dyDescent="0.2">
      <c r="A4235" s="271">
        <v>7256</v>
      </c>
      <c r="B4235" s="272" t="s">
        <v>5059</v>
      </c>
      <c r="C4235" s="271" t="s">
        <v>77</v>
      </c>
      <c r="D4235" s="273">
        <v>1.46</v>
      </c>
    </row>
    <row r="4236" spans="1:4" x14ac:dyDescent="0.2">
      <c r="A4236" s="271">
        <v>7260</v>
      </c>
      <c r="B4236" s="272" t="s">
        <v>5060</v>
      </c>
      <c r="C4236" s="271" t="s">
        <v>77</v>
      </c>
      <c r="D4236" s="273">
        <v>2.77</v>
      </c>
    </row>
    <row r="4237" spans="1:4" x14ac:dyDescent="0.2">
      <c r="A4237" s="271">
        <v>7258</v>
      </c>
      <c r="B4237" s="272" t="s">
        <v>5061</v>
      </c>
      <c r="C4237" s="271" t="s">
        <v>77</v>
      </c>
      <c r="D4237" s="273">
        <v>0.71</v>
      </c>
    </row>
    <row r="4238" spans="1:4" x14ac:dyDescent="0.2">
      <c r="A4238" s="271">
        <v>34400</v>
      </c>
      <c r="B4238" s="272" t="s">
        <v>5062</v>
      </c>
      <c r="C4238" s="271" t="s">
        <v>77</v>
      </c>
      <c r="D4238" s="273">
        <v>5.71</v>
      </c>
    </row>
    <row r="4239" spans="1:4" x14ac:dyDescent="0.2">
      <c r="A4239" s="271">
        <v>10617</v>
      </c>
      <c r="B4239" s="272" t="s">
        <v>5063</v>
      </c>
      <c r="C4239" s="271" t="s">
        <v>77</v>
      </c>
      <c r="D4239" s="273">
        <v>7.35</v>
      </c>
    </row>
    <row r="4240" spans="1:4" x14ac:dyDescent="0.2">
      <c r="A4240" s="271">
        <v>44261</v>
      </c>
      <c r="B4240" s="272" t="s">
        <v>5064</v>
      </c>
      <c r="C4240" s="271" t="s">
        <v>77</v>
      </c>
      <c r="D4240" s="273">
        <v>149.77000000000001</v>
      </c>
    </row>
    <row r="4241" spans="1:4" x14ac:dyDescent="0.2">
      <c r="A4241" s="271">
        <v>7274</v>
      </c>
      <c r="B4241" s="272" t="s">
        <v>5065</v>
      </c>
      <c r="C4241" s="271" t="s">
        <v>77</v>
      </c>
      <c r="D4241" s="273">
        <v>72.510000000000005</v>
      </c>
    </row>
    <row r="4242" spans="1:4" x14ac:dyDescent="0.2">
      <c r="A4242" s="271">
        <v>44326</v>
      </c>
      <c r="B4242" s="272" t="s">
        <v>5066</v>
      </c>
      <c r="C4242" s="271" t="s">
        <v>77</v>
      </c>
      <c r="D4242" s="273">
        <v>1566.07</v>
      </c>
    </row>
    <row r="4243" spans="1:4" x14ac:dyDescent="0.2">
      <c r="A4243" s="271">
        <v>154</v>
      </c>
      <c r="B4243" s="272" t="s">
        <v>5067</v>
      </c>
      <c r="C4243" s="271" t="s">
        <v>868</v>
      </c>
      <c r="D4243" s="273">
        <v>80.61</v>
      </c>
    </row>
    <row r="4244" spans="1:4" x14ac:dyDescent="0.2">
      <c r="A4244" s="271">
        <v>38121</v>
      </c>
      <c r="B4244" s="272" t="s">
        <v>5068</v>
      </c>
      <c r="C4244" s="271" t="s">
        <v>868</v>
      </c>
      <c r="D4244" s="273">
        <v>14.28</v>
      </c>
    </row>
    <row r="4245" spans="1:4" x14ac:dyDescent="0.2">
      <c r="A4245" s="271">
        <v>43776</v>
      </c>
      <c r="B4245" s="272" t="s">
        <v>5069</v>
      </c>
      <c r="C4245" s="271" t="s">
        <v>868</v>
      </c>
      <c r="D4245" s="273">
        <v>25.14</v>
      </c>
    </row>
    <row r="4246" spans="1:4" x14ac:dyDescent="0.2">
      <c r="A4246" s="271">
        <v>7343</v>
      </c>
      <c r="B4246" s="272" t="s">
        <v>5070</v>
      </c>
      <c r="C4246" s="271" t="s">
        <v>868</v>
      </c>
      <c r="D4246" s="273">
        <v>21.01</v>
      </c>
    </row>
    <row r="4247" spans="1:4" x14ac:dyDescent="0.2">
      <c r="A4247" s="271">
        <v>7348</v>
      </c>
      <c r="B4247" s="272" t="s">
        <v>5071</v>
      </c>
      <c r="C4247" s="271" t="s">
        <v>868</v>
      </c>
      <c r="D4247" s="273">
        <v>20.350000000000001</v>
      </c>
    </row>
    <row r="4248" spans="1:4" x14ac:dyDescent="0.2">
      <c r="A4248" s="271">
        <v>7313</v>
      </c>
      <c r="B4248" s="272" t="s">
        <v>5072</v>
      </c>
      <c r="C4248" s="271" t="s">
        <v>868</v>
      </c>
      <c r="D4248" s="273"/>
    </row>
    <row r="4249" spans="1:4" x14ac:dyDescent="0.2">
      <c r="A4249" s="271">
        <v>7319</v>
      </c>
      <c r="B4249" s="272" t="s">
        <v>5073</v>
      </c>
      <c r="C4249" s="271" t="s">
        <v>868</v>
      </c>
      <c r="D4249" s="273"/>
    </row>
    <row r="4250" spans="1:4" x14ac:dyDescent="0.2">
      <c r="A4250" s="271">
        <v>7314</v>
      </c>
      <c r="B4250" s="272" t="s">
        <v>5074</v>
      </c>
      <c r="C4250" s="271" t="s">
        <v>868</v>
      </c>
      <c r="D4250" s="273">
        <v>49.94</v>
      </c>
    </row>
    <row r="4251" spans="1:4" x14ac:dyDescent="0.2">
      <c r="A4251" s="271">
        <v>7304</v>
      </c>
      <c r="B4251" s="272" t="s">
        <v>5075</v>
      </c>
      <c r="C4251" s="271" t="s">
        <v>868</v>
      </c>
      <c r="D4251" s="273">
        <v>74.5</v>
      </c>
    </row>
    <row r="4252" spans="1:4" x14ac:dyDescent="0.2">
      <c r="A4252" s="271">
        <v>43649</v>
      </c>
      <c r="B4252" s="272" t="s">
        <v>5076</v>
      </c>
      <c r="C4252" s="271" t="s">
        <v>868</v>
      </c>
      <c r="D4252" s="273">
        <v>38.53</v>
      </c>
    </row>
    <row r="4253" spans="1:4" x14ac:dyDescent="0.2">
      <c r="A4253" s="271">
        <v>43650</v>
      </c>
      <c r="B4253" s="272" t="s">
        <v>5077</v>
      </c>
      <c r="C4253" s="271" t="s">
        <v>868</v>
      </c>
      <c r="D4253" s="273">
        <v>36.409999999999997</v>
      </c>
    </row>
    <row r="4254" spans="1:4" x14ac:dyDescent="0.2">
      <c r="A4254" s="271">
        <v>7311</v>
      </c>
      <c r="B4254" s="272" t="s">
        <v>5078</v>
      </c>
      <c r="C4254" s="271" t="s">
        <v>868</v>
      </c>
      <c r="D4254" s="273">
        <v>37.299999999999997</v>
      </c>
    </row>
    <row r="4255" spans="1:4" x14ac:dyDescent="0.2">
      <c r="A4255" s="271">
        <v>7292</v>
      </c>
      <c r="B4255" s="272" t="s">
        <v>5079</v>
      </c>
      <c r="C4255" s="271" t="s">
        <v>868</v>
      </c>
      <c r="D4255" s="273">
        <v>36.11</v>
      </c>
    </row>
    <row r="4256" spans="1:4" x14ac:dyDescent="0.2">
      <c r="A4256" s="271">
        <v>7293</v>
      </c>
      <c r="B4256" s="272" t="s">
        <v>5080</v>
      </c>
      <c r="C4256" s="271" t="s">
        <v>868</v>
      </c>
      <c r="D4256" s="273">
        <v>39.950000000000003</v>
      </c>
    </row>
    <row r="4257" spans="1:4" x14ac:dyDescent="0.2">
      <c r="A4257" s="271">
        <v>7306</v>
      </c>
      <c r="B4257" s="272" t="s">
        <v>5081</v>
      </c>
      <c r="C4257" s="271" t="s">
        <v>868</v>
      </c>
      <c r="D4257" s="273">
        <v>44.09</v>
      </c>
    </row>
    <row r="4258" spans="1:4" x14ac:dyDescent="0.2">
      <c r="A4258" s="271">
        <v>7288</v>
      </c>
      <c r="B4258" s="272" t="s">
        <v>5082</v>
      </c>
      <c r="C4258" s="271" t="s">
        <v>868</v>
      </c>
      <c r="D4258" s="273">
        <v>36.6</v>
      </c>
    </row>
    <row r="4259" spans="1:4" x14ac:dyDescent="0.2">
      <c r="A4259" s="271">
        <v>43625</v>
      </c>
      <c r="B4259" s="272" t="s">
        <v>5083</v>
      </c>
      <c r="C4259" s="271" t="s">
        <v>868</v>
      </c>
      <c r="D4259" s="273">
        <v>29.56</v>
      </c>
    </row>
    <row r="4260" spans="1:4" x14ac:dyDescent="0.2">
      <c r="A4260" s="271">
        <v>43647</v>
      </c>
      <c r="B4260" s="272" t="s">
        <v>5084</v>
      </c>
      <c r="C4260" s="271" t="s">
        <v>868</v>
      </c>
      <c r="D4260" s="273">
        <v>26.85</v>
      </c>
    </row>
    <row r="4261" spans="1:4" x14ac:dyDescent="0.2">
      <c r="A4261" s="271">
        <v>43648</v>
      </c>
      <c r="B4261" s="272" t="s">
        <v>5085</v>
      </c>
      <c r="C4261" s="271" t="s">
        <v>868</v>
      </c>
      <c r="D4261" s="273">
        <v>25.91</v>
      </c>
    </row>
    <row r="4262" spans="1:4" x14ac:dyDescent="0.2">
      <c r="A4262" s="271">
        <v>35693</v>
      </c>
      <c r="B4262" s="272" t="s">
        <v>5086</v>
      </c>
      <c r="C4262" s="271" t="s">
        <v>868</v>
      </c>
      <c r="D4262" s="273">
        <v>12.66</v>
      </c>
    </row>
    <row r="4263" spans="1:4" x14ac:dyDescent="0.2">
      <c r="A4263" s="271">
        <v>7356</v>
      </c>
      <c r="B4263" s="272" t="s">
        <v>5087</v>
      </c>
      <c r="C4263" s="271" t="s">
        <v>868</v>
      </c>
      <c r="D4263" s="273">
        <v>30.35</v>
      </c>
    </row>
    <row r="4264" spans="1:4" x14ac:dyDescent="0.2">
      <c r="A4264" s="271">
        <v>35692</v>
      </c>
      <c r="B4264" s="272" t="s">
        <v>5088</v>
      </c>
      <c r="C4264" s="271" t="s">
        <v>868</v>
      </c>
      <c r="D4264" s="273">
        <v>19.86</v>
      </c>
    </row>
    <row r="4265" spans="1:4" x14ac:dyDescent="0.2">
      <c r="A4265" s="271">
        <v>43624</v>
      </c>
      <c r="B4265" s="272" t="s">
        <v>5089</v>
      </c>
      <c r="C4265" s="271" t="s">
        <v>868</v>
      </c>
      <c r="D4265" s="273">
        <v>36.99</v>
      </c>
    </row>
    <row r="4266" spans="1:4" x14ac:dyDescent="0.2">
      <c r="A4266" s="271">
        <v>7342</v>
      </c>
      <c r="B4266" s="272" t="s">
        <v>5090</v>
      </c>
      <c r="C4266" s="271" t="s">
        <v>61</v>
      </c>
      <c r="D4266" s="273"/>
    </row>
    <row r="4267" spans="1:4" x14ac:dyDescent="0.2">
      <c r="A4267" s="271">
        <v>7350</v>
      </c>
      <c r="B4267" s="272" t="s">
        <v>5091</v>
      </c>
      <c r="C4267" s="271" t="s">
        <v>868</v>
      </c>
      <c r="D4267" s="273">
        <v>43.81</v>
      </c>
    </row>
    <row r="4268" spans="1:4" x14ac:dyDescent="0.2">
      <c r="A4268" s="271">
        <v>39574</v>
      </c>
      <c r="B4268" s="272" t="s">
        <v>5092</v>
      </c>
      <c r="C4268" s="271" t="s">
        <v>77</v>
      </c>
      <c r="D4268" s="273">
        <v>4.18</v>
      </c>
    </row>
    <row r="4269" spans="1:4" x14ac:dyDescent="0.2">
      <c r="A4269" s="271">
        <v>11060</v>
      </c>
      <c r="B4269" s="272" t="s">
        <v>5093</v>
      </c>
      <c r="C4269" s="271" t="s">
        <v>77</v>
      </c>
      <c r="D4269" s="273">
        <v>39.72</v>
      </c>
    </row>
    <row r="4270" spans="1:4" x14ac:dyDescent="0.2">
      <c r="A4270" s="271">
        <v>37401</v>
      </c>
      <c r="B4270" s="272" t="s">
        <v>5094</v>
      </c>
      <c r="C4270" s="271" t="s">
        <v>77</v>
      </c>
      <c r="D4270" s="273">
        <v>49.96</v>
      </c>
    </row>
    <row r="4271" spans="1:4" x14ac:dyDescent="0.2">
      <c r="A4271" s="271">
        <v>38101</v>
      </c>
      <c r="B4271" s="272" t="s">
        <v>5095</v>
      </c>
      <c r="C4271" s="271" t="s">
        <v>77</v>
      </c>
      <c r="D4271" s="273">
        <v>7.5</v>
      </c>
    </row>
    <row r="4272" spans="1:4" x14ac:dyDescent="0.2">
      <c r="A4272" s="271">
        <v>7528</v>
      </c>
      <c r="B4272" s="272" t="s">
        <v>5096</v>
      </c>
      <c r="C4272" s="271" t="s">
        <v>77</v>
      </c>
      <c r="D4272" s="273">
        <v>8.81</v>
      </c>
    </row>
    <row r="4273" spans="1:4" x14ac:dyDescent="0.2">
      <c r="A4273" s="271">
        <v>12147</v>
      </c>
      <c r="B4273" s="272" t="s">
        <v>5097</v>
      </c>
      <c r="C4273" s="271" t="s">
        <v>77</v>
      </c>
      <c r="D4273" s="273">
        <v>13.43</v>
      </c>
    </row>
    <row r="4274" spans="1:4" x14ac:dyDescent="0.2">
      <c r="A4274" s="271">
        <v>38075</v>
      </c>
      <c r="B4274" s="272" t="s">
        <v>5098</v>
      </c>
      <c r="C4274" s="271" t="s">
        <v>77</v>
      </c>
      <c r="D4274" s="273">
        <v>15.26</v>
      </c>
    </row>
    <row r="4275" spans="1:4" x14ac:dyDescent="0.2">
      <c r="A4275" s="271">
        <v>38102</v>
      </c>
      <c r="B4275" s="272" t="s">
        <v>5099</v>
      </c>
      <c r="C4275" s="271" t="s">
        <v>77</v>
      </c>
      <c r="D4275" s="273">
        <v>9.59</v>
      </c>
    </row>
    <row r="4276" spans="1:4" x14ac:dyDescent="0.2">
      <c r="A4276" s="271">
        <v>7525</v>
      </c>
      <c r="B4276" s="272" t="s">
        <v>5100</v>
      </c>
      <c r="C4276" s="271" t="s">
        <v>77</v>
      </c>
      <c r="D4276" s="273">
        <v>43.38</v>
      </c>
    </row>
    <row r="4277" spans="1:4" x14ac:dyDescent="0.2">
      <c r="A4277" s="271">
        <v>7524</v>
      </c>
      <c r="B4277" s="272" t="s">
        <v>5101</v>
      </c>
      <c r="C4277" s="271" t="s">
        <v>77</v>
      </c>
      <c r="D4277" s="273">
        <v>40.869999999999997</v>
      </c>
    </row>
    <row r="4278" spans="1:4" x14ac:dyDescent="0.2">
      <c r="A4278" s="271">
        <v>38105</v>
      </c>
      <c r="B4278" s="272" t="s">
        <v>5102</v>
      </c>
      <c r="C4278" s="271" t="s">
        <v>77</v>
      </c>
      <c r="D4278" s="273">
        <v>10.5</v>
      </c>
    </row>
    <row r="4279" spans="1:4" x14ac:dyDescent="0.2">
      <c r="A4279" s="271">
        <v>38084</v>
      </c>
      <c r="B4279" s="272" t="s">
        <v>5103</v>
      </c>
      <c r="C4279" s="271" t="s">
        <v>77</v>
      </c>
      <c r="D4279" s="273">
        <v>14.91</v>
      </c>
    </row>
    <row r="4280" spans="1:4" x14ac:dyDescent="0.2">
      <c r="A4280" s="271">
        <v>38103</v>
      </c>
      <c r="B4280" s="272" t="s">
        <v>5104</v>
      </c>
      <c r="C4280" s="271" t="s">
        <v>77</v>
      </c>
      <c r="D4280" s="273">
        <v>15.76</v>
      </c>
    </row>
    <row r="4281" spans="1:4" x14ac:dyDescent="0.2">
      <c r="A4281" s="271">
        <v>38082</v>
      </c>
      <c r="B4281" s="272" t="s">
        <v>5105</v>
      </c>
      <c r="C4281" s="271" t="s">
        <v>77</v>
      </c>
      <c r="D4281" s="273">
        <v>19.420000000000002</v>
      </c>
    </row>
    <row r="4282" spans="1:4" x14ac:dyDescent="0.2">
      <c r="A4282" s="271">
        <v>38104</v>
      </c>
      <c r="B4282" s="272" t="s">
        <v>5106</v>
      </c>
      <c r="C4282" s="271" t="s">
        <v>77</v>
      </c>
      <c r="D4282" s="273">
        <v>30.86</v>
      </c>
    </row>
    <row r="4283" spans="1:4" x14ac:dyDescent="0.2">
      <c r="A4283" s="271">
        <v>38083</v>
      </c>
      <c r="B4283" s="272" t="s">
        <v>5107</v>
      </c>
      <c r="C4283" s="271" t="s">
        <v>77</v>
      </c>
      <c r="D4283" s="273">
        <v>34.270000000000003</v>
      </c>
    </row>
    <row r="4284" spans="1:4" x14ac:dyDescent="0.2">
      <c r="A4284" s="271">
        <v>38076</v>
      </c>
      <c r="B4284" s="272" t="s">
        <v>5108</v>
      </c>
      <c r="C4284" s="271" t="s">
        <v>77</v>
      </c>
      <c r="D4284" s="273">
        <v>17.11</v>
      </c>
    </row>
    <row r="4285" spans="1:4" x14ac:dyDescent="0.2">
      <c r="A4285" s="271">
        <v>7592</v>
      </c>
      <c r="B4285" s="272" t="s">
        <v>5109</v>
      </c>
      <c r="C4285" s="271" t="s">
        <v>65</v>
      </c>
      <c r="D4285" s="273">
        <v>19.760000000000002</v>
      </c>
    </row>
    <row r="4286" spans="1:4" x14ac:dyDescent="0.2">
      <c r="A4286" s="271">
        <v>40820</v>
      </c>
      <c r="B4286" s="272" t="s">
        <v>5110</v>
      </c>
      <c r="C4286" s="271" t="s">
        <v>966</v>
      </c>
      <c r="D4286" s="273">
        <v>3485.91</v>
      </c>
    </row>
    <row r="4287" spans="1:4" x14ac:dyDescent="0.2">
      <c r="A4287" s="271">
        <v>11826</v>
      </c>
      <c r="B4287" s="272" t="s">
        <v>5111</v>
      </c>
      <c r="C4287" s="271" t="s">
        <v>77</v>
      </c>
      <c r="D4287" s="273">
        <v>54.3</v>
      </c>
    </row>
    <row r="4288" spans="1:4" x14ac:dyDescent="0.2">
      <c r="A4288" s="271">
        <v>7606</v>
      </c>
      <c r="B4288" s="272" t="s">
        <v>5112</v>
      </c>
      <c r="C4288" s="271" t="s">
        <v>77</v>
      </c>
      <c r="D4288" s="273">
        <v>65.3</v>
      </c>
    </row>
    <row r="4289" spans="1:4" x14ac:dyDescent="0.2">
      <c r="A4289" s="271">
        <v>11825</v>
      </c>
      <c r="B4289" s="272" t="s">
        <v>5113</v>
      </c>
      <c r="C4289" s="271" t="s">
        <v>77</v>
      </c>
      <c r="D4289" s="273">
        <v>68.69</v>
      </c>
    </row>
    <row r="4290" spans="1:4" x14ac:dyDescent="0.2">
      <c r="A4290" s="271">
        <v>11767</v>
      </c>
      <c r="B4290" s="272" t="s">
        <v>5114</v>
      </c>
      <c r="C4290" s="271" t="s">
        <v>77</v>
      </c>
      <c r="D4290" s="273">
        <v>182.97</v>
      </c>
    </row>
    <row r="4291" spans="1:4" x14ac:dyDescent="0.2">
      <c r="A4291" s="271">
        <v>11763</v>
      </c>
      <c r="B4291" s="272" t="s">
        <v>5115</v>
      </c>
      <c r="C4291" s="271" t="s">
        <v>77</v>
      </c>
      <c r="D4291" s="273">
        <v>142.6</v>
      </c>
    </row>
    <row r="4292" spans="1:4" x14ac:dyDescent="0.2">
      <c r="A4292" s="271">
        <v>11764</v>
      </c>
      <c r="B4292" s="272" t="s">
        <v>5116</v>
      </c>
      <c r="C4292" s="271" t="s">
        <v>77</v>
      </c>
      <c r="D4292" s="273">
        <v>117</v>
      </c>
    </row>
    <row r="4293" spans="1:4" x14ac:dyDescent="0.2">
      <c r="A4293" s="271">
        <v>11829</v>
      </c>
      <c r="B4293" s="272" t="s">
        <v>5117</v>
      </c>
      <c r="C4293" s="271" t="s">
        <v>77</v>
      </c>
      <c r="D4293" s="273">
        <v>28.28</v>
      </c>
    </row>
    <row r="4294" spans="1:4" x14ac:dyDescent="0.2">
      <c r="A4294" s="271">
        <v>11830</v>
      </c>
      <c r="B4294" s="272" t="s">
        <v>5118</v>
      </c>
      <c r="C4294" s="271" t="s">
        <v>77</v>
      </c>
      <c r="D4294" s="273">
        <v>30.53</v>
      </c>
    </row>
    <row r="4295" spans="1:4" x14ac:dyDescent="0.2">
      <c r="A4295" s="271">
        <v>11765</v>
      </c>
      <c r="B4295" s="272" t="s">
        <v>5119</v>
      </c>
      <c r="C4295" s="271" t="s">
        <v>77</v>
      </c>
      <c r="D4295" s="273">
        <v>77.97</v>
      </c>
    </row>
    <row r="4296" spans="1:4" x14ac:dyDescent="0.2">
      <c r="A4296" s="271">
        <v>11766</v>
      </c>
      <c r="B4296" s="272" t="s">
        <v>5120</v>
      </c>
      <c r="C4296" s="271" t="s">
        <v>77</v>
      </c>
      <c r="D4296" s="273">
        <v>42.65</v>
      </c>
    </row>
    <row r="4297" spans="1:4" x14ac:dyDescent="0.2">
      <c r="A4297" s="271">
        <v>11824</v>
      </c>
      <c r="B4297" s="272" t="s">
        <v>5121</v>
      </c>
      <c r="C4297" s="271" t="s">
        <v>77</v>
      </c>
      <c r="D4297" s="273">
        <v>50.16</v>
      </c>
    </row>
    <row r="4298" spans="1:4" x14ac:dyDescent="0.2">
      <c r="A4298" s="271">
        <v>44045</v>
      </c>
      <c r="B4298" s="272" t="s">
        <v>5122</v>
      </c>
      <c r="C4298" s="271" t="s">
        <v>77</v>
      </c>
      <c r="D4298" s="273">
        <v>384.97</v>
      </c>
    </row>
    <row r="4299" spans="1:4" x14ac:dyDescent="0.2">
      <c r="A4299" s="271">
        <v>39702</v>
      </c>
      <c r="B4299" s="272" t="s">
        <v>5123</v>
      </c>
      <c r="C4299" s="271" t="s">
        <v>77</v>
      </c>
      <c r="D4299" s="273">
        <v>2556.7399999999998</v>
      </c>
    </row>
    <row r="4300" spans="1:4" x14ac:dyDescent="0.2">
      <c r="A4300" s="271">
        <v>13415</v>
      </c>
      <c r="B4300" s="272" t="s">
        <v>5124</v>
      </c>
      <c r="C4300" s="271" t="s">
        <v>77</v>
      </c>
      <c r="D4300" s="273">
        <v>83.94</v>
      </c>
    </row>
    <row r="4301" spans="1:4" x14ac:dyDescent="0.2">
      <c r="A4301" s="271">
        <v>7602</v>
      </c>
      <c r="B4301" s="272" t="s">
        <v>5125</v>
      </c>
      <c r="C4301" s="271" t="s">
        <v>77</v>
      </c>
      <c r="D4301" s="273">
        <v>53.56</v>
      </c>
    </row>
    <row r="4302" spans="1:4" x14ac:dyDescent="0.2">
      <c r="A4302" s="271">
        <v>7603</v>
      </c>
      <c r="B4302" s="272" t="s">
        <v>5126</v>
      </c>
      <c r="C4302" s="271" t="s">
        <v>77</v>
      </c>
      <c r="D4302" s="273">
        <v>45.44</v>
      </c>
    </row>
    <row r="4303" spans="1:4" x14ac:dyDescent="0.2">
      <c r="A4303" s="271">
        <v>11777</v>
      </c>
      <c r="B4303" s="272" t="s">
        <v>5127</v>
      </c>
      <c r="C4303" s="271" t="s">
        <v>77</v>
      </c>
      <c r="D4303" s="273">
        <v>216.82</v>
      </c>
    </row>
    <row r="4304" spans="1:4" x14ac:dyDescent="0.2">
      <c r="A4304" s="271">
        <v>13417</v>
      </c>
      <c r="B4304" s="272" t="s">
        <v>5128</v>
      </c>
      <c r="C4304" s="271" t="s">
        <v>77</v>
      </c>
      <c r="D4304" s="273">
        <v>109.32</v>
      </c>
    </row>
    <row r="4305" spans="1:4" x14ac:dyDescent="0.2">
      <c r="A4305" s="271">
        <v>36791</v>
      </c>
      <c r="B4305" s="272" t="s">
        <v>5129</v>
      </c>
      <c r="C4305" s="271" t="s">
        <v>77</v>
      </c>
      <c r="D4305" s="273">
        <v>164.08</v>
      </c>
    </row>
    <row r="4306" spans="1:4" x14ac:dyDescent="0.2">
      <c r="A4306" s="271">
        <v>36795</v>
      </c>
      <c r="B4306" s="272" t="s">
        <v>5130</v>
      </c>
      <c r="C4306" s="271" t="s">
        <v>77</v>
      </c>
      <c r="D4306" s="273">
        <v>2074.5700000000002</v>
      </c>
    </row>
    <row r="4307" spans="1:4" x14ac:dyDescent="0.2">
      <c r="A4307" s="271">
        <v>36796</v>
      </c>
      <c r="B4307" s="272" t="s">
        <v>5131</v>
      </c>
      <c r="C4307" s="271" t="s">
        <v>77</v>
      </c>
      <c r="D4307" s="273">
        <v>172.39</v>
      </c>
    </row>
    <row r="4308" spans="1:4" x14ac:dyDescent="0.2">
      <c r="A4308" s="271">
        <v>36792</v>
      </c>
      <c r="B4308" s="272" t="s">
        <v>5132</v>
      </c>
      <c r="C4308" s="271" t="s">
        <v>77</v>
      </c>
      <c r="D4308" s="273">
        <v>218.38</v>
      </c>
    </row>
    <row r="4309" spans="1:4" x14ac:dyDescent="0.2">
      <c r="A4309" s="271">
        <v>11773</v>
      </c>
      <c r="B4309" s="272" t="s">
        <v>5133</v>
      </c>
      <c r="C4309" s="271" t="s">
        <v>77</v>
      </c>
      <c r="D4309" s="273">
        <v>145.37</v>
      </c>
    </row>
    <row r="4310" spans="1:4" x14ac:dyDescent="0.2">
      <c r="A4310" s="271">
        <v>11762</v>
      </c>
      <c r="B4310" s="272" t="s">
        <v>5134</v>
      </c>
      <c r="C4310" s="271" t="s">
        <v>77</v>
      </c>
      <c r="D4310" s="273">
        <v>68.95</v>
      </c>
    </row>
    <row r="4311" spans="1:4" x14ac:dyDescent="0.2">
      <c r="A4311" s="271">
        <v>7604</v>
      </c>
      <c r="B4311" s="272" t="s">
        <v>5135</v>
      </c>
      <c r="C4311" s="271" t="s">
        <v>77</v>
      </c>
      <c r="D4311" s="273">
        <v>58.38</v>
      </c>
    </row>
    <row r="4312" spans="1:4" x14ac:dyDescent="0.2">
      <c r="A4312" s="271">
        <v>13984</v>
      </c>
      <c r="B4312" s="272" t="s">
        <v>5136</v>
      </c>
      <c r="C4312" s="271" t="s">
        <v>77</v>
      </c>
      <c r="D4312" s="273">
        <v>84.85</v>
      </c>
    </row>
    <row r="4313" spans="1:4" x14ac:dyDescent="0.2">
      <c r="A4313" s="271">
        <v>11772</v>
      </c>
      <c r="B4313" s="272" t="s">
        <v>5137</v>
      </c>
      <c r="C4313" s="271" t="s">
        <v>77</v>
      </c>
      <c r="D4313" s="273">
        <v>145.83000000000001</v>
      </c>
    </row>
    <row r="4314" spans="1:4" x14ac:dyDescent="0.2">
      <c r="A4314" s="271">
        <v>13983</v>
      </c>
      <c r="B4314" s="272" t="s">
        <v>5138</v>
      </c>
      <c r="C4314" s="271" t="s">
        <v>77</v>
      </c>
      <c r="D4314" s="273">
        <v>110.44</v>
      </c>
    </row>
    <row r="4315" spans="1:4" x14ac:dyDescent="0.2">
      <c r="A4315" s="271">
        <v>13416</v>
      </c>
      <c r="B4315" s="272" t="s">
        <v>5139</v>
      </c>
      <c r="C4315" s="271" t="s">
        <v>77</v>
      </c>
      <c r="D4315" s="273">
        <v>98.09</v>
      </c>
    </row>
    <row r="4316" spans="1:4" x14ac:dyDescent="0.2">
      <c r="A4316" s="271">
        <v>40329</v>
      </c>
      <c r="B4316" s="272" t="s">
        <v>5140</v>
      </c>
      <c r="C4316" s="271" t="s">
        <v>77</v>
      </c>
      <c r="D4316" s="273">
        <v>17.72</v>
      </c>
    </row>
    <row r="4317" spans="1:4" x14ac:dyDescent="0.2">
      <c r="A4317" s="271">
        <v>11823</v>
      </c>
      <c r="B4317" s="272" t="s">
        <v>5141</v>
      </c>
      <c r="C4317" s="271" t="s">
        <v>77</v>
      </c>
      <c r="D4317" s="273">
        <v>7.46</v>
      </c>
    </row>
    <row r="4318" spans="1:4" x14ac:dyDescent="0.2">
      <c r="A4318" s="271">
        <v>11822</v>
      </c>
      <c r="B4318" s="272" t="s">
        <v>5142</v>
      </c>
      <c r="C4318" s="271" t="s">
        <v>77</v>
      </c>
      <c r="D4318" s="273">
        <v>41.3</v>
      </c>
    </row>
    <row r="4319" spans="1:4" x14ac:dyDescent="0.2">
      <c r="A4319" s="271">
        <v>11831</v>
      </c>
      <c r="B4319" s="272" t="s">
        <v>5143</v>
      </c>
      <c r="C4319" s="271" t="s">
        <v>77</v>
      </c>
      <c r="D4319" s="273">
        <v>24.85</v>
      </c>
    </row>
    <row r="4320" spans="1:4" x14ac:dyDescent="0.2">
      <c r="A4320" s="271">
        <v>7613</v>
      </c>
      <c r="B4320" s="272" t="s">
        <v>5144</v>
      </c>
      <c r="C4320" s="271" t="s">
        <v>77</v>
      </c>
      <c r="D4320" s="273">
        <v>231283.45</v>
      </c>
    </row>
    <row r="4321" spans="1:4" x14ac:dyDescent="0.2">
      <c r="A4321" s="271">
        <v>7619</v>
      </c>
      <c r="B4321" s="272" t="s">
        <v>5145</v>
      </c>
      <c r="C4321" s="271" t="s">
        <v>77</v>
      </c>
      <c r="D4321" s="273">
        <v>35751.47</v>
      </c>
    </row>
    <row r="4322" spans="1:4" x14ac:dyDescent="0.2">
      <c r="A4322" s="271">
        <v>12076</v>
      </c>
      <c r="B4322" s="272" t="s">
        <v>5146</v>
      </c>
      <c r="C4322" s="271" t="s">
        <v>77</v>
      </c>
      <c r="D4322" s="273">
        <v>16399.75</v>
      </c>
    </row>
    <row r="4323" spans="1:4" x14ac:dyDescent="0.2">
      <c r="A4323" s="271">
        <v>7614</v>
      </c>
      <c r="B4323" s="272" t="s">
        <v>5147</v>
      </c>
      <c r="C4323" s="271" t="s">
        <v>77</v>
      </c>
      <c r="D4323" s="273">
        <v>45091.13</v>
      </c>
    </row>
    <row r="4324" spans="1:4" x14ac:dyDescent="0.2">
      <c r="A4324" s="271">
        <v>7618</v>
      </c>
      <c r="B4324" s="272" t="s">
        <v>5148</v>
      </c>
      <c r="C4324" s="271" t="s">
        <v>77</v>
      </c>
      <c r="D4324" s="273">
        <v>292449.86</v>
      </c>
    </row>
    <row r="4325" spans="1:4" x14ac:dyDescent="0.2">
      <c r="A4325" s="271">
        <v>7620</v>
      </c>
      <c r="B4325" s="272" t="s">
        <v>5149</v>
      </c>
      <c r="C4325" s="271" t="s">
        <v>77</v>
      </c>
      <c r="D4325" s="273">
        <v>63256.21</v>
      </c>
    </row>
    <row r="4326" spans="1:4" x14ac:dyDescent="0.2">
      <c r="A4326" s="271">
        <v>7610</v>
      </c>
      <c r="B4326" s="272" t="s">
        <v>5150</v>
      </c>
      <c r="C4326" s="271" t="s">
        <v>77</v>
      </c>
      <c r="D4326" s="273">
        <v>20031.13</v>
      </c>
    </row>
    <row r="4327" spans="1:4" x14ac:dyDescent="0.2">
      <c r="A4327" s="271">
        <v>7615</v>
      </c>
      <c r="B4327" s="272" t="s">
        <v>5151</v>
      </c>
      <c r="C4327" s="271" t="s">
        <v>77</v>
      </c>
      <c r="D4327" s="273">
        <v>73798.91</v>
      </c>
    </row>
    <row r="4328" spans="1:4" x14ac:dyDescent="0.2">
      <c r="A4328" s="271">
        <v>7617</v>
      </c>
      <c r="B4328" s="272" t="s">
        <v>5152</v>
      </c>
      <c r="C4328" s="271" t="s">
        <v>77</v>
      </c>
      <c r="D4328" s="273">
        <v>22373.95</v>
      </c>
    </row>
    <row r="4329" spans="1:4" x14ac:dyDescent="0.2">
      <c r="A4329" s="271">
        <v>7616</v>
      </c>
      <c r="B4329" s="272" t="s">
        <v>5153</v>
      </c>
      <c r="C4329" s="271" t="s">
        <v>77</v>
      </c>
      <c r="D4329" s="273">
        <v>120428.11</v>
      </c>
    </row>
    <row r="4330" spans="1:4" x14ac:dyDescent="0.2">
      <c r="A4330" s="271">
        <v>7611</v>
      </c>
      <c r="B4330" s="272" t="s">
        <v>5154</v>
      </c>
      <c r="C4330" s="271" t="s">
        <v>77</v>
      </c>
      <c r="D4330" s="273">
        <v>28933.86</v>
      </c>
    </row>
    <row r="4331" spans="1:4" x14ac:dyDescent="0.2">
      <c r="A4331" s="271">
        <v>7612</v>
      </c>
      <c r="B4331" s="272" t="s">
        <v>5155</v>
      </c>
      <c r="C4331" s="271" t="s">
        <v>77</v>
      </c>
      <c r="D4331" s="273">
        <v>165187.73000000001</v>
      </c>
    </row>
    <row r="4332" spans="1:4" x14ac:dyDescent="0.2">
      <c r="A4332" s="271">
        <v>37371</v>
      </c>
      <c r="B4332" s="272" t="s">
        <v>5156</v>
      </c>
      <c r="C4332" s="271" t="s">
        <v>65</v>
      </c>
      <c r="D4332" s="273">
        <v>0.79</v>
      </c>
    </row>
    <row r="4333" spans="1:4" x14ac:dyDescent="0.2">
      <c r="A4333" s="271">
        <v>40861</v>
      </c>
      <c r="B4333" s="272" t="s">
        <v>5157</v>
      </c>
      <c r="C4333" s="271" t="s">
        <v>966</v>
      </c>
      <c r="D4333" s="273">
        <v>148.19</v>
      </c>
    </row>
    <row r="4334" spans="1:4" x14ac:dyDescent="0.2">
      <c r="A4334" s="271">
        <v>36509</v>
      </c>
      <c r="B4334" s="272" t="s">
        <v>5158</v>
      </c>
      <c r="C4334" s="271" t="s">
        <v>77</v>
      </c>
      <c r="D4334" s="273"/>
    </row>
    <row r="4335" spans="1:4" x14ac:dyDescent="0.2">
      <c r="A4335" s="271">
        <v>36510</v>
      </c>
      <c r="B4335" s="272" t="s">
        <v>5159</v>
      </c>
      <c r="C4335" s="271" t="s">
        <v>77</v>
      </c>
      <c r="D4335" s="273"/>
    </row>
    <row r="4336" spans="1:4" x14ac:dyDescent="0.2">
      <c r="A4336" s="271">
        <v>25020</v>
      </c>
      <c r="B4336" s="272" t="s">
        <v>5160</v>
      </c>
      <c r="C4336" s="271" t="s">
        <v>77</v>
      </c>
      <c r="D4336" s="273"/>
    </row>
    <row r="4337" spans="1:4" x14ac:dyDescent="0.2">
      <c r="A4337" s="271">
        <v>7622</v>
      </c>
      <c r="B4337" s="272" t="s">
        <v>5161</v>
      </c>
      <c r="C4337" s="271" t="s">
        <v>77</v>
      </c>
      <c r="D4337" s="273"/>
    </row>
    <row r="4338" spans="1:4" x14ac:dyDescent="0.2">
      <c r="A4338" s="271">
        <v>7624</v>
      </c>
      <c r="B4338" s="272" t="s">
        <v>5162</v>
      </c>
      <c r="C4338" s="271" t="s">
        <v>77</v>
      </c>
      <c r="D4338" s="273"/>
    </row>
    <row r="4339" spans="1:4" x14ac:dyDescent="0.2">
      <c r="A4339" s="271">
        <v>7625</v>
      </c>
      <c r="B4339" s="272" t="s">
        <v>5163</v>
      </c>
      <c r="C4339" s="271" t="s">
        <v>77</v>
      </c>
      <c r="D4339" s="273"/>
    </row>
    <row r="4340" spans="1:4" x14ac:dyDescent="0.2">
      <c r="A4340" s="271">
        <v>7623</v>
      </c>
      <c r="B4340" s="272" t="s">
        <v>5164</v>
      </c>
      <c r="C4340" s="271" t="s">
        <v>77</v>
      </c>
      <c r="D4340" s="273"/>
    </row>
    <row r="4341" spans="1:4" x14ac:dyDescent="0.2">
      <c r="A4341" s="271">
        <v>36508</v>
      </c>
      <c r="B4341" s="272" t="s">
        <v>5165</v>
      </c>
      <c r="C4341" s="271" t="s">
        <v>77</v>
      </c>
      <c r="D4341" s="273"/>
    </row>
    <row r="4342" spans="1:4" x14ac:dyDescent="0.2">
      <c r="A4342" s="271">
        <v>13238</v>
      </c>
      <c r="B4342" s="272" t="s">
        <v>5166</v>
      </c>
      <c r="C4342" s="271" t="s">
        <v>77</v>
      </c>
      <c r="D4342" s="273"/>
    </row>
    <row r="4343" spans="1:4" x14ac:dyDescent="0.2">
      <c r="A4343" s="271">
        <v>36511</v>
      </c>
      <c r="B4343" s="272" t="s">
        <v>5167</v>
      </c>
      <c r="C4343" s="271" t="s">
        <v>77</v>
      </c>
      <c r="D4343" s="273"/>
    </row>
    <row r="4344" spans="1:4" x14ac:dyDescent="0.2">
      <c r="A4344" s="271">
        <v>36515</v>
      </c>
      <c r="B4344" s="272" t="s">
        <v>5168</v>
      </c>
      <c r="C4344" s="271" t="s">
        <v>77</v>
      </c>
      <c r="D4344" s="273"/>
    </row>
    <row r="4345" spans="1:4" x14ac:dyDescent="0.2">
      <c r="A4345" s="271">
        <v>10598</v>
      </c>
      <c r="B4345" s="272" t="s">
        <v>5169</v>
      </c>
      <c r="C4345" s="271" t="s">
        <v>77</v>
      </c>
      <c r="D4345" s="273"/>
    </row>
    <row r="4346" spans="1:4" x14ac:dyDescent="0.2">
      <c r="A4346" s="271">
        <v>7640</v>
      </c>
      <c r="B4346" s="272" t="s">
        <v>5170</v>
      </c>
      <c r="C4346" s="271" t="s">
        <v>77</v>
      </c>
      <c r="D4346" s="273"/>
    </row>
    <row r="4347" spans="1:4" x14ac:dyDescent="0.2">
      <c r="A4347" s="271">
        <v>36513</v>
      </c>
      <c r="B4347" s="272" t="s">
        <v>5171</v>
      </c>
      <c r="C4347" s="271" t="s">
        <v>77</v>
      </c>
      <c r="D4347" s="273"/>
    </row>
    <row r="4348" spans="1:4" x14ac:dyDescent="0.2">
      <c r="A4348" s="271">
        <v>36514</v>
      </c>
      <c r="B4348" s="272" t="s">
        <v>5172</v>
      </c>
      <c r="C4348" s="271" t="s">
        <v>77</v>
      </c>
      <c r="D4348" s="273"/>
    </row>
    <row r="4349" spans="1:4" x14ac:dyDescent="0.2">
      <c r="A4349" s="271">
        <v>11572</v>
      </c>
      <c r="B4349" s="272" t="s">
        <v>5173</v>
      </c>
      <c r="C4349" s="271" t="s">
        <v>77</v>
      </c>
      <c r="D4349" s="273">
        <v>38.770000000000003</v>
      </c>
    </row>
    <row r="4350" spans="1:4" x14ac:dyDescent="0.2">
      <c r="A4350" s="271">
        <v>36149</v>
      </c>
      <c r="B4350" s="272" t="s">
        <v>5174</v>
      </c>
      <c r="C4350" s="271" t="s">
        <v>77</v>
      </c>
      <c r="D4350" s="273">
        <v>205.62</v>
      </c>
    </row>
    <row r="4351" spans="1:4" x14ac:dyDescent="0.2">
      <c r="A4351" s="271">
        <v>42407</v>
      </c>
      <c r="B4351" s="272" t="s">
        <v>5175</v>
      </c>
      <c r="C4351" s="271" t="s">
        <v>54</v>
      </c>
      <c r="D4351" s="273">
        <v>7.76</v>
      </c>
    </row>
    <row r="4352" spans="1:4" x14ac:dyDescent="0.2">
      <c r="A4352" s="271">
        <v>11581</v>
      </c>
      <c r="B4352" s="272" t="s">
        <v>5176</v>
      </c>
      <c r="C4352" s="271" t="s">
        <v>54</v>
      </c>
      <c r="D4352" s="273">
        <v>25.59</v>
      </c>
    </row>
    <row r="4353" spans="1:4" x14ac:dyDescent="0.2">
      <c r="A4353" s="271">
        <v>43605</v>
      </c>
      <c r="B4353" s="272" t="s">
        <v>5177</v>
      </c>
      <c r="C4353" s="271" t="s">
        <v>54</v>
      </c>
      <c r="D4353" s="273">
        <v>52.36</v>
      </c>
    </row>
    <row r="4354" spans="1:4" x14ac:dyDescent="0.2">
      <c r="A4354" s="271">
        <v>11580</v>
      </c>
      <c r="B4354" s="272" t="s">
        <v>5178</v>
      </c>
      <c r="C4354" s="271" t="s">
        <v>54</v>
      </c>
      <c r="D4354" s="273">
        <v>10.27</v>
      </c>
    </row>
    <row r="4355" spans="1:4" x14ac:dyDescent="0.2">
      <c r="A4355" s="271">
        <v>38386</v>
      </c>
      <c r="B4355" s="272" t="s">
        <v>5179</v>
      </c>
      <c r="C4355" s="271" t="s">
        <v>77</v>
      </c>
      <c r="D4355" s="273">
        <v>7.12</v>
      </c>
    </row>
    <row r="4356" spans="1:4" x14ac:dyDescent="0.2">
      <c r="A4356" s="271">
        <v>10743</v>
      </c>
      <c r="B4356" s="272" t="s">
        <v>5180</v>
      </c>
      <c r="C4356" s="271" t="s">
        <v>77</v>
      </c>
      <c r="D4356" s="273">
        <v>615.75</v>
      </c>
    </row>
    <row r="4357" spans="1:4" x14ac:dyDescent="0.2">
      <c r="A4357" s="271">
        <v>39848</v>
      </c>
      <c r="B4357" s="272" t="s">
        <v>5181</v>
      </c>
      <c r="C4357" s="271" t="s">
        <v>54</v>
      </c>
      <c r="D4357" s="273"/>
    </row>
    <row r="4358" spans="1:4" x14ac:dyDescent="0.2">
      <c r="A4358" s="271">
        <v>7667</v>
      </c>
      <c r="B4358" s="272" t="s">
        <v>5182</v>
      </c>
      <c r="C4358" s="271" t="s">
        <v>54</v>
      </c>
      <c r="D4358" s="273"/>
    </row>
    <row r="4359" spans="1:4" x14ac:dyDescent="0.2">
      <c r="A4359" s="271">
        <v>7660</v>
      </c>
      <c r="B4359" s="272" t="s">
        <v>5183</v>
      </c>
      <c r="C4359" s="271" t="s">
        <v>54</v>
      </c>
      <c r="D4359" s="273"/>
    </row>
    <row r="4360" spans="1:4" x14ac:dyDescent="0.2">
      <c r="A4360" s="271">
        <v>7676</v>
      </c>
      <c r="B4360" s="272" t="s">
        <v>5184</v>
      </c>
      <c r="C4360" s="271" t="s">
        <v>54</v>
      </c>
      <c r="D4360" s="273"/>
    </row>
    <row r="4361" spans="1:4" x14ac:dyDescent="0.2">
      <c r="A4361" s="271">
        <v>20999</v>
      </c>
      <c r="B4361" s="272" t="s">
        <v>5185</v>
      </c>
      <c r="C4361" s="271" t="s">
        <v>54</v>
      </c>
      <c r="D4361" s="273"/>
    </row>
    <row r="4362" spans="1:4" x14ac:dyDescent="0.2">
      <c r="A4362" s="271">
        <v>21001</v>
      </c>
      <c r="B4362" s="272" t="s">
        <v>5186</v>
      </c>
      <c r="C4362" s="271" t="s">
        <v>54</v>
      </c>
      <c r="D4362" s="273"/>
    </row>
    <row r="4363" spans="1:4" x14ac:dyDescent="0.2">
      <c r="A4363" s="271">
        <v>21003</v>
      </c>
      <c r="B4363" s="272" t="s">
        <v>5187</v>
      </c>
      <c r="C4363" s="271" t="s">
        <v>54</v>
      </c>
      <c r="D4363" s="273"/>
    </row>
    <row r="4364" spans="1:4" x14ac:dyDescent="0.2">
      <c r="A4364" s="271">
        <v>21006</v>
      </c>
      <c r="B4364" s="272" t="s">
        <v>5188</v>
      </c>
      <c r="C4364" s="271" t="s">
        <v>54</v>
      </c>
      <c r="D4364" s="273"/>
    </row>
    <row r="4365" spans="1:4" x14ac:dyDescent="0.2">
      <c r="A4365" s="271">
        <v>21019</v>
      </c>
      <c r="B4365" s="272" t="s">
        <v>5189</v>
      </c>
      <c r="C4365" s="271" t="s">
        <v>54</v>
      </c>
      <c r="D4365" s="273"/>
    </row>
    <row r="4366" spans="1:4" x14ac:dyDescent="0.2">
      <c r="A4366" s="271">
        <v>21021</v>
      </c>
      <c r="B4366" s="272" t="s">
        <v>5190</v>
      </c>
      <c r="C4366" s="271" t="s">
        <v>54</v>
      </c>
      <c r="D4366" s="273"/>
    </row>
    <row r="4367" spans="1:4" x14ac:dyDescent="0.2">
      <c r="A4367" s="271">
        <v>21024</v>
      </c>
      <c r="B4367" s="272" t="s">
        <v>5191</v>
      </c>
      <c r="C4367" s="271" t="s">
        <v>54</v>
      </c>
      <c r="D4367" s="273"/>
    </row>
    <row r="4368" spans="1:4" x14ac:dyDescent="0.2">
      <c r="A4368" s="271">
        <v>40624</v>
      </c>
      <c r="B4368" s="272" t="s">
        <v>5192</v>
      </c>
      <c r="C4368" s="271" t="s">
        <v>54</v>
      </c>
      <c r="D4368" s="273"/>
    </row>
    <row r="4369" spans="1:4" x14ac:dyDescent="0.2">
      <c r="A4369" s="271">
        <v>42575</v>
      </c>
      <c r="B4369" s="272" t="s">
        <v>5193</v>
      </c>
      <c r="C4369" s="271" t="s">
        <v>54</v>
      </c>
      <c r="D4369" s="273"/>
    </row>
    <row r="4370" spans="1:4" x14ac:dyDescent="0.2">
      <c r="A4370" s="271">
        <v>42574</v>
      </c>
      <c r="B4370" s="272" t="s">
        <v>5194</v>
      </c>
      <c r="C4370" s="271" t="s">
        <v>54</v>
      </c>
      <c r="D4370" s="273"/>
    </row>
    <row r="4371" spans="1:4" x14ac:dyDescent="0.2">
      <c r="A4371" s="271">
        <v>13127</v>
      </c>
      <c r="B4371" s="272" t="s">
        <v>5195</v>
      </c>
      <c r="C4371" s="271" t="s">
        <v>54</v>
      </c>
      <c r="D4371" s="273"/>
    </row>
    <row r="4372" spans="1:4" x14ac:dyDescent="0.2">
      <c r="A4372" s="271">
        <v>13137</v>
      </c>
      <c r="B4372" s="272" t="s">
        <v>5196</v>
      </c>
      <c r="C4372" s="271" t="s">
        <v>54</v>
      </c>
      <c r="D4372" s="273"/>
    </row>
    <row r="4373" spans="1:4" x14ac:dyDescent="0.2">
      <c r="A4373" s="271">
        <v>20989</v>
      </c>
      <c r="B4373" s="272" t="s">
        <v>5197</v>
      </c>
      <c r="C4373" s="271" t="s">
        <v>54</v>
      </c>
      <c r="D4373" s="273"/>
    </row>
    <row r="4374" spans="1:4" x14ac:dyDescent="0.2">
      <c r="A4374" s="271">
        <v>21147</v>
      </c>
      <c r="B4374" s="272" t="s">
        <v>5198</v>
      </c>
      <c r="C4374" s="271" t="s">
        <v>54</v>
      </c>
      <c r="D4374" s="273"/>
    </row>
    <row r="4375" spans="1:4" x14ac:dyDescent="0.2">
      <c r="A4375" s="271">
        <v>21148</v>
      </c>
      <c r="B4375" s="272" t="s">
        <v>5199</v>
      </c>
      <c r="C4375" s="271" t="s">
        <v>54</v>
      </c>
      <c r="D4375" s="273"/>
    </row>
    <row r="4376" spans="1:4" x14ac:dyDescent="0.2">
      <c r="A4376" s="271">
        <v>20984</v>
      </c>
      <c r="B4376" s="272" t="s">
        <v>5200</v>
      </c>
      <c r="C4376" s="271" t="s">
        <v>54</v>
      </c>
      <c r="D4376" s="273"/>
    </row>
    <row r="4377" spans="1:4" x14ac:dyDescent="0.2">
      <c r="A4377" s="271">
        <v>13042</v>
      </c>
      <c r="B4377" s="272" t="s">
        <v>5201</v>
      </c>
      <c r="C4377" s="271" t="s">
        <v>54</v>
      </c>
      <c r="D4377" s="273"/>
    </row>
    <row r="4378" spans="1:4" x14ac:dyDescent="0.2">
      <c r="A4378" s="271">
        <v>42576</v>
      </c>
      <c r="B4378" s="272" t="s">
        <v>5202</v>
      </c>
      <c r="C4378" s="271" t="s">
        <v>54</v>
      </c>
      <c r="D4378" s="273"/>
    </row>
    <row r="4379" spans="1:4" x14ac:dyDescent="0.2">
      <c r="A4379" s="271">
        <v>21150</v>
      </c>
      <c r="B4379" s="272" t="s">
        <v>5203</v>
      </c>
      <c r="C4379" s="271" t="s">
        <v>54</v>
      </c>
      <c r="D4379" s="273"/>
    </row>
    <row r="4380" spans="1:4" x14ac:dyDescent="0.2">
      <c r="A4380" s="271">
        <v>13141</v>
      </c>
      <c r="B4380" s="272" t="s">
        <v>5204</v>
      </c>
      <c r="C4380" s="271" t="s">
        <v>54</v>
      </c>
      <c r="D4380" s="273"/>
    </row>
    <row r="4381" spans="1:4" x14ac:dyDescent="0.2">
      <c r="A4381" s="271">
        <v>21151</v>
      </c>
      <c r="B4381" s="272" t="s">
        <v>5205</v>
      </c>
      <c r="C4381" s="271" t="s">
        <v>54</v>
      </c>
      <c r="D4381" s="273"/>
    </row>
    <row r="4382" spans="1:4" x14ac:dyDescent="0.2">
      <c r="A4382" s="271">
        <v>13142</v>
      </c>
      <c r="B4382" s="272" t="s">
        <v>5206</v>
      </c>
      <c r="C4382" s="271" t="s">
        <v>54</v>
      </c>
      <c r="D4382" s="273"/>
    </row>
    <row r="4383" spans="1:4" x14ac:dyDescent="0.2">
      <c r="A4383" s="271">
        <v>42577</v>
      </c>
      <c r="B4383" s="272" t="s">
        <v>5207</v>
      </c>
      <c r="C4383" s="271" t="s">
        <v>54</v>
      </c>
      <c r="D4383" s="273"/>
    </row>
    <row r="4384" spans="1:4" x14ac:dyDescent="0.2">
      <c r="A4384" s="271">
        <v>20994</v>
      </c>
      <c r="B4384" s="272" t="s">
        <v>5208</v>
      </c>
      <c r="C4384" s="271" t="s">
        <v>54</v>
      </c>
      <c r="D4384" s="273"/>
    </row>
    <row r="4385" spans="1:4" x14ac:dyDescent="0.2">
      <c r="A4385" s="271">
        <v>7672</v>
      </c>
      <c r="B4385" s="272" t="s">
        <v>5209</v>
      </c>
      <c r="C4385" s="271" t="s">
        <v>54</v>
      </c>
      <c r="D4385" s="273"/>
    </row>
    <row r="4386" spans="1:4" x14ac:dyDescent="0.2">
      <c r="A4386" s="271">
        <v>20995</v>
      </c>
      <c r="B4386" s="272" t="s">
        <v>5210</v>
      </c>
      <c r="C4386" s="271" t="s">
        <v>54</v>
      </c>
      <c r="D4386" s="273"/>
    </row>
    <row r="4387" spans="1:4" x14ac:dyDescent="0.2">
      <c r="A4387" s="271">
        <v>7690</v>
      </c>
      <c r="B4387" s="272" t="s">
        <v>5211</v>
      </c>
      <c r="C4387" s="271" t="s">
        <v>54</v>
      </c>
      <c r="D4387" s="273"/>
    </row>
    <row r="4388" spans="1:4" x14ac:dyDescent="0.2">
      <c r="A4388" s="271">
        <v>20980</v>
      </c>
      <c r="B4388" s="272" t="s">
        <v>5212</v>
      </c>
      <c r="C4388" s="271" t="s">
        <v>54</v>
      </c>
      <c r="D4388" s="273"/>
    </row>
    <row r="4389" spans="1:4" x14ac:dyDescent="0.2">
      <c r="A4389" s="271">
        <v>7661</v>
      </c>
      <c r="B4389" s="272" t="s">
        <v>5213</v>
      </c>
      <c r="C4389" s="271" t="s">
        <v>54</v>
      </c>
      <c r="D4389" s="273"/>
    </row>
    <row r="4390" spans="1:4" x14ac:dyDescent="0.2">
      <c r="A4390" s="271">
        <v>21016</v>
      </c>
      <c r="B4390" s="272" t="s">
        <v>5214</v>
      </c>
      <c r="C4390" s="271" t="s">
        <v>54</v>
      </c>
      <c r="D4390" s="273"/>
    </row>
    <row r="4391" spans="1:4" x14ac:dyDescent="0.2">
      <c r="A4391" s="271">
        <v>21008</v>
      </c>
      <c r="B4391" s="272" t="s">
        <v>5215</v>
      </c>
      <c r="C4391" s="271" t="s">
        <v>54</v>
      </c>
      <c r="D4391" s="273"/>
    </row>
    <row r="4392" spans="1:4" x14ac:dyDescent="0.2">
      <c r="A4392" s="271">
        <v>21009</v>
      </c>
      <c r="B4392" s="272" t="s">
        <v>5216</v>
      </c>
      <c r="C4392" s="271" t="s">
        <v>54</v>
      </c>
      <c r="D4392" s="273"/>
    </row>
    <row r="4393" spans="1:4" x14ac:dyDescent="0.2">
      <c r="A4393" s="271">
        <v>21010</v>
      </c>
      <c r="B4393" s="272" t="s">
        <v>5217</v>
      </c>
      <c r="C4393" s="271" t="s">
        <v>54</v>
      </c>
      <c r="D4393" s="273"/>
    </row>
    <row r="4394" spans="1:4" x14ac:dyDescent="0.2">
      <c r="A4394" s="271">
        <v>21011</v>
      </c>
      <c r="B4394" s="272" t="s">
        <v>5218</v>
      </c>
      <c r="C4394" s="271" t="s">
        <v>54</v>
      </c>
      <c r="D4394" s="273"/>
    </row>
    <row r="4395" spans="1:4" x14ac:dyDescent="0.2">
      <c r="A4395" s="271">
        <v>21012</v>
      </c>
      <c r="B4395" s="272" t="s">
        <v>5219</v>
      </c>
      <c r="C4395" s="271" t="s">
        <v>54</v>
      </c>
      <c r="D4395" s="273"/>
    </row>
    <row r="4396" spans="1:4" x14ac:dyDescent="0.2">
      <c r="A4396" s="271">
        <v>21013</v>
      </c>
      <c r="B4396" s="272" t="s">
        <v>5220</v>
      </c>
      <c r="C4396" s="271" t="s">
        <v>54</v>
      </c>
      <c r="D4396" s="273"/>
    </row>
    <row r="4397" spans="1:4" x14ac:dyDescent="0.2">
      <c r="A4397" s="271">
        <v>21014</v>
      </c>
      <c r="B4397" s="272" t="s">
        <v>5221</v>
      </c>
      <c r="C4397" s="271" t="s">
        <v>54</v>
      </c>
      <c r="D4397" s="273"/>
    </row>
    <row r="4398" spans="1:4" x14ac:dyDescent="0.2">
      <c r="A4398" s="271">
        <v>21015</v>
      </c>
      <c r="B4398" s="272" t="s">
        <v>5222</v>
      </c>
      <c r="C4398" s="271" t="s">
        <v>54</v>
      </c>
      <c r="D4398" s="273"/>
    </row>
    <row r="4399" spans="1:4" x14ac:dyDescent="0.2">
      <c r="A4399" s="271">
        <v>40626</v>
      </c>
      <c r="B4399" s="272" t="s">
        <v>5223</v>
      </c>
      <c r="C4399" s="271" t="s">
        <v>54</v>
      </c>
      <c r="D4399" s="273"/>
    </row>
    <row r="4400" spans="1:4" x14ac:dyDescent="0.2">
      <c r="A4400" s="271">
        <v>7697</v>
      </c>
      <c r="B4400" s="272" t="s">
        <v>5224</v>
      </c>
      <c r="C4400" s="271" t="s">
        <v>54</v>
      </c>
      <c r="D4400" s="273"/>
    </row>
    <row r="4401" spans="1:4" x14ac:dyDescent="0.2">
      <c r="A4401" s="271">
        <v>7698</v>
      </c>
      <c r="B4401" s="272" t="s">
        <v>5225</v>
      </c>
      <c r="C4401" s="271" t="s">
        <v>54</v>
      </c>
      <c r="D4401" s="273"/>
    </row>
    <row r="4402" spans="1:4" x14ac:dyDescent="0.2">
      <c r="A4402" s="271">
        <v>7691</v>
      </c>
      <c r="B4402" s="272" t="s">
        <v>5226</v>
      </c>
      <c r="C4402" s="271" t="s">
        <v>54</v>
      </c>
      <c r="D4402" s="273"/>
    </row>
    <row r="4403" spans="1:4" x14ac:dyDescent="0.2">
      <c r="A4403" s="271">
        <v>7696</v>
      </c>
      <c r="B4403" s="272" t="s">
        <v>5227</v>
      </c>
      <c r="C4403" s="271" t="s">
        <v>54</v>
      </c>
      <c r="D4403" s="273"/>
    </row>
    <row r="4404" spans="1:4" x14ac:dyDescent="0.2">
      <c r="A4404" s="271">
        <v>7701</v>
      </c>
      <c r="B4404" s="272" t="s">
        <v>5228</v>
      </c>
      <c r="C4404" s="271" t="s">
        <v>54</v>
      </c>
      <c r="D4404" s="273"/>
    </row>
    <row r="4405" spans="1:4" x14ac:dyDescent="0.2">
      <c r="A4405" s="271">
        <v>7694</v>
      </c>
      <c r="B4405" s="272" t="s">
        <v>5229</v>
      </c>
      <c r="C4405" s="271" t="s">
        <v>54</v>
      </c>
      <c r="D4405" s="273"/>
    </row>
    <row r="4406" spans="1:4" x14ac:dyDescent="0.2">
      <c r="A4406" s="271">
        <v>7700</v>
      </c>
      <c r="B4406" s="272" t="s">
        <v>5230</v>
      </c>
      <c r="C4406" s="271" t="s">
        <v>54</v>
      </c>
      <c r="D4406" s="273"/>
    </row>
    <row r="4407" spans="1:4" x14ac:dyDescent="0.2">
      <c r="A4407" s="271">
        <v>7693</v>
      </c>
      <c r="B4407" s="272" t="s">
        <v>5231</v>
      </c>
      <c r="C4407" s="271" t="s">
        <v>54</v>
      </c>
      <c r="D4407" s="273"/>
    </row>
    <row r="4408" spans="1:4" x14ac:dyDescent="0.2">
      <c r="A4408" s="271">
        <v>7692</v>
      </c>
      <c r="B4408" s="272" t="s">
        <v>5232</v>
      </c>
      <c r="C4408" s="271" t="s">
        <v>54</v>
      </c>
      <c r="D4408" s="273"/>
    </row>
    <row r="4409" spans="1:4" x14ac:dyDescent="0.2">
      <c r="A4409" s="271">
        <v>7695</v>
      </c>
      <c r="B4409" s="272" t="s">
        <v>5233</v>
      </c>
      <c r="C4409" s="271" t="s">
        <v>54</v>
      </c>
      <c r="D4409" s="273"/>
    </row>
    <row r="4410" spans="1:4" x14ac:dyDescent="0.2">
      <c r="A4410" s="271">
        <v>13356</v>
      </c>
      <c r="B4410" s="272" t="s">
        <v>5234</v>
      </c>
      <c r="C4410" s="271" t="s">
        <v>54</v>
      </c>
      <c r="D4410" s="273"/>
    </row>
    <row r="4411" spans="1:4" x14ac:dyDescent="0.2">
      <c r="A4411" s="271">
        <v>36365</v>
      </c>
      <c r="B4411" s="272" t="s">
        <v>5235</v>
      </c>
      <c r="C4411" s="271" t="s">
        <v>54</v>
      </c>
      <c r="D4411" s="273">
        <v>41.26</v>
      </c>
    </row>
    <row r="4412" spans="1:4" x14ac:dyDescent="0.2">
      <c r="A4412" s="271">
        <v>41930</v>
      </c>
      <c r="B4412" s="272" t="s">
        <v>5236</v>
      </c>
      <c r="C4412" s="271" t="s">
        <v>54</v>
      </c>
      <c r="D4412" s="273">
        <v>137.41999999999999</v>
      </c>
    </row>
    <row r="4413" spans="1:4" x14ac:dyDescent="0.2">
      <c r="A4413" s="271">
        <v>41931</v>
      </c>
      <c r="B4413" s="272" t="s">
        <v>5237</v>
      </c>
      <c r="C4413" s="271" t="s">
        <v>54</v>
      </c>
      <c r="D4413" s="273">
        <v>215.24</v>
      </c>
    </row>
    <row r="4414" spans="1:4" x14ac:dyDescent="0.2">
      <c r="A4414" s="271">
        <v>41932</v>
      </c>
      <c r="B4414" s="272" t="s">
        <v>5238</v>
      </c>
      <c r="C4414" s="271" t="s">
        <v>54</v>
      </c>
      <c r="D4414" s="273">
        <v>331.29</v>
      </c>
    </row>
    <row r="4415" spans="1:4" x14ac:dyDescent="0.2">
      <c r="A4415" s="271">
        <v>41933</v>
      </c>
      <c r="B4415" s="272" t="s">
        <v>5239</v>
      </c>
      <c r="C4415" s="271" t="s">
        <v>54</v>
      </c>
      <c r="D4415" s="273">
        <v>468.19</v>
      </c>
    </row>
    <row r="4416" spans="1:4" x14ac:dyDescent="0.2">
      <c r="A4416" s="271">
        <v>41934</v>
      </c>
      <c r="B4416" s="272" t="s">
        <v>5240</v>
      </c>
      <c r="C4416" s="271" t="s">
        <v>54</v>
      </c>
      <c r="D4416" s="273">
        <v>545.26</v>
      </c>
    </row>
    <row r="4417" spans="1:4" x14ac:dyDescent="0.2">
      <c r="A4417" s="271">
        <v>41936</v>
      </c>
      <c r="B4417" s="272" t="s">
        <v>5241</v>
      </c>
      <c r="C4417" s="271" t="s">
        <v>54</v>
      </c>
      <c r="D4417" s="273">
        <v>80.92</v>
      </c>
    </row>
    <row r="4418" spans="1:4" x14ac:dyDescent="0.2">
      <c r="A4418" s="271">
        <v>44812</v>
      </c>
      <c r="B4418" s="272" t="s">
        <v>5242</v>
      </c>
      <c r="C4418" s="271" t="s">
        <v>54</v>
      </c>
      <c r="D4418" s="273">
        <v>412.76</v>
      </c>
    </row>
    <row r="4419" spans="1:4" x14ac:dyDescent="0.2">
      <c r="A4419" s="271">
        <v>41785</v>
      </c>
      <c r="B4419" s="272" t="s">
        <v>5243</v>
      </c>
      <c r="C4419" s="271" t="s">
        <v>54</v>
      </c>
      <c r="D4419" s="273">
        <v>1529.66</v>
      </c>
    </row>
    <row r="4420" spans="1:4" x14ac:dyDescent="0.2">
      <c r="A4420" s="271">
        <v>41781</v>
      </c>
      <c r="B4420" s="272" t="s">
        <v>5244</v>
      </c>
      <c r="C4420" s="271" t="s">
        <v>54</v>
      </c>
      <c r="D4420" s="273">
        <v>276.2</v>
      </c>
    </row>
    <row r="4421" spans="1:4" x14ac:dyDescent="0.2">
      <c r="A4421" s="271">
        <v>41783</v>
      </c>
      <c r="B4421" s="272" t="s">
        <v>5245</v>
      </c>
      <c r="C4421" s="271" t="s">
        <v>54</v>
      </c>
      <c r="D4421" s="273">
        <v>992.97</v>
      </c>
    </row>
    <row r="4422" spans="1:4" x14ac:dyDescent="0.2">
      <c r="A4422" s="271">
        <v>41786</v>
      </c>
      <c r="B4422" s="272" t="s">
        <v>5246</v>
      </c>
      <c r="C4422" s="271" t="s">
        <v>54</v>
      </c>
      <c r="D4422" s="273">
        <v>2114.08</v>
      </c>
    </row>
    <row r="4423" spans="1:4" x14ac:dyDescent="0.2">
      <c r="A4423" s="271">
        <v>41779</v>
      </c>
      <c r="B4423" s="272" t="s">
        <v>5247</v>
      </c>
      <c r="C4423" s="271" t="s">
        <v>54</v>
      </c>
      <c r="D4423" s="273">
        <v>108.78</v>
      </c>
    </row>
    <row r="4424" spans="1:4" x14ac:dyDescent="0.2">
      <c r="A4424" s="271">
        <v>41780</v>
      </c>
      <c r="B4424" s="272" t="s">
        <v>5248</v>
      </c>
      <c r="C4424" s="271" t="s">
        <v>54</v>
      </c>
      <c r="D4424" s="273">
        <v>170.42</v>
      </c>
    </row>
    <row r="4425" spans="1:4" x14ac:dyDescent="0.2">
      <c r="A4425" s="271">
        <v>41782</v>
      </c>
      <c r="B4425" s="272" t="s">
        <v>5249</v>
      </c>
      <c r="C4425" s="271" t="s">
        <v>54</v>
      </c>
      <c r="D4425" s="273">
        <v>610.48</v>
      </c>
    </row>
    <row r="4426" spans="1:4" x14ac:dyDescent="0.2">
      <c r="A4426" s="271">
        <v>38130</v>
      </c>
      <c r="B4426" s="272" t="s">
        <v>5250</v>
      </c>
      <c r="C4426" s="271" t="s">
        <v>54</v>
      </c>
      <c r="D4426" s="273">
        <v>42.9</v>
      </c>
    </row>
    <row r="4427" spans="1:4" x14ac:dyDescent="0.2">
      <c r="A4427" s="271">
        <v>44260</v>
      </c>
      <c r="B4427" s="272" t="s">
        <v>5251</v>
      </c>
      <c r="C4427" s="271" t="s">
        <v>54</v>
      </c>
      <c r="D4427" s="273">
        <v>406.08</v>
      </c>
    </row>
    <row r="4428" spans="1:4" x14ac:dyDescent="0.2">
      <c r="A4428" s="271">
        <v>21123</v>
      </c>
      <c r="B4428" s="272" t="s">
        <v>5252</v>
      </c>
      <c r="C4428" s="271" t="s">
        <v>54</v>
      </c>
      <c r="D4428" s="273">
        <v>11.94</v>
      </c>
    </row>
    <row r="4429" spans="1:4" x14ac:dyDescent="0.2">
      <c r="A4429" s="271">
        <v>21124</v>
      </c>
      <c r="B4429" s="272" t="s">
        <v>5253</v>
      </c>
      <c r="C4429" s="271" t="s">
        <v>54</v>
      </c>
      <c r="D4429" s="273">
        <v>19.07</v>
      </c>
    </row>
    <row r="4430" spans="1:4" x14ac:dyDescent="0.2">
      <c r="A4430" s="271">
        <v>21125</v>
      </c>
      <c r="B4430" s="272" t="s">
        <v>5254</v>
      </c>
      <c r="C4430" s="271" t="s">
        <v>54</v>
      </c>
      <c r="D4430" s="273">
        <v>32.85</v>
      </c>
    </row>
    <row r="4431" spans="1:4" x14ac:dyDescent="0.2">
      <c r="A4431" s="271">
        <v>38028</v>
      </c>
      <c r="B4431" s="272" t="s">
        <v>5255</v>
      </c>
      <c r="C4431" s="271" t="s">
        <v>54</v>
      </c>
      <c r="D4431" s="273">
        <v>57.44</v>
      </c>
    </row>
    <row r="4432" spans="1:4" x14ac:dyDescent="0.2">
      <c r="A4432" s="271">
        <v>38029</v>
      </c>
      <c r="B4432" s="272" t="s">
        <v>5256</v>
      </c>
      <c r="C4432" s="271" t="s">
        <v>54</v>
      </c>
      <c r="D4432" s="273">
        <v>84.07</v>
      </c>
    </row>
    <row r="4433" spans="1:4" x14ac:dyDescent="0.2">
      <c r="A4433" s="271">
        <v>38030</v>
      </c>
      <c r="B4433" s="272" t="s">
        <v>5257</v>
      </c>
      <c r="C4433" s="271" t="s">
        <v>54</v>
      </c>
      <c r="D4433" s="273">
        <v>135.94</v>
      </c>
    </row>
    <row r="4434" spans="1:4" x14ac:dyDescent="0.2">
      <c r="A4434" s="271">
        <v>38031</v>
      </c>
      <c r="B4434" s="272" t="s">
        <v>5258</v>
      </c>
      <c r="C4434" s="271" t="s">
        <v>54</v>
      </c>
      <c r="D4434" s="273">
        <v>213.37</v>
      </c>
    </row>
    <row r="4435" spans="1:4" x14ac:dyDescent="0.2">
      <c r="A4435" s="271">
        <v>39735</v>
      </c>
      <c r="B4435" s="272" t="s">
        <v>5259</v>
      </c>
      <c r="C4435" s="271" t="s">
        <v>54</v>
      </c>
      <c r="D4435" s="273"/>
    </row>
    <row r="4436" spans="1:4" x14ac:dyDescent="0.2">
      <c r="A4436" s="271">
        <v>39734</v>
      </c>
      <c r="B4436" s="272" t="s">
        <v>5260</v>
      </c>
      <c r="C4436" s="271" t="s">
        <v>54</v>
      </c>
      <c r="D4436" s="273"/>
    </row>
    <row r="4437" spans="1:4" x14ac:dyDescent="0.2">
      <c r="A4437" s="271">
        <v>39736</v>
      </c>
      <c r="B4437" s="272" t="s">
        <v>5261</v>
      </c>
      <c r="C4437" s="271" t="s">
        <v>54</v>
      </c>
      <c r="D4437" s="273"/>
    </row>
    <row r="4438" spans="1:4" x14ac:dyDescent="0.2">
      <c r="A4438" s="271">
        <v>39739</v>
      </c>
      <c r="B4438" s="272" t="s">
        <v>5262</v>
      </c>
      <c r="C4438" s="271" t="s">
        <v>54</v>
      </c>
      <c r="D4438" s="273"/>
    </row>
    <row r="4439" spans="1:4" x14ac:dyDescent="0.2">
      <c r="A4439" s="271">
        <v>39737</v>
      </c>
      <c r="B4439" s="272" t="s">
        <v>5263</v>
      </c>
      <c r="C4439" s="271" t="s">
        <v>54</v>
      </c>
      <c r="D4439" s="273"/>
    </row>
    <row r="4440" spans="1:4" x14ac:dyDescent="0.2">
      <c r="A4440" s="271">
        <v>39738</v>
      </c>
      <c r="B4440" s="272" t="s">
        <v>5264</v>
      </c>
      <c r="C4440" s="271" t="s">
        <v>54</v>
      </c>
      <c r="D4440" s="273"/>
    </row>
    <row r="4441" spans="1:4" x14ac:dyDescent="0.2">
      <c r="A4441" s="271">
        <v>39733</v>
      </c>
      <c r="B4441" s="272" t="s">
        <v>5265</v>
      </c>
      <c r="C4441" s="271" t="s">
        <v>54</v>
      </c>
      <c r="D4441" s="273"/>
    </row>
    <row r="4442" spans="1:4" x14ac:dyDescent="0.2">
      <c r="A4442" s="271">
        <v>39854</v>
      </c>
      <c r="B4442" s="272" t="s">
        <v>5266</v>
      </c>
      <c r="C4442" s="271" t="s">
        <v>54</v>
      </c>
      <c r="D4442" s="273"/>
    </row>
    <row r="4443" spans="1:4" x14ac:dyDescent="0.2">
      <c r="A4443" s="271">
        <v>39740</v>
      </c>
      <c r="B4443" s="272" t="s">
        <v>5267</v>
      </c>
      <c r="C4443" s="271" t="s">
        <v>54</v>
      </c>
      <c r="D4443" s="273"/>
    </row>
    <row r="4444" spans="1:4" x14ac:dyDescent="0.2">
      <c r="A4444" s="271">
        <v>39741</v>
      </c>
      <c r="B4444" s="272" t="s">
        <v>5268</v>
      </c>
      <c r="C4444" s="271" t="s">
        <v>54</v>
      </c>
      <c r="D4444" s="273"/>
    </row>
    <row r="4445" spans="1:4" x14ac:dyDescent="0.2">
      <c r="A4445" s="271">
        <v>39853</v>
      </c>
      <c r="B4445" s="272" t="s">
        <v>5269</v>
      </c>
      <c r="C4445" s="271" t="s">
        <v>54</v>
      </c>
      <c r="D4445" s="273"/>
    </row>
    <row r="4446" spans="1:4" x14ac:dyDescent="0.2">
      <c r="A4446" s="271">
        <v>39742</v>
      </c>
      <c r="B4446" s="272" t="s">
        <v>5270</v>
      </c>
      <c r="C4446" s="271" t="s">
        <v>54</v>
      </c>
      <c r="D4446" s="273"/>
    </row>
    <row r="4447" spans="1:4" x14ac:dyDescent="0.2">
      <c r="A4447" s="271">
        <v>39751</v>
      </c>
      <c r="B4447" s="272" t="s">
        <v>5271</v>
      </c>
      <c r="C4447" s="271" t="s">
        <v>54</v>
      </c>
      <c r="D4447" s="273"/>
    </row>
    <row r="4448" spans="1:4" x14ac:dyDescent="0.2">
      <c r="A4448" s="271">
        <v>39750</v>
      </c>
      <c r="B4448" s="272" t="s">
        <v>5272</v>
      </c>
      <c r="C4448" s="271" t="s">
        <v>54</v>
      </c>
      <c r="D4448" s="273"/>
    </row>
    <row r="4449" spans="1:4" x14ac:dyDescent="0.2">
      <c r="A4449" s="271">
        <v>39749</v>
      </c>
      <c r="B4449" s="272" t="s">
        <v>5273</v>
      </c>
      <c r="C4449" s="271" t="s">
        <v>54</v>
      </c>
      <c r="D4449" s="273"/>
    </row>
    <row r="4450" spans="1:4" x14ac:dyDescent="0.2">
      <c r="A4450" s="271">
        <v>39747</v>
      </c>
      <c r="B4450" s="272" t="s">
        <v>5274</v>
      </c>
      <c r="C4450" s="271" t="s">
        <v>54</v>
      </c>
      <c r="D4450" s="273"/>
    </row>
    <row r="4451" spans="1:4" x14ac:dyDescent="0.2">
      <c r="A4451" s="271">
        <v>39753</v>
      </c>
      <c r="B4451" s="272" t="s">
        <v>5275</v>
      </c>
      <c r="C4451" s="271" t="s">
        <v>54</v>
      </c>
      <c r="D4451" s="273"/>
    </row>
    <row r="4452" spans="1:4" x14ac:dyDescent="0.2">
      <c r="A4452" s="271">
        <v>39752</v>
      </c>
      <c r="B4452" s="272" t="s">
        <v>5276</v>
      </c>
      <c r="C4452" s="271" t="s">
        <v>54</v>
      </c>
      <c r="D4452" s="273"/>
    </row>
    <row r="4453" spans="1:4" x14ac:dyDescent="0.2">
      <c r="A4453" s="271">
        <v>39754</v>
      </c>
      <c r="B4453" s="272" t="s">
        <v>5277</v>
      </c>
      <c r="C4453" s="271" t="s">
        <v>54</v>
      </c>
      <c r="D4453" s="273"/>
    </row>
    <row r="4454" spans="1:4" x14ac:dyDescent="0.2">
      <c r="A4454" s="271">
        <v>39748</v>
      </c>
      <c r="B4454" s="272" t="s">
        <v>5278</v>
      </c>
      <c r="C4454" s="271" t="s">
        <v>54</v>
      </c>
      <c r="D4454" s="273"/>
    </row>
    <row r="4455" spans="1:4" x14ac:dyDescent="0.2">
      <c r="A4455" s="271">
        <v>39755</v>
      </c>
      <c r="B4455" s="272" t="s">
        <v>5279</v>
      </c>
      <c r="C4455" s="271" t="s">
        <v>54</v>
      </c>
      <c r="D4455" s="273"/>
    </row>
    <row r="4456" spans="1:4" x14ac:dyDescent="0.2">
      <c r="A4456" s="271">
        <v>12742</v>
      </c>
      <c r="B4456" s="272" t="s">
        <v>5280</v>
      </c>
      <c r="C4456" s="271" t="s">
        <v>54</v>
      </c>
      <c r="D4456" s="273"/>
    </row>
    <row r="4457" spans="1:4" x14ac:dyDescent="0.2">
      <c r="A4457" s="271">
        <v>12713</v>
      </c>
      <c r="B4457" s="272" t="s">
        <v>5281</v>
      </c>
      <c r="C4457" s="271" t="s">
        <v>54</v>
      </c>
      <c r="D4457" s="273"/>
    </row>
    <row r="4458" spans="1:4" x14ac:dyDescent="0.2">
      <c r="A4458" s="271">
        <v>12743</v>
      </c>
      <c r="B4458" s="272" t="s">
        <v>5282</v>
      </c>
      <c r="C4458" s="271" t="s">
        <v>54</v>
      </c>
      <c r="D4458" s="273"/>
    </row>
    <row r="4459" spans="1:4" x14ac:dyDescent="0.2">
      <c r="A4459" s="271">
        <v>12744</v>
      </c>
      <c r="B4459" s="272" t="s">
        <v>5283</v>
      </c>
      <c r="C4459" s="271" t="s">
        <v>54</v>
      </c>
      <c r="D4459" s="273"/>
    </row>
    <row r="4460" spans="1:4" x14ac:dyDescent="0.2">
      <c r="A4460" s="271">
        <v>12745</v>
      </c>
      <c r="B4460" s="272" t="s">
        <v>5284</v>
      </c>
      <c r="C4460" s="271" t="s">
        <v>54</v>
      </c>
      <c r="D4460" s="273"/>
    </row>
    <row r="4461" spans="1:4" x14ac:dyDescent="0.2">
      <c r="A4461" s="271">
        <v>12746</v>
      </c>
      <c r="B4461" s="272" t="s">
        <v>5285</v>
      </c>
      <c r="C4461" s="271" t="s">
        <v>54</v>
      </c>
      <c r="D4461" s="273"/>
    </row>
    <row r="4462" spans="1:4" x14ac:dyDescent="0.2">
      <c r="A4462" s="271">
        <v>12747</v>
      </c>
      <c r="B4462" s="272" t="s">
        <v>5286</v>
      </c>
      <c r="C4462" s="271" t="s">
        <v>54</v>
      </c>
      <c r="D4462" s="273"/>
    </row>
    <row r="4463" spans="1:4" x14ac:dyDescent="0.2">
      <c r="A4463" s="271">
        <v>12748</v>
      </c>
      <c r="B4463" s="272" t="s">
        <v>5287</v>
      </c>
      <c r="C4463" s="271" t="s">
        <v>54</v>
      </c>
      <c r="D4463" s="273"/>
    </row>
    <row r="4464" spans="1:4" x14ac:dyDescent="0.2">
      <c r="A4464" s="271">
        <v>12749</v>
      </c>
      <c r="B4464" s="272" t="s">
        <v>5288</v>
      </c>
      <c r="C4464" s="271" t="s">
        <v>54</v>
      </c>
      <c r="D4464" s="273"/>
    </row>
    <row r="4465" spans="1:4" x14ac:dyDescent="0.2">
      <c r="A4465" s="271">
        <v>39660</v>
      </c>
      <c r="B4465" s="272" t="s">
        <v>5289</v>
      </c>
      <c r="C4465" s="271" t="s">
        <v>54</v>
      </c>
      <c r="D4465" s="273"/>
    </row>
    <row r="4466" spans="1:4" x14ac:dyDescent="0.2">
      <c r="A4466" s="271">
        <v>39662</v>
      </c>
      <c r="B4466" s="272" t="s">
        <v>5290</v>
      </c>
      <c r="C4466" s="271" t="s">
        <v>54</v>
      </c>
      <c r="D4466" s="273"/>
    </row>
    <row r="4467" spans="1:4" x14ac:dyDescent="0.2">
      <c r="A4467" s="271">
        <v>39661</v>
      </c>
      <c r="B4467" s="272" t="s">
        <v>5291</v>
      </c>
      <c r="C4467" s="271" t="s">
        <v>54</v>
      </c>
      <c r="D4467" s="273"/>
    </row>
    <row r="4468" spans="1:4" x14ac:dyDescent="0.2">
      <c r="A4468" s="271">
        <v>39666</v>
      </c>
      <c r="B4468" s="272" t="s">
        <v>5292</v>
      </c>
      <c r="C4468" s="271" t="s">
        <v>54</v>
      </c>
      <c r="D4468" s="273"/>
    </row>
    <row r="4469" spans="1:4" x14ac:dyDescent="0.2">
      <c r="A4469" s="271">
        <v>39664</v>
      </c>
      <c r="B4469" s="272" t="s">
        <v>5293</v>
      </c>
      <c r="C4469" s="271" t="s">
        <v>54</v>
      </c>
      <c r="D4469" s="273"/>
    </row>
    <row r="4470" spans="1:4" x14ac:dyDescent="0.2">
      <c r="A4470" s="271">
        <v>39663</v>
      </c>
      <c r="B4470" s="272" t="s">
        <v>5294</v>
      </c>
      <c r="C4470" s="271" t="s">
        <v>54</v>
      </c>
      <c r="D4470" s="273"/>
    </row>
    <row r="4471" spans="1:4" x14ac:dyDescent="0.2">
      <c r="A4471" s="271">
        <v>39665</v>
      </c>
      <c r="B4471" s="272" t="s">
        <v>5295</v>
      </c>
      <c r="C4471" s="271" t="s">
        <v>54</v>
      </c>
      <c r="D4471" s="273"/>
    </row>
    <row r="4472" spans="1:4" x14ac:dyDescent="0.2">
      <c r="A4472" s="271">
        <v>7753</v>
      </c>
      <c r="B4472" s="272" t="s">
        <v>5296</v>
      </c>
      <c r="C4472" s="271" t="s">
        <v>54</v>
      </c>
      <c r="D4472" s="273"/>
    </row>
    <row r="4473" spans="1:4" x14ac:dyDescent="0.2">
      <c r="A4473" s="271">
        <v>13256</v>
      </c>
      <c r="B4473" s="272" t="s">
        <v>5297</v>
      </c>
      <c r="C4473" s="271" t="s">
        <v>54</v>
      </c>
      <c r="D4473" s="273"/>
    </row>
    <row r="4474" spans="1:4" x14ac:dyDescent="0.2">
      <c r="A4474" s="271">
        <v>7757</v>
      </c>
      <c r="B4474" s="272" t="s">
        <v>5298</v>
      </c>
      <c r="C4474" s="271" t="s">
        <v>54</v>
      </c>
      <c r="D4474" s="273"/>
    </row>
    <row r="4475" spans="1:4" x14ac:dyDescent="0.2">
      <c r="A4475" s="271">
        <v>7758</v>
      </c>
      <c r="B4475" s="272" t="s">
        <v>5299</v>
      </c>
      <c r="C4475" s="271" t="s">
        <v>54</v>
      </c>
      <c r="D4475" s="273"/>
    </row>
    <row r="4476" spans="1:4" x14ac:dyDescent="0.2">
      <c r="A4476" s="271">
        <v>7759</v>
      </c>
      <c r="B4476" s="272" t="s">
        <v>5300</v>
      </c>
      <c r="C4476" s="271" t="s">
        <v>54</v>
      </c>
      <c r="D4476" s="273"/>
    </row>
    <row r="4477" spans="1:4" x14ac:dyDescent="0.2">
      <c r="A4477" s="271">
        <v>40334</v>
      </c>
      <c r="B4477" s="272" t="s">
        <v>5301</v>
      </c>
      <c r="C4477" s="271" t="s">
        <v>54</v>
      </c>
      <c r="D4477" s="273"/>
    </row>
    <row r="4478" spans="1:4" x14ac:dyDescent="0.2">
      <c r="A4478" s="271">
        <v>7745</v>
      </c>
      <c r="B4478" s="272" t="s">
        <v>5302</v>
      </c>
      <c r="C4478" s="271" t="s">
        <v>54</v>
      </c>
      <c r="D4478" s="273"/>
    </row>
    <row r="4479" spans="1:4" x14ac:dyDescent="0.2">
      <c r="A4479" s="271">
        <v>7742</v>
      </c>
      <c r="B4479" s="272" t="s">
        <v>5303</v>
      </c>
      <c r="C4479" s="271" t="s">
        <v>54</v>
      </c>
      <c r="D4479" s="273"/>
    </row>
    <row r="4480" spans="1:4" x14ac:dyDescent="0.2">
      <c r="A4480" s="271">
        <v>7750</v>
      </c>
      <c r="B4480" s="272" t="s">
        <v>5304</v>
      </c>
      <c r="C4480" s="271" t="s">
        <v>54</v>
      </c>
      <c r="D4480" s="273"/>
    </row>
    <row r="4481" spans="1:4" x14ac:dyDescent="0.2">
      <c r="A4481" s="271">
        <v>7756</v>
      </c>
      <c r="B4481" s="272" t="s">
        <v>5305</v>
      </c>
      <c r="C4481" s="271" t="s">
        <v>54</v>
      </c>
      <c r="D4481" s="273"/>
    </row>
    <row r="4482" spans="1:4" x14ac:dyDescent="0.2">
      <c r="A4482" s="271">
        <v>7725</v>
      </c>
      <c r="B4482" s="272" t="s">
        <v>5306</v>
      </c>
      <c r="C4482" s="271" t="s">
        <v>54</v>
      </c>
      <c r="D4482" s="273"/>
    </row>
    <row r="4483" spans="1:4" x14ac:dyDescent="0.2">
      <c r="A4483" s="271">
        <v>7765</v>
      </c>
      <c r="B4483" s="272" t="s">
        <v>5307</v>
      </c>
      <c r="C4483" s="271" t="s">
        <v>54</v>
      </c>
      <c r="D4483" s="273"/>
    </row>
    <row r="4484" spans="1:4" x14ac:dyDescent="0.2">
      <c r="A4484" s="271">
        <v>12569</v>
      </c>
      <c r="B4484" s="272" t="s">
        <v>5308</v>
      </c>
      <c r="C4484" s="271" t="s">
        <v>54</v>
      </c>
      <c r="D4484" s="273"/>
    </row>
    <row r="4485" spans="1:4" x14ac:dyDescent="0.2">
      <c r="A4485" s="271">
        <v>7766</v>
      </c>
      <c r="B4485" s="272" t="s">
        <v>5309</v>
      </c>
      <c r="C4485" s="271" t="s">
        <v>54</v>
      </c>
      <c r="D4485" s="273"/>
    </row>
    <row r="4486" spans="1:4" x14ac:dyDescent="0.2">
      <c r="A4486" s="271">
        <v>7767</v>
      </c>
      <c r="B4486" s="272" t="s">
        <v>5310</v>
      </c>
      <c r="C4486" s="271" t="s">
        <v>54</v>
      </c>
      <c r="D4486" s="273"/>
    </row>
    <row r="4487" spans="1:4" x14ac:dyDescent="0.2">
      <c r="A4487" s="271">
        <v>7727</v>
      </c>
      <c r="B4487" s="272" t="s">
        <v>5311</v>
      </c>
      <c r="C4487" s="271" t="s">
        <v>54</v>
      </c>
      <c r="D4487" s="273"/>
    </row>
    <row r="4488" spans="1:4" x14ac:dyDescent="0.2">
      <c r="A4488" s="271">
        <v>7760</v>
      </c>
      <c r="B4488" s="272" t="s">
        <v>5312</v>
      </c>
      <c r="C4488" s="271" t="s">
        <v>54</v>
      </c>
      <c r="D4488" s="273"/>
    </row>
    <row r="4489" spans="1:4" x14ac:dyDescent="0.2">
      <c r="A4489" s="271">
        <v>7761</v>
      </c>
      <c r="B4489" s="272" t="s">
        <v>5313</v>
      </c>
      <c r="C4489" s="271" t="s">
        <v>54</v>
      </c>
      <c r="D4489" s="273"/>
    </row>
    <row r="4490" spans="1:4" x14ac:dyDescent="0.2">
      <c r="A4490" s="271">
        <v>7752</v>
      </c>
      <c r="B4490" s="272" t="s">
        <v>5314</v>
      </c>
      <c r="C4490" s="271" t="s">
        <v>54</v>
      </c>
      <c r="D4490" s="273"/>
    </row>
    <row r="4491" spans="1:4" x14ac:dyDescent="0.2">
      <c r="A4491" s="271">
        <v>7762</v>
      </c>
      <c r="B4491" s="272" t="s">
        <v>5315</v>
      </c>
      <c r="C4491" s="271" t="s">
        <v>54</v>
      </c>
      <c r="D4491" s="273"/>
    </row>
    <row r="4492" spans="1:4" x14ac:dyDescent="0.2">
      <c r="A4492" s="271">
        <v>7722</v>
      </c>
      <c r="B4492" s="272" t="s">
        <v>5316</v>
      </c>
      <c r="C4492" s="271" t="s">
        <v>54</v>
      </c>
      <c r="D4492" s="273"/>
    </row>
    <row r="4493" spans="1:4" x14ac:dyDescent="0.2">
      <c r="A4493" s="271">
        <v>7763</v>
      </c>
      <c r="B4493" s="272" t="s">
        <v>5317</v>
      </c>
      <c r="C4493" s="271" t="s">
        <v>54</v>
      </c>
      <c r="D4493" s="273"/>
    </row>
    <row r="4494" spans="1:4" x14ac:dyDescent="0.2">
      <c r="A4494" s="271">
        <v>7764</v>
      </c>
      <c r="B4494" s="272" t="s">
        <v>5318</v>
      </c>
      <c r="C4494" s="271" t="s">
        <v>54</v>
      </c>
      <c r="D4494" s="273"/>
    </row>
    <row r="4495" spans="1:4" x14ac:dyDescent="0.2">
      <c r="A4495" s="271">
        <v>12572</v>
      </c>
      <c r="B4495" s="272" t="s">
        <v>5319</v>
      </c>
      <c r="C4495" s="271" t="s">
        <v>54</v>
      </c>
      <c r="D4495" s="273"/>
    </row>
    <row r="4496" spans="1:4" x14ac:dyDescent="0.2">
      <c r="A4496" s="271">
        <v>12573</v>
      </c>
      <c r="B4496" s="272" t="s">
        <v>5320</v>
      </c>
      <c r="C4496" s="271" t="s">
        <v>54</v>
      </c>
      <c r="D4496" s="273"/>
    </row>
    <row r="4497" spans="1:4" x14ac:dyDescent="0.2">
      <c r="A4497" s="271">
        <v>12574</v>
      </c>
      <c r="B4497" s="272" t="s">
        <v>5321</v>
      </c>
      <c r="C4497" s="271" t="s">
        <v>54</v>
      </c>
      <c r="D4497" s="273"/>
    </row>
    <row r="4498" spans="1:4" x14ac:dyDescent="0.2">
      <c r="A4498" s="271">
        <v>12575</v>
      </c>
      <c r="B4498" s="272" t="s">
        <v>5322</v>
      </c>
      <c r="C4498" s="271" t="s">
        <v>54</v>
      </c>
      <c r="D4498" s="273"/>
    </row>
    <row r="4499" spans="1:4" x14ac:dyDescent="0.2">
      <c r="A4499" s="271">
        <v>12576</v>
      </c>
      <c r="B4499" s="272" t="s">
        <v>5323</v>
      </c>
      <c r="C4499" s="271" t="s">
        <v>54</v>
      </c>
      <c r="D4499" s="273"/>
    </row>
    <row r="4500" spans="1:4" x14ac:dyDescent="0.2">
      <c r="A4500" s="271">
        <v>12577</v>
      </c>
      <c r="B4500" s="272" t="s">
        <v>5324</v>
      </c>
      <c r="C4500" s="271" t="s">
        <v>54</v>
      </c>
      <c r="D4500" s="273"/>
    </row>
    <row r="4501" spans="1:4" x14ac:dyDescent="0.2">
      <c r="A4501" s="271">
        <v>12578</v>
      </c>
      <c r="B4501" s="272" t="s">
        <v>5325</v>
      </c>
      <c r="C4501" s="271" t="s">
        <v>54</v>
      </c>
      <c r="D4501" s="273"/>
    </row>
    <row r="4502" spans="1:4" x14ac:dyDescent="0.2">
      <c r="A4502" s="271">
        <v>12579</v>
      </c>
      <c r="B4502" s="272" t="s">
        <v>5326</v>
      </c>
      <c r="C4502" s="271" t="s">
        <v>54</v>
      </c>
      <c r="D4502" s="273"/>
    </row>
    <row r="4503" spans="1:4" x14ac:dyDescent="0.2">
      <c r="A4503" s="271">
        <v>12580</v>
      </c>
      <c r="B4503" s="272" t="s">
        <v>5327</v>
      </c>
      <c r="C4503" s="271" t="s">
        <v>54</v>
      </c>
      <c r="D4503" s="273"/>
    </row>
    <row r="4504" spans="1:4" x14ac:dyDescent="0.2">
      <c r="A4504" s="271">
        <v>12581</v>
      </c>
      <c r="B4504" s="272" t="s">
        <v>5328</v>
      </c>
      <c r="C4504" s="271" t="s">
        <v>54</v>
      </c>
      <c r="D4504" s="273"/>
    </row>
    <row r="4505" spans="1:4" x14ac:dyDescent="0.2">
      <c r="A4505" s="271">
        <v>7720</v>
      </c>
      <c r="B4505" s="272" t="s">
        <v>5329</v>
      </c>
      <c r="C4505" s="271" t="s">
        <v>54</v>
      </c>
      <c r="D4505" s="273"/>
    </row>
    <row r="4506" spans="1:4" x14ac:dyDescent="0.2">
      <c r="A4506" s="271">
        <v>40335</v>
      </c>
      <c r="B4506" s="272" t="s">
        <v>5330</v>
      </c>
      <c r="C4506" s="271" t="s">
        <v>54</v>
      </c>
      <c r="D4506" s="273"/>
    </row>
    <row r="4507" spans="1:4" x14ac:dyDescent="0.2">
      <c r="A4507" s="271">
        <v>7740</v>
      </c>
      <c r="B4507" s="272" t="s">
        <v>5331</v>
      </c>
      <c r="C4507" s="271" t="s">
        <v>54</v>
      </c>
      <c r="D4507" s="273"/>
    </row>
    <row r="4508" spans="1:4" x14ac:dyDescent="0.2">
      <c r="A4508" s="271">
        <v>7741</v>
      </c>
      <c r="B4508" s="272" t="s">
        <v>5332</v>
      </c>
      <c r="C4508" s="271" t="s">
        <v>54</v>
      </c>
      <c r="D4508" s="273"/>
    </row>
    <row r="4509" spans="1:4" x14ac:dyDescent="0.2">
      <c r="A4509" s="271">
        <v>7774</v>
      </c>
      <c r="B4509" s="272" t="s">
        <v>5333</v>
      </c>
      <c r="C4509" s="271" t="s">
        <v>54</v>
      </c>
      <c r="D4509" s="273"/>
    </row>
    <row r="4510" spans="1:4" x14ac:dyDescent="0.2">
      <c r="A4510" s="271">
        <v>7744</v>
      </c>
      <c r="B4510" s="272" t="s">
        <v>5334</v>
      </c>
      <c r="C4510" s="271" t="s">
        <v>54</v>
      </c>
      <c r="D4510" s="273"/>
    </row>
    <row r="4511" spans="1:4" x14ac:dyDescent="0.2">
      <c r="A4511" s="271">
        <v>7773</v>
      </c>
      <c r="B4511" s="272" t="s">
        <v>5335</v>
      </c>
      <c r="C4511" s="271" t="s">
        <v>54</v>
      </c>
      <c r="D4511" s="273"/>
    </row>
    <row r="4512" spans="1:4" x14ac:dyDescent="0.2">
      <c r="A4512" s="271">
        <v>7754</v>
      </c>
      <c r="B4512" s="272" t="s">
        <v>5336</v>
      </c>
      <c r="C4512" s="271" t="s">
        <v>54</v>
      </c>
      <c r="D4512" s="273"/>
    </row>
    <row r="4513" spans="1:4" x14ac:dyDescent="0.2">
      <c r="A4513" s="271">
        <v>7735</v>
      </c>
      <c r="B4513" s="272" t="s">
        <v>5337</v>
      </c>
      <c r="C4513" s="271" t="s">
        <v>54</v>
      </c>
      <c r="D4513" s="273"/>
    </row>
    <row r="4514" spans="1:4" x14ac:dyDescent="0.2">
      <c r="A4514" s="271">
        <v>7755</v>
      </c>
      <c r="B4514" s="272" t="s">
        <v>5338</v>
      </c>
      <c r="C4514" s="271" t="s">
        <v>54</v>
      </c>
      <c r="D4514" s="273"/>
    </row>
    <row r="4515" spans="1:4" x14ac:dyDescent="0.2">
      <c r="A4515" s="271">
        <v>7776</v>
      </c>
      <c r="B4515" s="272" t="s">
        <v>5339</v>
      </c>
      <c r="C4515" s="271" t="s">
        <v>54</v>
      </c>
      <c r="D4515" s="273"/>
    </row>
    <row r="4516" spans="1:4" x14ac:dyDescent="0.2">
      <c r="A4516" s="271">
        <v>7743</v>
      </c>
      <c r="B4516" s="272" t="s">
        <v>5340</v>
      </c>
      <c r="C4516" s="271" t="s">
        <v>54</v>
      </c>
      <c r="D4516" s="273"/>
    </row>
    <row r="4517" spans="1:4" x14ac:dyDescent="0.2">
      <c r="A4517" s="271">
        <v>7733</v>
      </c>
      <c r="B4517" s="272" t="s">
        <v>5341</v>
      </c>
      <c r="C4517" s="271" t="s">
        <v>54</v>
      </c>
      <c r="D4517" s="273"/>
    </row>
    <row r="4518" spans="1:4" x14ac:dyDescent="0.2">
      <c r="A4518" s="271">
        <v>7775</v>
      </c>
      <c r="B4518" s="272" t="s">
        <v>5342</v>
      </c>
      <c r="C4518" s="271" t="s">
        <v>54</v>
      </c>
      <c r="D4518" s="273"/>
    </row>
    <row r="4519" spans="1:4" x14ac:dyDescent="0.2">
      <c r="A4519" s="271">
        <v>7734</v>
      </c>
      <c r="B4519" s="272" t="s">
        <v>5343</v>
      </c>
      <c r="C4519" s="271" t="s">
        <v>54</v>
      </c>
      <c r="D4519" s="273"/>
    </row>
    <row r="4520" spans="1:4" x14ac:dyDescent="0.2">
      <c r="A4520" s="271">
        <v>7714</v>
      </c>
      <c r="B4520" s="272" t="s">
        <v>5344</v>
      </c>
      <c r="C4520" s="271" t="s">
        <v>54</v>
      </c>
      <c r="D4520" s="273"/>
    </row>
    <row r="4521" spans="1:4" x14ac:dyDescent="0.2">
      <c r="A4521" s="271">
        <v>37449</v>
      </c>
      <c r="B4521" s="272" t="s">
        <v>5345</v>
      </c>
      <c r="C4521" s="271" t="s">
        <v>54</v>
      </c>
      <c r="D4521" s="273"/>
    </row>
    <row r="4522" spans="1:4" x14ac:dyDescent="0.2">
      <c r="A4522" s="271">
        <v>37450</v>
      </c>
      <c r="B4522" s="272" t="s">
        <v>5346</v>
      </c>
      <c r="C4522" s="271" t="s">
        <v>54</v>
      </c>
      <c r="D4522" s="273"/>
    </row>
    <row r="4523" spans="1:4" x14ac:dyDescent="0.2">
      <c r="A4523" s="271">
        <v>37451</v>
      </c>
      <c r="B4523" s="272" t="s">
        <v>5347</v>
      </c>
      <c r="C4523" s="271" t="s">
        <v>54</v>
      </c>
      <c r="D4523" s="273"/>
    </row>
    <row r="4524" spans="1:4" x14ac:dyDescent="0.2">
      <c r="A4524" s="271">
        <v>37452</v>
      </c>
      <c r="B4524" s="272" t="s">
        <v>5348</v>
      </c>
      <c r="C4524" s="271" t="s">
        <v>54</v>
      </c>
      <c r="D4524" s="273"/>
    </row>
    <row r="4525" spans="1:4" x14ac:dyDescent="0.2">
      <c r="A4525" s="271">
        <v>37453</v>
      </c>
      <c r="B4525" s="272" t="s">
        <v>5349</v>
      </c>
      <c r="C4525" s="271" t="s">
        <v>54</v>
      </c>
      <c r="D4525" s="273"/>
    </row>
    <row r="4526" spans="1:4" x14ac:dyDescent="0.2">
      <c r="A4526" s="271">
        <v>7778</v>
      </c>
      <c r="B4526" s="272" t="s">
        <v>5350</v>
      </c>
      <c r="C4526" s="271" t="s">
        <v>54</v>
      </c>
      <c r="D4526" s="273"/>
    </row>
    <row r="4527" spans="1:4" x14ac:dyDescent="0.2">
      <c r="A4527" s="271">
        <v>7796</v>
      </c>
      <c r="B4527" s="272" t="s">
        <v>5351</v>
      </c>
      <c r="C4527" s="271" t="s">
        <v>54</v>
      </c>
      <c r="D4527" s="273"/>
    </row>
    <row r="4528" spans="1:4" x14ac:dyDescent="0.2">
      <c r="A4528" s="271">
        <v>7781</v>
      </c>
      <c r="B4528" s="272" t="s">
        <v>5352</v>
      </c>
      <c r="C4528" s="271" t="s">
        <v>54</v>
      </c>
      <c r="D4528" s="273"/>
    </row>
    <row r="4529" spans="1:4" x14ac:dyDescent="0.2">
      <c r="A4529" s="271">
        <v>7795</v>
      </c>
      <c r="B4529" s="272" t="s">
        <v>5353</v>
      </c>
      <c r="C4529" s="271" t="s">
        <v>54</v>
      </c>
      <c r="D4529" s="273"/>
    </row>
    <row r="4530" spans="1:4" x14ac:dyDescent="0.2">
      <c r="A4530" s="271">
        <v>7791</v>
      </c>
      <c r="B4530" s="272" t="s">
        <v>5354</v>
      </c>
      <c r="C4530" s="271" t="s">
        <v>54</v>
      </c>
      <c r="D4530" s="273"/>
    </row>
    <row r="4531" spans="1:4" x14ac:dyDescent="0.2">
      <c r="A4531" s="271">
        <v>7783</v>
      </c>
      <c r="B4531" s="272" t="s">
        <v>5355</v>
      </c>
      <c r="C4531" s="271" t="s">
        <v>54</v>
      </c>
      <c r="D4531" s="273"/>
    </row>
    <row r="4532" spans="1:4" x14ac:dyDescent="0.2">
      <c r="A4532" s="271">
        <v>7790</v>
      </c>
      <c r="B4532" s="272" t="s">
        <v>5356</v>
      </c>
      <c r="C4532" s="271" t="s">
        <v>54</v>
      </c>
      <c r="D4532" s="273"/>
    </row>
    <row r="4533" spans="1:4" x14ac:dyDescent="0.2">
      <c r="A4533" s="271">
        <v>7785</v>
      </c>
      <c r="B4533" s="272" t="s">
        <v>5357</v>
      </c>
      <c r="C4533" s="271" t="s">
        <v>54</v>
      </c>
      <c r="D4533" s="273"/>
    </row>
    <row r="4534" spans="1:4" x14ac:dyDescent="0.2">
      <c r="A4534" s="271">
        <v>7792</v>
      </c>
      <c r="B4534" s="272" t="s">
        <v>5358</v>
      </c>
      <c r="C4534" s="271" t="s">
        <v>54</v>
      </c>
      <c r="D4534" s="273"/>
    </row>
    <row r="4535" spans="1:4" x14ac:dyDescent="0.2">
      <c r="A4535" s="271">
        <v>7793</v>
      </c>
      <c r="B4535" s="272" t="s">
        <v>5359</v>
      </c>
      <c r="C4535" s="271" t="s">
        <v>54</v>
      </c>
      <c r="D4535" s="273"/>
    </row>
    <row r="4536" spans="1:4" x14ac:dyDescent="0.2">
      <c r="A4536" s="271">
        <v>13159</v>
      </c>
      <c r="B4536" s="272" t="s">
        <v>5360</v>
      </c>
      <c r="C4536" s="271" t="s">
        <v>54</v>
      </c>
      <c r="D4536" s="273"/>
    </row>
    <row r="4537" spans="1:4" x14ac:dyDescent="0.2">
      <c r="A4537" s="271">
        <v>13168</v>
      </c>
      <c r="B4537" s="272" t="s">
        <v>5361</v>
      </c>
      <c r="C4537" s="271" t="s">
        <v>54</v>
      </c>
      <c r="D4537" s="273"/>
    </row>
    <row r="4538" spans="1:4" x14ac:dyDescent="0.2">
      <c r="A4538" s="271">
        <v>13173</v>
      </c>
      <c r="B4538" s="272" t="s">
        <v>5362</v>
      </c>
      <c r="C4538" s="271" t="s">
        <v>54</v>
      </c>
      <c r="D4538" s="273"/>
    </row>
    <row r="4539" spans="1:4" x14ac:dyDescent="0.2">
      <c r="A4539" s="271">
        <v>12583</v>
      </c>
      <c r="B4539" s="272" t="s">
        <v>5363</v>
      </c>
      <c r="C4539" s="271" t="s">
        <v>54</v>
      </c>
      <c r="D4539" s="273"/>
    </row>
    <row r="4540" spans="1:4" x14ac:dyDescent="0.2">
      <c r="A4540" s="271">
        <v>12584</v>
      </c>
      <c r="B4540" s="272" t="s">
        <v>5364</v>
      </c>
      <c r="C4540" s="271" t="s">
        <v>54</v>
      </c>
      <c r="D4540" s="273"/>
    </row>
    <row r="4541" spans="1:4" x14ac:dyDescent="0.2">
      <c r="A4541" s="271">
        <v>12613</v>
      </c>
      <c r="B4541" s="272" t="s">
        <v>5365</v>
      </c>
      <c r="C4541" s="271" t="s">
        <v>77</v>
      </c>
      <c r="D4541" s="273">
        <v>21.79</v>
      </c>
    </row>
    <row r="4542" spans="1:4" x14ac:dyDescent="0.2">
      <c r="A4542" s="271">
        <v>1031</v>
      </c>
      <c r="B4542" s="272" t="s">
        <v>5366</v>
      </c>
      <c r="C4542" s="271" t="s">
        <v>77</v>
      </c>
      <c r="D4542" s="273">
        <v>12.11</v>
      </c>
    </row>
    <row r="4543" spans="1:4" x14ac:dyDescent="0.2">
      <c r="A4543" s="271">
        <v>39707</v>
      </c>
      <c r="B4543" s="272" t="s">
        <v>5367</v>
      </c>
      <c r="C4543" s="271" t="s">
        <v>54</v>
      </c>
      <c r="D4543" s="273"/>
    </row>
    <row r="4544" spans="1:4" x14ac:dyDescent="0.2">
      <c r="A4544" s="271">
        <v>39708</v>
      </c>
      <c r="B4544" s="272" t="s">
        <v>5368</v>
      </c>
      <c r="C4544" s="271" t="s">
        <v>54</v>
      </c>
      <c r="D4544" s="273"/>
    </row>
    <row r="4545" spans="1:4" x14ac:dyDescent="0.2">
      <c r="A4545" s="271">
        <v>39710</v>
      </c>
      <c r="B4545" s="272" t="s">
        <v>5369</v>
      </c>
      <c r="C4545" s="271" t="s">
        <v>54</v>
      </c>
      <c r="D4545" s="273"/>
    </row>
    <row r="4546" spans="1:4" x14ac:dyDescent="0.2">
      <c r="A4546" s="271">
        <v>39709</v>
      </c>
      <c r="B4546" s="272" t="s">
        <v>5370</v>
      </c>
      <c r="C4546" s="271" t="s">
        <v>54</v>
      </c>
      <c r="D4546" s="273"/>
    </row>
    <row r="4547" spans="1:4" x14ac:dyDescent="0.2">
      <c r="A4547" s="271">
        <v>39711</v>
      </c>
      <c r="B4547" s="272" t="s">
        <v>5371</v>
      </c>
      <c r="C4547" s="271" t="s">
        <v>54</v>
      </c>
      <c r="D4547" s="273"/>
    </row>
    <row r="4548" spans="1:4" x14ac:dyDescent="0.2">
      <c r="A4548" s="271">
        <v>39714</v>
      </c>
      <c r="B4548" s="272" t="s">
        <v>5372</v>
      </c>
      <c r="C4548" s="271" t="s">
        <v>54</v>
      </c>
      <c r="D4548" s="273"/>
    </row>
    <row r="4549" spans="1:4" x14ac:dyDescent="0.2">
      <c r="A4549" s="271">
        <v>39712</v>
      </c>
      <c r="B4549" s="272" t="s">
        <v>5373</v>
      </c>
      <c r="C4549" s="271" t="s">
        <v>54</v>
      </c>
      <c r="D4549" s="273"/>
    </row>
    <row r="4550" spans="1:4" x14ac:dyDescent="0.2">
      <c r="A4550" s="271">
        <v>39713</v>
      </c>
      <c r="B4550" s="272" t="s">
        <v>5374</v>
      </c>
      <c r="C4550" s="271" t="s">
        <v>54</v>
      </c>
      <c r="D4550" s="273"/>
    </row>
    <row r="4551" spans="1:4" x14ac:dyDescent="0.2">
      <c r="A4551" s="271">
        <v>39715</v>
      </c>
      <c r="B4551" s="272" t="s">
        <v>5375</v>
      </c>
      <c r="C4551" s="271" t="s">
        <v>54</v>
      </c>
      <c r="D4551" s="273"/>
    </row>
    <row r="4552" spans="1:4" x14ac:dyDescent="0.2">
      <c r="A4552" s="271">
        <v>39716</v>
      </c>
      <c r="B4552" s="272" t="s">
        <v>5376</v>
      </c>
      <c r="C4552" s="271" t="s">
        <v>54</v>
      </c>
      <c r="D4552" s="273"/>
    </row>
    <row r="4553" spans="1:4" x14ac:dyDescent="0.2">
      <c r="A4553" s="271">
        <v>39718</v>
      </c>
      <c r="B4553" s="272" t="s">
        <v>5377</v>
      </c>
      <c r="C4553" s="271" t="s">
        <v>54</v>
      </c>
      <c r="D4553" s="273"/>
    </row>
    <row r="4554" spans="1:4" x14ac:dyDescent="0.2">
      <c r="A4554" s="271">
        <v>9813</v>
      </c>
      <c r="B4554" s="272" t="s">
        <v>5378</v>
      </c>
      <c r="C4554" s="271" t="s">
        <v>54</v>
      </c>
      <c r="D4554" s="273"/>
    </row>
    <row r="4555" spans="1:4" x14ac:dyDescent="0.2">
      <c r="A4555" s="271">
        <v>9815</v>
      </c>
      <c r="B4555" s="272" t="s">
        <v>5379</v>
      </c>
      <c r="C4555" s="271" t="s">
        <v>54</v>
      </c>
      <c r="D4555" s="273"/>
    </row>
    <row r="4556" spans="1:4" x14ac:dyDescent="0.2">
      <c r="A4556" s="271">
        <v>44543</v>
      </c>
      <c r="B4556" s="272" t="s">
        <v>5380</v>
      </c>
      <c r="C4556" s="271" t="s">
        <v>54</v>
      </c>
      <c r="D4556" s="273"/>
    </row>
    <row r="4557" spans="1:4" x14ac:dyDescent="0.2">
      <c r="A4557" s="271">
        <v>44526</v>
      </c>
      <c r="B4557" s="272" t="s">
        <v>5381</v>
      </c>
      <c r="C4557" s="271" t="s">
        <v>54</v>
      </c>
      <c r="D4557" s="273"/>
    </row>
    <row r="4558" spans="1:4" x14ac:dyDescent="0.2">
      <c r="A4558" s="271">
        <v>44545</v>
      </c>
      <c r="B4558" s="272" t="s">
        <v>5382</v>
      </c>
      <c r="C4558" s="271" t="s">
        <v>54</v>
      </c>
      <c r="D4558" s="273"/>
    </row>
    <row r="4559" spans="1:4" x14ac:dyDescent="0.2">
      <c r="A4559" s="271">
        <v>44525</v>
      </c>
      <c r="B4559" s="272" t="s">
        <v>5383</v>
      </c>
      <c r="C4559" s="271" t="s">
        <v>54</v>
      </c>
      <c r="D4559" s="273"/>
    </row>
    <row r="4560" spans="1:4" x14ac:dyDescent="0.2">
      <c r="A4560" s="271">
        <v>44547</v>
      </c>
      <c r="B4560" s="272" t="s">
        <v>5384</v>
      </c>
      <c r="C4560" s="271" t="s">
        <v>54</v>
      </c>
      <c r="D4560" s="273"/>
    </row>
    <row r="4561" spans="1:4" x14ac:dyDescent="0.2">
      <c r="A4561" s="271">
        <v>44519</v>
      </c>
      <c r="B4561" s="272" t="s">
        <v>5385</v>
      </c>
      <c r="C4561" s="271" t="s">
        <v>54</v>
      </c>
      <c r="D4561" s="273"/>
    </row>
    <row r="4562" spans="1:4" x14ac:dyDescent="0.2">
      <c r="A4562" s="271">
        <v>44520</v>
      </c>
      <c r="B4562" s="272" t="s">
        <v>5386</v>
      </c>
      <c r="C4562" s="271" t="s">
        <v>54</v>
      </c>
      <c r="D4562" s="273"/>
    </row>
    <row r="4563" spans="1:4" x14ac:dyDescent="0.2">
      <c r="A4563" s="271">
        <v>44521</v>
      </c>
      <c r="B4563" s="272" t="s">
        <v>5387</v>
      </c>
      <c r="C4563" s="271" t="s">
        <v>54</v>
      </c>
      <c r="D4563" s="273"/>
    </row>
    <row r="4564" spans="1:4" x14ac:dyDescent="0.2">
      <c r="A4564" s="271">
        <v>44522</v>
      </c>
      <c r="B4564" s="272" t="s">
        <v>5388</v>
      </c>
      <c r="C4564" s="271" t="s">
        <v>54</v>
      </c>
      <c r="D4564" s="273"/>
    </row>
    <row r="4565" spans="1:4" x14ac:dyDescent="0.2">
      <c r="A4565" s="271">
        <v>44523</v>
      </c>
      <c r="B4565" s="272" t="s">
        <v>5389</v>
      </c>
      <c r="C4565" s="271" t="s">
        <v>54</v>
      </c>
      <c r="D4565" s="273"/>
    </row>
    <row r="4566" spans="1:4" x14ac:dyDescent="0.2">
      <c r="A4566" s="271">
        <v>44527</v>
      </c>
      <c r="B4566" s="272" t="s">
        <v>5390</v>
      </c>
      <c r="C4566" s="271" t="s">
        <v>54</v>
      </c>
      <c r="D4566" s="273"/>
    </row>
    <row r="4567" spans="1:4" x14ac:dyDescent="0.2">
      <c r="A4567" s="271">
        <v>44524</v>
      </c>
      <c r="B4567" s="272" t="s">
        <v>5391</v>
      </c>
      <c r="C4567" s="271" t="s">
        <v>54</v>
      </c>
      <c r="D4567" s="273"/>
    </row>
    <row r="4568" spans="1:4" x14ac:dyDescent="0.2">
      <c r="A4568" s="271">
        <v>44542</v>
      </c>
      <c r="B4568" s="272" t="s">
        <v>5392</v>
      </c>
      <c r="C4568" s="271" t="s">
        <v>54</v>
      </c>
      <c r="D4568" s="273"/>
    </row>
    <row r="4569" spans="1:4" x14ac:dyDescent="0.2">
      <c r="A4569" s="271">
        <v>9877</v>
      </c>
      <c r="B4569" s="272" t="s">
        <v>5393</v>
      </c>
      <c r="C4569" s="271" t="s">
        <v>54</v>
      </c>
      <c r="D4569" s="273">
        <v>127.12</v>
      </c>
    </row>
    <row r="4570" spans="1:4" x14ac:dyDescent="0.2">
      <c r="A4570" s="271">
        <v>9878</v>
      </c>
      <c r="B4570" s="272" t="s">
        <v>5394</v>
      </c>
      <c r="C4570" s="271" t="s">
        <v>54</v>
      </c>
      <c r="D4570" s="273">
        <v>156.49</v>
      </c>
    </row>
    <row r="4571" spans="1:4" x14ac:dyDescent="0.2">
      <c r="A4571" s="271">
        <v>41986</v>
      </c>
      <c r="B4571" s="272" t="s">
        <v>5395</v>
      </c>
      <c r="C4571" s="271" t="s">
        <v>54</v>
      </c>
      <c r="D4571" s="273"/>
    </row>
    <row r="4572" spans="1:4" x14ac:dyDescent="0.2">
      <c r="A4572" s="271">
        <v>43422</v>
      </c>
      <c r="B4572" s="272" t="s">
        <v>5396</v>
      </c>
      <c r="C4572" s="271" t="s">
        <v>54</v>
      </c>
      <c r="D4572" s="273"/>
    </row>
    <row r="4573" spans="1:4" x14ac:dyDescent="0.2">
      <c r="A4573" s="271">
        <v>41987</v>
      </c>
      <c r="B4573" s="272" t="s">
        <v>5397</v>
      </c>
      <c r="C4573" s="271" t="s">
        <v>54</v>
      </c>
      <c r="D4573" s="273"/>
    </row>
    <row r="4574" spans="1:4" x14ac:dyDescent="0.2">
      <c r="A4574" s="271">
        <v>41988</v>
      </c>
      <c r="B4574" s="272" t="s">
        <v>5398</v>
      </c>
      <c r="C4574" s="271" t="s">
        <v>54</v>
      </c>
      <c r="D4574" s="273"/>
    </row>
    <row r="4575" spans="1:4" x14ac:dyDescent="0.2">
      <c r="A4575" s="271">
        <v>41697</v>
      </c>
      <c r="B4575" s="272" t="s">
        <v>5399</v>
      </c>
      <c r="C4575" s="271" t="s">
        <v>54</v>
      </c>
      <c r="D4575" s="273"/>
    </row>
    <row r="4576" spans="1:4" x14ac:dyDescent="0.2">
      <c r="A4576" s="271">
        <v>41985</v>
      </c>
      <c r="B4576" s="272" t="s">
        <v>5400</v>
      </c>
      <c r="C4576" s="271" t="s">
        <v>54</v>
      </c>
      <c r="D4576" s="273"/>
    </row>
    <row r="4577" spans="1:4" x14ac:dyDescent="0.2">
      <c r="A4577" s="271">
        <v>41699</v>
      </c>
      <c r="B4577" s="272" t="s">
        <v>5401</v>
      </c>
      <c r="C4577" s="271" t="s">
        <v>54</v>
      </c>
      <c r="D4577" s="273"/>
    </row>
    <row r="4578" spans="1:4" x14ac:dyDescent="0.2">
      <c r="A4578" s="271">
        <v>38053</v>
      </c>
      <c r="B4578" s="272" t="s">
        <v>5402</v>
      </c>
      <c r="C4578" s="271" t="s">
        <v>54</v>
      </c>
      <c r="D4578" s="273"/>
    </row>
    <row r="4579" spans="1:4" x14ac:dyDescent="0.2">
      <c r="A4579" s="271">
        <v>38054</v>
      </c>
      <c r="B4579" s="272" t="s">
        <v>5403</v>
      </c>
      <c r="C4579" s="271" t="s">
        <v>54</v>
      </c>
      <c r="D4579" s="273"/>
    </row>
    <row r="4580" spans="1:4" x14ac:dyDescent="0.2">
      <c r="A4580" s="271">
        <v>38052</v>
      </c>
      <c r="B4580" s="272" t="s">
        <v>5404</v>
      </c>
      <c r="C4580" s="271" t="s">
        <v>54</v>
      </c>
      <c r="D4580" s="273"/>
    </row>
    <row r="4581" spans="1:4" x14ac:dyDescent="0.2">
      <c r="A4581" s="271">
        <v>38051</v>
      </c>
      <c r="B4581" s="272" t="s">
        <v>5405</v>
      </c>
      <c r="C4581" s="271" t="s">
        <v>54</v>
      </c>
      <c r="D4581" s="273"/>
    </row>
    <row r="4582" spans="1:4" x14ac:dyDescent="0.2">
      <c r="A4582" s="271">
        <v>38787</v>
      </c>
      <c r="B4582" s="272" t="s">
        <v>5406</v>
      </c>
      <c r="C4582" s="271" t="s">
        <v>54</v>
      </c>
      <c r="D4582" s="273"/>
    </row>
    <row r="4583" spans="1:4" x14ac:dyDescent="0.2">
      <c r="A4583" s="271">
        <v>38825</v>
      </c>
      <c r="B4583" s="272" t="s">
        <v>5407</v>
      </c>
      <c r="C4583" s="271" t="s">
        <v>54</v>
      </c>
      <c r="D4583" s="273"/>
    </row>
    <row r="4584" spans="1:4" x14ac:dyDescent="0.2">
      <c r="A4584" s="271">
        <v>38826</v>
      </c>
      <c r="B4584" s="272" t="s">
        <v>5408</v>
      </c>
      <c r="C4584" s="271" t="s">
        <v>54</v>
      </c>
      <c r="D4584" s="273"/>
    </row>
    <row r="4585" spans="1:4" x14ac:dyDescent="0.2">
      <c r="A4585" s="271">
        <v>38827</v>
      </c>
      <c r="B4585" s="272" t="s">
        <v>5409</v>
      </c>
      <c r="C4585" s="271" t="s">
        <v>54</v>
      </c>
      <c r="D4585" s="273"/>
    </row>
    <row r="4586" spans="1:4" x14ac:dyDescent="0.2">
      <c r="A4586" s="271">
        <v>38828</v>
      </c>
      <c r="B4586" s="272" t="s">
        <v>5410</v>
      </c>
      <c r="C4586" s="271" t="s">
        <v>54</v>
      </c>
      <c r="D4586" s="273"/>
    </row>
    <row r="4587" spans="1:4" x14ac:dyDescent="0.2">
      <c r="A4587" s="271">
        <v>38829</v>
      </c>
      <c r="B4587" s="272" t="s">
        <v>5411</v>
      </c>
      <c r="C4587" s="271" t="s">
        <v>54</v>
      </c>
      <c r="D4587" s="273"/>
    </row>
    <row r="4588" spans="1:4" x14ac:dyDescent="0.2">
      <c r="A4588" s="271">
        <v>38830</v>
      </c>
      <c r="B4588" s="272" t="s">
        <v>5412</v>
      </c>
      <c r="C4588" s="271" t="s">
        <v>54</v>
      </c>
      <c r="D4588" s="273"/>
    </row>
    <row r="4589" spans="1:4" x14ac:dyDescent="0.2">
      <c r="A4589" s="271">
        <v>38831</v>
      </c>
      <c r="B4589" s="272" t="s">
        <v>5413</v>
      </c>
      <c r="C4589" s="271" t="s">
        <v>54</v>
      </c>
      <c r="D4589" s="273"/>
    </row>
    <row r="4590" spans="1:4" x14ac:dyDescent="0.2">
      <c r="A4590" s="271">
        <v>36274</v>
      </c>
      <c r="B4590" s="272" t="s">
        <v>5414</v>
      </c>
      <c r="C4590" s="271" t="s">
        <v>54</v>
      </c>
      <c r="D4590" s="273"/>
    </row>
    <row r="4591" spans="1:4" x14ac:dyDescent="0.2">
      <c r="A4591" s="271">
        <v>36278</v>
      </c>
      <c r="B4591" s="272" t="s">
        <v>5415</v>
      </c>
      <c r="C4591" s="271" t="s">
        <v>54</v>
      </c>
      <c r="D4591" s="273"/>
    </row>
    <row r="4592" spans="1:4" x14ac:dyDescent="0.2">
      <c r="A4592" s="271">
        <v>38977</v>
      </c>
      <c r="B4592" s="272" t="s">
        <v>5416</v>
      </c>
      <c r="C4592" s="271" t="s">
        <v>54</v>
      </c>
      <c r="D4592" s="273"/>
    </row>
    <row r="4593" spans="1:4" x14ac:dyDescent="0.2">
      <c r="A4593" s="271">
        <v>38971</v>
      </c>
      <c r="B4593" s="272" t="s">
        <v>5417</v>
      </c>
      <c r="C4593" s="271" t="s">
        <v>54</v>
      </c>
      <c r="D4593" s="273"/>
    </row>
    <row r="4594" spans="1:4" x14ac:dyDescent="0.2">
      <c r="A4594" s="271">
        <v>38972</v>
      </c>
      <c r="B4594" s="272" t="s">
        <v>5418</v>
      </c>
      <c r="C4594" s="271" t="s">
        <v>54</v>
      </c>
      <c r="D4594" s="273"/>
    </row>
    <row r="4595" spans="1:4" x14ac:dyDescent="0.2">
      <c r="A4595" s="271">
        <v>38973</v>
      </c>
      <c r="B4595" s="272" t="s">
        <v>5419</v>
      </c>
      <c r="C4595" s="271" t="s">
        <v>54</v>
      </c>
      <c r="D4595" s="273"/>
    </row>
    <row r="4596" spans="1:4" x14ac:dyDescent="0.2">
      <c r="A4596" s="271">
        <v>38974</v>
      </c>
      <c r="B4596" s="272" t="s">
        <v>5420</v>
      </c>
      <c r="C4596" s="271" t="s">
        <v>54</v>
      </c>
      <c r="D4596" s="273"/>
    </row>
    <row r="4597" spans="1:4" x14ac:dyDescent="0.2">
      <c r="A4597" s="271">
        <v>38975</v>
      </c>
      <c r="B4597" s="272" t="s">
        <v>5421</v>
      </c>
      <c r="C4597" s="271" t="s">
        <v>54</v>
      </c>
      <c r="D4597" s="273"/>
    </row>
    <row r="4598" spans="1:4" x14ac:dyDescent="0.2">
      <c r="A4598" s="271">
        <v>38976</v>
      </c>
      <c r="B4598" s="272" t="s">
        <v>5422</v>
      </c>
      <c r="C4598" s="271" t="s">
        <v>54</v>
      </c>
      <c r="D4598" s="273"/>
    </row>
    <row r="4599" spans="1:4" x14ac:dyDescent="0.2">
      <c r="A4599" s="271">
        <v>44176</v>
      </c>
      <c r="B4599" s="272" t="s">
        <v>5423</v>
      </c>
      <c r="C4599" s="271" t="s">
        <v>54</v>
      </c>
      <c r="D4599" s="273"/>
    </row>
    <row r="4600" spans="1:4" x14ac:dyDescent="0.2">
      <c r="A4600" s="271">
        <v>38986</v>
      </c>
      <c r="B4600" s="272" t="s">
        <v>5424</v>
      </c>
      <c r="C4600" s="271" t="s">
        <v>54</v>
      </c>
      <c r="D4600" s="273"/>
    </row>
    <row r="4601" spans="1:4" x14ac:dyDescent="0.2">
      <c r="A4601" s="271">
        <v>38978</v>
      </c>
      <c r="B4601" s="272" t="s">
        <v>5425</v>
      </c>
      <c r="C4601" s="271" t="s">
        <v>54</v>
      </c>
      <c r="D4601" s="273"/>
    </row>
    <row r="4602" spans="1:4" x14ac:dyDescent="0.2">
      <c r="A4602" s="271">
        <v>38979</v>
      </c>
      <c r="B4602" s="272" t="s">
        <v>5426</v>
      </c>
      <c r="C4602" s="271" t="s">
        <v>54</v>
      </c>
      <c r="D4602" s="273"/>
    </row>
    <row r="4603" spans="1:4" x14ac:dyDescent="0.2">
      <c r="A4603" s="271">
        <v>38980</v>
      </c>
      <c r="B4603" s="272" t="s">
        <v>5427</v>
      </c>
      <c r="C4603" s="271" t="s">
        <v>54</v>
      </c>
      <c r="D4603" s="273"/>
    </row>
    <row r="4604" spans="1:4" x14ac:dyDescent="0.2">
      <c r="A4604" s="271">
        <v>38981</v>
      </c>
      <c r="B4604" s="272" t="s">
        <v>5428</v>
      </c>
      <c r="C4604" s="271" t="s">
        <v>54</v>
      </c>
      <c r="D4604" s="273"/>
    </row>
    <row r="4605" spans="1:4" x14ac:dyDescent="0.2">
      <c r="A4605" s="271">
        <v>38982</v>
      </c>
      <c r="B4605" s="272" t="s">
        <v>5429</v>
      </c>
      <c r="C4605" s="271" t="s">
        <v>54</v>
      </c>
      <c r="D4605" s="273"/>
    </row>
    <row r="4606" spans="1:4" x14ac:dyDescent="0.2">
      <c r="A4606" s="271">
        <v>38983</v>
      </c>
      <c r="B4606" s="272" t="s">
        <v>5430</v>
      </c>
      <c r="C4606" s="271" t="s">
        <v>54</v>
      </c>
      <c r="D4606" s="273"/>
    </row>
    <row r="4607" spans="1:4" x14ac:dyDescent="0.2">
      <c r="A4607" s="271">
        <v>38984</v>
      </c>
      <c r="B4607" s="272" t="s">
        <v>5431</v>
      </c>
      <c r="C4607" s="271" t="s">
        <v>54</v>
      </c>
      <c r="D4607" s="273"/>
    </row>
    <row r="4608" spans="1:4" x14ac:dyDescent="0.2">
      <c r="A4608" s="271">
        <v>38985</v>
      </c>
      <c r="B4608" s="272" t="s">
        <v>5432</v>
      </c>
      <c r="C4608" s="271" t="s">
        <v>54</v>
      </c>
      <c r="D4608" s="273"/>
    </row>
    <row r="4609" spans="1:4" x14ac:dyDescent="0.2">
      <c r="A4609" s="271">
        <v>38032</v>
      </c>
      <c r="B4609" s="272" t="s">
        <v>5433</v>
      </c>
      <c r="C4609" s="271" t="s">
        <v>54</v>
      </c>
      <c r="D4609" s="273">
        <v>60.53</v>
      </c>
    </row>
    <row r="4610" spans="1:4" x14ac:dyDescent="0.2">
      <c r="A4610" s="271">
        <v>38033</v>
      </c>
      <c r="B4610" s="272" t="s">
        <v>5434</v>
      </c>
      <c r="C4610" s="271" t="s">
        <v>54</v>
      </c>
      <c r="D4610" s="273">
        <v>102.9</v>
      </c>
    </row>
    <row r="4611" spans="1:4" x14ac:dyDescent="0.2">
      <c r="A4611" s="271">
        <v>38034</v>
      </c>
      <c r="B4611" s="272" t="s">
        <v>5435</v>
      </c>
      <c r="C4611" s="271" t="s">
        <v>54</v>
      </c>
      <c r="D4611" s="273">
        <v>161.19999999999999</v>
      </c>
    </row>
    <row r="4612" spans="1:4" x14ac:dyDescent="0.2">
      <c r="A4612" s="271">
        <v>38035</v>
      </c>
      <c r="B4612" s="272" t="s">
        <v>5436</v>
      </c>
      <c r="C4612" s="271" t="s">
        <v>54</v>
      </c>
      <c r="D4612" s="273">
        <v>237.14</v>
      </c>
    </row>
    <row r="4613" spans="1:4" x14ac:dyDescent="0.2">
      <c r="A4613" s="271">
        <v>38036</v>
      </c>
      <c r="B4613" s="272" t="s">
        <v>5437</v>
      </c>
      <c r="C4613" s="271" t="s">
        <v>54</v>
      </c>
      <c r="D4613" s="273">
        <v>319.45999999999998</v>
      </c>
    </row>
    <row r="4614" spans="1:4" x14ac:dyDescent="0.2">
      <c r="A4614" s="271">
        <v>38037</v>
      </c>
      <c r="B4614" s="272" t="s">
        <v>5438</v>
      </c>
      <c r="C4614" s="271" t="s">
        <v>54</v>
      </c>
      <c r="D4614" s="273">
        <v>421.96</v>
      </c>
    </row>
    <row r="4615" spans="1:4" x14ac:dyDescent="0.2">
      <c r="A4615" s="271">
        <v>9850</v>
      </c>
      <c r="B4615" s="272" t="s">
        <v>5439</v>
      </c>
      <c r="C4615" s="271" t="s">
        <v>54</v>
      </c>
      <c r="D4615" s="273"/>
    </row>
    <row r="4616" spans="1:4" x14ac:dyDescent="0.2">
      <c r="A4616" s="271">
        <v>9853</v>
      </c>
      <c r="B4616" s="272" t="s">
        <v>5440</v>
      </c>
      <c r="C4616" s="271" t="s">
        <v>54</v>
      </c>
      <c r="D4616" s="273"/>
    </row>
    <row r="4617" spans="1:4" x14ac:dyDescent="0.2">
      <c r="A4617" s="271">
        <v>9854</v>
      </c>
      <c r="B4617" s="272" t="s">
        <v>5441</v>
      </c>
      <c r="C4617" s="271" t="s">
        <v>54</v>
      </c>
      <c r="D4617" s="273"/>
    </row>
    <row r="4618" spans="1:4" x14ac:dyDescent="0.2">
      <c r="A4618" s="271">
        <v>9851</v>
      </c>
      <c r="B4618" s="272" t="s">
        <v>5442</v>
      </c>
      <c r="C4618" s="271" t="s">
        <v>54</v>
      </c>
      <c r="D4618" s="273"/>
    </row>
    <row r="4619" spans="1:4" x14ac:dyDescent="0.2">
      <c r="A4619" s="271">
        <v>9825</v>
      </c>
      <c r="B4619" s="272" t="s">
        <v>5443</v>
      </c>
      <c r="C4619" s="271" t="s">
        <v>54</v>
      </c>
      <c r="D4619" s="273">
        <v>46.25</v>
      </c>
    </row>
    <row r="4620" spans="1:4" x14ac:dyDescent="0.2">
      <c r="A4620" s="271">
        <v>9828</v>
      </c>
      <c r="B4620" s="272" t="s">
        <v>5444</v>
      </c>
      <c r="C4620" s="271" t="s">
        <v>54</v>
      </c>
      <c r="D4620" s="273">
        <v>124.45</v>
      </c>
    </row>
    <row r="4621" spans="1:4" x14ac:dyDescent="0.2">
      <c r="A4621" s="271">
        <v>9829</v>
      </c>
      <c r="B4621" s="272" t="s">
        <v>5445</v>
      </c>
      <c r="C4621" s="271" t="s">
        <v>54</v>
      </c>
      <c r="D4621" s="273">
        <v>210.91</v>
      </c>
    </row>
    <row r="4622" spans="1:4" x14ac:dyDescent="0.2">
      <c r="A4622" s="271">
        <v>9826</v>
      </c>
      <c r="B4622" s="272" t="s">
        <v>5446</v>
      </c>
      <c r="C4622" s="271" t="s">
        <v>54</v>
      </c>
      <c r="D4622" s="273">
        <v>321.08999999999997</v>
      </c>
    </row>
    <row r="4623" spans="1:4" x14ac:dyDescent="0.2">
      <c r="A4623" s="271">
        <v>9827</v>
      </c>
      <c r="B4623" s="272" t="s">
        <v>5447</v>
      </c>
      <c r="C4623" s="271" t="s">
        <v>54</v>
      </c>
      <c r="D4623" s="273">
        <v>455.94</v>
      </c>
    </row>
    <row r="4624" spans="1:4" x14ac:dyDescent="0.2">
      <c r="A4624" s="271">
        <v>36374</v>
      </c>
      <c r="B4624" s="272" t="s">
        <v>5448</v>
      </c>
      <c r="C4624" s="271" t="s">
        <v>54</v>
      </c>
      <c r="D4624" s="273">
        <v>55.42</v>
      </c>
    </row>
    <row r="4625" spans="1:4" x14ac:dyDescent="0.2">
      <c r="A4625" s="271">
        <v>36084</v>
      </c>
      <c r="B4625" s="272" t="s">
        <v>5449</v>
      </c>
      <c r="C4625" s="271" t="s">
        <v>54</v>
      </c>
      <c r="D4625" s="273">
        <v>16.420000000000002</v>
      </c>
    </row>
    <row r="4626" spans="1:4" x14ac:dyDescent="0.2">
      <c r="A4626" s="271">
        <v>36373</v>
      </c>
      <c r="B4626" s="272" t="s">
        <v>5450</v>
      </c>
      <c r="C4626" s="271" t="s">
        <v>54</v>
      </c>
      <c r="D4626" s="273">
        <v>34.1</v>
      </c>
    </row>
    <row r="4627" spans="1:4" x14ac:dyDescent="0.2">
      <c r="A4627" s="271">
        <v>36377</v>
      </c>
      <c r="B4627" s="272" t="s">
        <v>5451</v>
      </c>
      <c r="C4627" s="271" t="s">
        <v>54</v>
      </c>
      <c r="D4627" s="273">
        <v>66.489999999999995</v>
      </c>
    </row>
    <row r="4628" spans="1:4" x14ac:dyDescent="0.2">
      <c r="A4628" s="271">
        <v>36375</v>
      </c>
      <c r="B4628" s="272" t="s">
        <v>5452</v>
      </c>
      <c r="C4628" s="271" t="s">
        <v>54</v>
      </c>
      <c r="D4628" s="273">
        <v>20.260000000000002</v>
      </c>
    </row>
    <row r="4629" spans="1:4" x14ac:dyDescent="0.2">
      <c r="A4629" s="271">
        <v>36376</v>
      </c>
      <c r="B4629" s="272" t="s">
        <v>5453</v>
      </c>
      <c r="C4629" s="271" t="s">
        <v>54</v>
      </c>
      <c r="D4629" s="273">
        <v>39.79</v>
      </c>
    </row>
    <row r="4630" spans="1:4" x14ac:dyDescent="0.2">
      <c r="A4630" s="271">
        <v>36380</v>
      </c>
      <c r="B4630" s="272" t="s">
        <v>5454</v>
      </c>
      <c r="C4630" s="271" t="s">
        <v>54</v>
      </c>
      <c r="D4630" s="273">
        <v>83.13</v>
      </c>
    </row>
    <row r="4631" spans="1:4" x14ac:dyDescent="0.2">
      <c r="A4631" s="271">
        <v>36378</v>
      </c>
      <c r="B4631" s="272" t="s">
        <v>5455</v>
      </c>
      <c r="C4631" s="271" t="s">
        <v>54</v>
      </c>
      <c r="D4631" s="273">
        <v>24.91</v>
      </c>
    </row>
    <row r="4632" spans="1:4" x14ac:dyDescent="0.2">
      <c r="A4632" s="271">
        <v>36379</v>
      </c>
      <c r="B4632" s="272" t="s">
        <v>5456</v>
      </c>
      <c r="C4632" s="271" t="s">
        <v>54</v>
      </c>
      <c r="D4632" s="273">
        <v>50.21</v>
      </c>
    </row>
    <row r="4633" spans="1:4" x14ac:dyDescent="0.2">
      <c r="A4633" s="271">
        <v>9859</v>
      </c>
      <c r="B4633" s="272" t="s">
        <v>5457</v>
      </c>
      <c r="C4633" s="271" t="s">
        <v>54</v>
      </c>
      <c r="D4633" s="273">
        <v>9.74</v>
      </c>
    </row>
    <row r="4634" spans="1:4" x14ac:dyDescent="0.2">
      <c r="A4634" s="271">
        <v>9836</v>
      </c>
      <c r="B4634" s="272" t="s">
        <v>5458</v>
      </c>
      <c r="C4634" s="271" t="s">
        <v>54</v>
      </c>
      <c r="D4634" s="273">
        <v>15.32</v>
      </c>
    </row>
    <row r="4635" spans="1:4" x14ac:dyDescent="0.2">
      <c r="A4635" s="271">
        <v>20065</v>
      </c>
      <c r="B4635" s="272" t="s">
        <v>5459</v>
      </c>
      <c r="C4635" s="271" t="s">
        <v>54</v>
      </c>
      <c r="D4635" s="273">
        <v>40.04</v>
      </c>
    </row>
    <row r="4636" spans="1:4" x14ac:dyDescent="0.2">
      <c r="A4636" s="271">
        <v>9835</v>
      </c>
      <c r="B4636" s="272" t="s">
        <v>5460</v>
      </c>
      <c r="C4636" s="271" t="s">
        <v>54</v>
      </c>
      <c r="D4636" s="273">
        <v>6.69</v>
      </c>
    </row>
    <row r="4637" spans="1:4" x14ac:dyDescent="0.2">
      <c r="A4637" s="271">
        <v>9838</v>
      </c>
      <c r="B4637" s="272" t="s">
        <v>5461</v>
      </c>
      <c r="C4637" s="271" t="s">
        <v>54</v>
      </c>
      <c r="D4637" s="273">
        <v>11.05</v>
      </c>
    </row>
    <row r="4638" spans="1:4" x14ac:dyDescent="0.2">
      <c r="A4638" s="271">
        <v>9837</v>
      </c>
      <c r="B4638" s="272" t="s">
        <v>5462</v>
      </c>
      <c r="C4638" s="271" t="s">
        <v>54</v>
      </c>
      <c r="D4638" s="273">
        <v>14.5</v>
      </c>
    </row>
    <row r="4639" spans="1:4" x14ac:dyDescent="0.2">
      <c r="A4639" s="271">
        <v>44315</v>
      </c>
      <c r="B4639" s="272" t="s">
        <v>5463</v>
      </c>
      <c r="C4639" s="271" t="s">
        <v>54</v>
      </c>
      <c r="D4639" s="273">
        <v>59.98</v>
      </c>
    </row>
    <row r="4640" spans="1:4" x14ac:dyDescent="0.2">
      <c r="A4640" s="271">
        <v>9862</v>
      </c>
      <c r="B4640" s="272" t="s">
        <v>5464</v>
      </c>
      <c r="C4640" s="271" t="s">
        <v>54</v>
      </c>
      <c r="D4640" s="273">
        <v>30.03</v>
      </c>
    </row>
    <row r="4641" spans="1:4" x14ac:dyDescent="0.2">
      <c r="A4641" s="271">
        <v>9861</v>
      </c>
      <c r="B4641" s="272" t="s">
        <v>5465</v>
      </c>
      <c r="C4641" s="271" t="s">
        <v>54</v>
      </c>
      <c r="D4641" s="273">
        <v>23.58</v>
      </c>
    </row>
    <row r="4642" spans="1:4" x14ac:dyDescent="0.2">
      <c r="A4642" s="271">
        <v>9866</v>
      </c>
      <c r="B4642" s="272" t="s">
        <v>5466</v>
      </c>
      <c r="C4642" s="271" t="s">
        <v>54</v>
      </c>
      <c r="D4642" s="273">
        <v>20.350000000000001</v>
      </c>
    </row>
    <row r="4643" spans="1:4" x14ac:dyDescent="0.2">
      <c r="A4643" s="271">
        <v>9856</v>
      </c>
      <c r="B4643" s="272" t="s">
        <v>5467</v>
      </c>
      <c r="C4643" s="271" t="s">
        <v>54</v>
      </c>
      <c r="D4643" s="273">
        <v>7.6</v>
      </c>
    </row>
    <row r="4644" spans="1:4" x14ac:dyDescent="0.2">
      <c r="A4644" s="271">
        <v>9863</v>
      </c>
      <c r="B4644" s="272" t="s">
        <v>5468</v>
      </c>
      <c r="C4644" s="271" t="s">
        <v>54</v>
      </c>
      <c r="D4644" s="273">
        <v>58.87</v>
      </c>
    </row>
    <row r="4645" spans="1:4" x14ac:dyDescent="0.2">
      <c r="A4645" s="271">
        <v>9860</v>
      </c>
      <c r="B4645" s="272" t="s">
        <v>5469</v>
      </c>
      <c r="C4645" s="271" t="s">
        <v>54</v>
      </c>
      <c r="D4645" s="273">
        <v>42.97</v>
      </c>
    </row>
    <row r="4646" spans="1:4" x14ac:dyDescent="0.2">
      <c r="A4646" s="271">
        <v>9841</v>
      </c>
      <c r="B4646" s="272" t="s">
        <v>5470</v>
      </c>
      <c r="C4646" s="271" t="s">
        <v>54</v>
      </c>
      <c r="D4646" s="273">
        <v>28.85</v>
      </c>
    </row>
    <row r="4647" spans="1:4" x14ac:dyDescent="0.2">
      <c r="A4647" s="271">
        <v>9840</v>
      </c>
      <c r="B4647" s="272" t="s">
        <v>5471</v>
      </c>
      <c r="C4647" s="271" t="s">
        <v>54</v>
      </c>
      <c r="D4647" s="273">
        <v>60.94</v>
      </c>
    </row>
    <row r="4648" spans="1:4" x14ac:dyDescent="0.2">
      <c r="A4648" s="271">
        <v>20067</v>
      </c>
      <c r="B4648" s="272" t="s">
        <v>5472</v>
      </c>
      <c r="C4648" s="271" t="s">
        <v>54</v>
      </c>
      <c r="D4648" s="273">
        <v>9.36</v>
      </c>
    </row>
    <row r="4649" spans="1:4" x14ac:dyDescent="0.2">
      <c r="A4649" s="271">
        <v>20068</v>
      </c>
      <c r="B4649" s="272" t="s">
        <v>5473</v>
      </c>
      <c r="C4649" s="271" t="s">
        <v>54</v>
      </c>
      <c r="D4649" s="273">
        <v>13.18</v>
      </c>
    </row>
    <row r="4650" spans="1:4" x14ac:dyDescent="0.2">
      <c r="A4650" s="271">
        <v>9839</v>
      </c>
      <c r="B4650" s="272" t="s">
        <v>5474</v>
      </c>
      <c r="C4650" s="271" t="s">
        <v>54</v>
      </c>
      <c r="D4650" s="273">
        <v>23.9</v>
      </c>
    </row>
    <row r="4651" spans="1:4" x14ac:dyDescent="0.2">
      <c r="A4651" s="271">
        <v>9870</v>
      </c>
      <c r="B4651" s="272" t="s">
        <v>5475</v>
      </c>
      <c r="C4651" s="271" t="s">
        <v>54</v>
      </c>
      <c r="D4651" s="273">
        <v>87.8</v>
      </c>
    </row>
    <row r="4652" spans="1:4" x14ac:dyDescent="0.2">
      <c r="A4652" s="271">
        <v>9867</v>
      </c>
      <c r="B4652" s="272" t="s">
        <v>5476</v>
      </c>
      <c r="C4652" s="271" t="s">
        <v>54</v>
      </c>
      <c r="D4652" s="273">
        <v>3.53</v>
      </c>
    </row>
    <row r="4653" spans="1:4" x14ac:dyDescent="0.2">
      <c r="A4653" s="271">
        <v>9868</v>
      </c>
      <c r="B4653" s="272" t="s">
        <v>5477</v>
      </c>
      <c r="C4653" s="271" t="s">
        <v>54</v>
      </c>
      <c r="D4653" s="273">
        <v>3.98</v>
      </c>
    </row>
    <row r="4654" spans="1:4" x14ac:dyDescent="0.2">
      <c r="A4654" s="271">
        <v>9869</v>
      </c>
      <c r="B4654" s="272" t="s">
        <v>5478</v>
      </c>
      <c r="C4654" s="271" t="s">
        <v>54</v>
      </c>
      <c r="D4654" s="273">
        <v>8.59</v>
      </c>
    </row>
    <row r="4655" spans="1:4" x14ac:dyDescent="0.2">
      <c r="A4655" s="271">
        <v>9874</v>
      </c>
      <c r="B4655" s="272" t="s">
        <v>5479</v>
      </c>
      <c r="C4655" s="271" t="s">
        <v>54</v>
      </c>
      <c r="D4655" s="273">
        <v>13.49</v>
      </c>
    </row>
    <row r="4656" spans="1:4" x14ac:dyDescent="0.2">
      <c r="A4656" s="271">
        <v>9875</v>
      </c>
      <c r="B4656" s="272" t="s">
        <v>5480</v>
      </c>
      <c r="C4656" s="271" t="s">
        <v>54</v>
      </c>
      <c r="D4656" s="273">
        <v>14.79</v>
      </c>
    </row>
    <row r="4657" spans="1:4" x14ac:dyDescent="0.2">
      <c r="A4657" s="271">
        <v>9873</v>
      </c>
      <c r="B4657" s="272" t="s">
        <v>5481</v>
      </c>
      <c r="C4657" s="271" t="s">
        <v>54</v>
      </c>
      <c r="D4657" s="273">
        <v>24.34</v>
      </c>
    </row>
    <row r="4658" spans="1:4" x14ac:dyDescent="0.2">
      <c r="A4658" s="271">
        <v>9871</v>
      </c>
      <c r="B4658" s="272" t="s">
        <v>5482</v>
      </c>
      <c r="C4658" s="271" t="s">
        <v>54</v>
      </c>
      <c r="D4658" s="273">
        <v>40.33</v>
      </c>
    </row>
    <row r="4659" spans="1:4" x14ac:dyDescent="0.2">
      <c r="A4659" s="271">
        <v>9872</v>
      </c>
      <c r="B4659" s="272" t="s">
        <v>5483</v>
      </c>
      <c r="C4659" s="271" t="s">
        <v>54</v>
      </c>
      <c r="D4659" s="273">
        <v>56.11</v>
      </c>
    </row>
    <row r="4660" spans="1:4" x14ac:dyDescent="0.2">
      <c r="A4660" s="271">
        <v>12425</v>
      </c>
      <c r="B4660" s="272" t="s">
        <v>5484</v>
      </c>
      <c r="C4660" s="271" t="s">
        <v>77</v>
      </c>
      <c r="D4660" s="273">
        <v>50.63</v>
      </c>
    </row>
    <row r="4661" spans="1:4" x14ac:dyDescent="0.2">
      <c r="A4661" s="271">
        <v>12426</v>
      </c>
      <c r="B4661" s="272" t="s">
        <v>5485</v>
      </c>
      <c r="C4661" s="271" t="s">
        <v>77</v>
      </c>
      <c r="D4661" s="273">
        <v>36.85</v>
      </c>
    </row>
    <row r="4662" spans="1:4" x14ac:dyDescent="0.2">
      <c r="A4662" s="271">
        <v>12427</v>
      </c>
      <c r="B4662" s="272" t="s">
        <v>5486</v>
      </c>
      <c r="C4662" s="271" t="s">
        <v>77</v>
      </c>
      <c r="D4662" s="273">
        <v>210.17</v>
      </c>
    </row>
    <row r="4663" spans="1:4" x14ac:dyDescent="0.2">
      <c r="A4663" s="271">
        <v>12428</v>
      </c>
      <c r="B4663" s="272" t="s">
        <v>5487</v>
      </c>
      <c r="C4663" s="271" t="s">
        <v>77</v>
      </c>
      <c r="D4663" s="273">
        <v>134.9</v>
      </c>
    </row>
    <row r="4664" spans="1:4" x14ac:dyDescent="0.2">
      <c r="A4664" s="271">
        <v>12429</v>
      </c>
      <c r="B4664" s="272" t="s">
        <v>5488</v>
      </c>
      <c r="C4664" s="271" t="s">
        <v>77</v>
      </c>
      <c r="D4664" s="273">
        <v>339.85</v>
      </c>
    </row>
    <row r="4665" spans="1:4" x14ac:dyDescent="0.2">
      <c r="A4665" s="271">
        <v>12430</v>
      </c>
      <c r="B4665" s="272" t="s">
        <v>5489</v>
      </c>
      <c r="C4665" s="271" t="s">
        <v>77</v>
      </c>
      <c r="D4665" s="273">
        <v>45.18</v>
      </c>
    </row>
    <row r="4666" spans="1:4" x14ac:dyDescent="0.2">
      <c r="A4666" s="271">
        <v>12431</v>
      </c>
      <c r="B4666" s="272" t="s">
        <v>5490</v>
      </c>
      <c r="C4666" s="271" t="s">
        <v>77</v>
      </c>
      <c r="D4666" s="273">
        <v>578.36</v>
      </c>
    </row>
    <row r="4667" spans="1:4" x14ac:dyDescent="0.2">
      <c r="A4667" s="271">
        <v>12432</v>
      </c>
      <c r="B4667" s="272" t="s">
        <v>5491</v>
      </c>
      <c r="C4667" s="271" t="s">
        <v>77</v>
      </c>
      <c r="D4667" s="273">
        <v>118.95</v>
      </c>
    </row>
    <row r="4668" spans="1:4" x14ac:dyDescent="0.2">
      <c r="A4668" s="271">
        <v>12433</v>
      </c>
      <c r="B4668" s="272" t="s">
        <v>5492</v>
      </c>
      <c r="C4668" s="271" t="s">
        <v>77</v>
      </c>
      <c r="D4668" s="273">
        <v>75.72</v>
      </c>
    </row>
    <row r="4669" spans="1:4" x14ac:dyDescent="0.2">
      <c r="A4669" s="271">
        <v>12434</v>
      </c>
      <c r="B4669" s="272" t="s">
        <v>5493</v>
      </c>
      <c r="C4669" s="271" t="s">
        <v>77</v>
      </c>
      <c r="D4669" s="273">
        <v>38.76</v>
      </c>
    </row>
    <row r="4670" spans="1:4" x14ac:dyDescent="0.2">
      <c r="A4670" s="271">
        <v>12435</v>
      </c>
      <c r="B4670" s="272" t="s">
        <v>5494</v>
      </c>
      <c r="C4670" s="271" t="s">
        <v>77</v>
      </c>
      <c r="D4670" s="273">
        <v>234.35</v>
      </c>
    </row>
    <row r="4671" spans="1:4" x14ac:dyDescent="0.2">
      <c r="A4671" s="271">
        <v>12437</v>
      </c>
      <c r="B4671" s="272" t="s">
        <v>5495</v>
      </c>
      <c r="C4671" s="271" t="s">
        <v>77</v>
      </c>
      <c r="D4671" s="273">
        <v>189.27</v>
      </c>
    </row>
    <row r="4672" spans="1:4" x14ac:dyDescent="0.2">
      <c r="A4672" s="271">
        <v>12438</v>
      </c>
      <c r="B4672" s="272" t="s">
        <v>5496</v>
      </c>
      <c r="C4672" s="271" t="s">
        <v>77</v>
      </c>
      <c r="D4672" s="273">
        <v>342.52</v>
      </c>
    </row>
    <row r="4673" spans="1:4" x14ac:dyDescent="0.2">
      <c r="A4673" s="271">
        <v>12439</v>
      </c>
      <c r="B4673" s="272" t="s">
        <v>5497</v>
      </c>
      <c r="C4673" s="271" t="s">
        <v>77</v>
      </c>
      <c r="D4673" s="273">
        <v>60.74</v>
      </c>
    </row>
    <row r="4674" spans="1:4" x14ac:dyDescent="0.2">
      <c r="A4674" s="271">
        <v>12436</v>
      </c>
      <c r="B4674" s="272" t="s">
        <v>5498</v>
      </c>
      <c r="C4674" s="271" t="s">
        <v>77</v>
      </c>
      <c r="D4674" s="273">
        <v>432.67</v>
      </c>
    </row>
    <row r="4675" spans="1:4" x14ac:dyDescent="0.2">
      <c r="A4675" s="271">
        <v>36357</v>
      </c>
      <c r="B4675" s="272" t="s">
        <v>5499</v>
      </c>
      <c r="C4675" s="271" t="s">
        <v>77</v>
      </c>
      <c r="D4675" s="273"/>
    </row>
    <row r="4676" spans="1:4" x14ac:dyDescent="0.2">
      <c r="A4676" s="271">
        <v>12424</v>
      </c>
      <c r="B4676" s="272" t="s">
        <v>5500</v>
      </c>
      <c r="C4676" s="271" t="s">
        <v>77</v>
      </c>
      <c r="D4676" s="273">
        <v>77.959999999999994</v>
      </c>
    </row>
    <row r="4677" spans="1:4" x14ac:dyDescent="0.2">
      <c r="A4677" s="271">
        <v>12440</v>
      </c>
      <c r="B4677" s="272" t="s">
        <v>5501</v>
      </c>
      <c r="C4677" s="271" t="s">
        <v>77</v>
      </c>
      <c r="D4677" s="273">
        <v>75.36</v>
      </c>
    </row>
    <row r="4678" spans="1:4" x14ac:dyDescent="0.2">
      <c r="A4678" s="271">
        <v>9884</v>
      </c>
      <c r="B4678" s="272" t="s">
        <v>5502</v>
      </c>
      <c r="C4678" s="271" t="s">
        <v>77</v>
      </c>
      <c r="D4678" s="273">
        <v>56.21</v>
      </c>
    </row>
    <row r="4679" spans="1:4" x14ac:dyDescent="0.2">
      <c r="A4679" s="271">
        <v>9888</v>
      </c>
      <c r="B4679" s="272" t="s">
        <v>5503</v>
      </c>
      <c r="C4679" s="271" t="s">
        <v>77</v>
      </c>
      <c r="D4679" s="273">
        <v>45.16</v>
      </c>
    </row>
    <row r="4680" spans="1:4" x14ac:dyDescent="0.2">
      <c r="A4680" s="271">
        <v>9886</v>
      </c>
      <c r="B4680" s="272" t="s">
        <v>5504</v>
      </c>
      <c r="C4680" s="271" t="s">
        <v>77</v>
      </c>
      <c r="D4680" s="273">
        <v>26.99</v>
      </c>
    </row>
    <row r="4681" spans="1:4" x14ac:dyDescent="0.2">
      <c r="A4681" s="271">
        <v>9883</v>
      </c>
      <c r="B4681" s="272" t="s">
        <v>5505</v>
      </c>
      <c r="C4681" s="271" t="s">
        <v>77</v>
      </c>
      <c r="D4681" s="273">
        <v>19.71</v>
      </c>
    </row>
    <row r="4682" spans="1:4" x14ac:dyDescent="0.2">
      <c r="A4682" s="271">
        <v>9889</v>
      </c>
      <c r="B4682" s="272" t="s">
        <v>5506</v>
      </c>
      <c r="C4682" s="271" t="s">
        <v>77</v>
      </c>
      <c r="D4682" s="273">
        <v>136.75</v>
      </c>
    </row>
    <row r="4683" spans="1:4" x14ac:dyDescent="0.2">
      <c r="A4683" s="271">
        <v>9887</v>
      </c>
      <c r="B4683" s="272" t="s">
        <v>5507</v>
      </c>
      <c r="C4683" s="271" t="s">
        <v>77</v>
      </c>
      <c r="D4683" s="273">
        <v>82.65</v>
      </c>
    </row>
    <row r="4684" spans="1:4" x14ac:dyDescent="0.2">
      <c r="A4684" s="271">
        <v>9890</v>
      </c>
      <c r="B4684" s="272" t="s">
        <v>5508</v>
      </c>
      <c r="C4684" s="271" t="s">
        <v>77</v>
      </c>
      <c r="D4684" s="273">
        <v>211.87</v>
      </c>
    </row>
    <row r="4685" spans="1:4" x14ac:dyDescent="0.2">
      <c r="A4685" s="271">
        <v>9885</v>
      </c>
      <c r="B4685" s="272" t="s">
        <v>5509</v>
      </c>
      <c r="C4685" s="271" t="s">
        <v>77</v>
      </c>
      <c r="D4685" s="273">
        <v>26.1</v>
      </c>
    </row>
    <row r="4686" spans="1:4" x14ac:dyDescent="0.2">
      <c r="A4686" s="271">
        <v>9891</v>
      </c>
      <c r="B4686" s="272" t="s">
        <v>5510</v>
      </c>
      <c r="C4686" s="271" t="s">
        <v>77</v>
      </c>
      <c r="D4686" s="273">
        <v>297.42</v>
      </c>
    </row>
    <row r="4687" spans="1:4" x14ac:dyDescent="0.2">
      <c r="A4687" s="271">
        <v>36316</v>
      </c>
      <c r="B4687" s="272" t="s">
        <v>5511</v>
      </c>
      <c r="C4687" s="271" t="s">
        <v>77</v>
      </c>
      <c r="D4687" s="273"/>
    </row>
    <row r="4688" spans="1:4" x14ac:dyDescent="0.2">
      <c r="A4688" s="271">
        <v>36313</v>
      </c>
      <c r="B4688" s="272" t="s">
        <v>5512</v>
      </c>
      <c r="C4688" s="271" t="s">
        <v>77</v>
      </c>
      <c r="D4688" s="273"/>
    </row>
    <row r="4689" spans="1:4" x14ac:dyDescent="0.2">
      <c r="A4689" s="271">
        <v>64</v>
      </c>
      <c r="B4689" s="272" t="s">
        <v>5513</v>
      </c>
      <c r="C4689" s="271" t="s">
        <v>77</v>
      </c>
      <c r="D4689" s="273"/>
    </row>
    <row r="4690" spans="1:4" x14ac:dyDescent="0.2">
      <c r="A4690" s="271">
        <v>37423</v>
      </c>
      <c r="B4690" s="272" t="s">
        <v>5514</v>
      </c>
      <c r="C4690" s="271" t="s">
        <v>77</v>
      </c>
      <c r="D4690" s="273"/>
    </row>
    <row r="4691" spans="1:4" x14ac:dyDescent="0.2">
      <c r="A4691" s="271">
        <v>9892</v>
      </c>
      <c r="B4691" s="272" t="s">
        <v>5515</v>
      </c>
      <c r="C4691" s="271" t="s">
        <v>77</v>
      </c>
      <c r="D4691" s="273">
        <v>6.46</v>
      </c>
    </row>
    <row r="4692" spans="1:4" x14ac:dyDescent="0.2">
      <c r="A4692" s="271">
        <v>9901</v>
      </c>
      <c r="B4692" s="272" t="s">
        <v>5516</v>
      </c>
      <c r="C4692" s="271" t="s">
        <v>77</v>
      </c>
      <c r="D4692" s="273">
        <v>31.25</v>
      </c>
    </row>
    <row r="4693" spans="1:4" x14ac:dyDescent="0.2">
      <c r="A4693" s="271">
        <v>9900</v>
      </c>
      <c r="B4693" s="272" t="s">
        <v>5517</v>
      </c>
      <c r="C4693" s="271" t="s">
        <v>77</v>
      </c>
      <c r="D4693" s="273">
        <v>18.11</v>
      </c>
    </row>
    <row r="4694" spans="1:4" x14ac:dyDescent="0.2">
      <c r="A4694" s="271">
        <v>9899</v>
      </c>
      <c r="B4694" s="272" t="s">
        <v>5518</v>
      </c>
      <c r="C4694" s="271" t="s">
        <v>77</v>
      </c>
      <c r="D4694" s="273">
        <v>8.1199999999999992</v>
      </c>
    </row>
    <row r="4695" spans="1:4" x14ac:dyDescent="0.2">
      <c r="A4695" s="271">
        <v>9908</v>
      </c>
      <c r="B4695" s="272" t="s">
        <v>5519</v>
      </c>
      <c r="C4695" s="271" t="s">
        <v>77</v>
      </c>
      <c r="D4695" s="273">
        <v>365.02</v>
      </c>
    </row>
    <row r="4696" spans="1:4" x14ac:dyDescent="0.2">
      <c r="A4696" s="271">
        <v>9905</v>
      </c>
      <c r="B4696" s="272" t="s">
        <v>5520</v>
      </c>
      <c r="C4696" s="271" t="s">
        <v>77</v>
      </c>
      <c r="D4696" s="273">
        <v>6.35</v>
      </c>
    </row>
    <row r="4697" spans="1:4" x14ac:dyDescent="0.2">
      <c r="A4697" s="271">
        <v>9906</v>
      </c>
      <c r="B4697" s="272" t="s">
        <v>5521</v>
      </c>
      <c r="C4697" s="271" t="s">
        <v>77</v>
      </c>
      <c r="D4697" s="273">
        <v>7.66</v>
      </c>
    </row>
    <row r="4698" spans="1:4" x14ac:dyDescent="0.2">
      <c r="A4698" s="271">
        <v>9895</v>
      </c>
      <c r="B4698" s="272" t="s">
        <v>5522</v>
      </c>
      <c r="C4698" s="271" t="s">
        <v>77</v>
      </c>
      <c r="D4698" s="273">
        <v>12.89</v>
      </c>
    </row>
    <row r="4699" spans="1:4" x14ac:dyDescent="0.2">
      <c r="A4699" s="271">
        <v>9894</v>
      </c>
      <c r="B4699" s="272" t="s">
        <v>5523</v>
      </c>
      <c r="C4699" s="271" t="s">
        <v>77</v>
      </c>
      <c r="D4699" s="273">
        <v>24.8</v>
      </c>
    </row>
    <row r="4700" spans="1:4" x14ac:dyDescent="0.2">
      <c r="A4700" s="271">
        <v>9897</v>
      </c>
      <c r="B4700" s="272" t="s">
        <v>5524</v>
      </c>
      <c r="C4700" s="271" t="s">
        <v>77</v>
      </c>
      <c r="D4700" s="273">
        <v>26.48</v>
      </c>
    </row>
    <row r="4701" spans="1:4" x14ac:dyDescent="0.2">
      <c r="A4701" s="271">
        <v>9910</v>
      </c>
      <c r="B4701" s="272" t="s">
        <v>5525</v>
      </c>
      <c r="C4701" s="271" t="s">
        <v>77</v>
      </c>
      <c r="D4701" s="273">
        <v>68.900000000000006</v>
      </c>
    </row>
    <row r="4702" spans="1:4" x14ac:dyDescent="0.2">
      <c r="A4702" s="271">
        <v>9909</v>
      </c>
      <c r="B4702" s="272" t="s">
        <v>5526</v>
      </c>
      <c r="C4702" s="271" t="s">
        <v>77</v>
      </c>
      <c r="D4702" s="273">
        <v>140.32</v>
      </c>
    </row>
    <row r="4703" spans="1:4" x14ac:dyDescent="0.2">
      <c r="A4703" s="271">
        <v>9907</v>
      </c>
      <c r="B4703" s="272" t="s">
        <v>5527</v>
      </c>
      <c r="C4703" s="271" t="s">
        <v>77</v>
      </c>
      <c r="D4703" s="273">
        <v>165.68</v>
      </c>
    </row>
    <row r="4704" spans="1:4" x14ac:dyDescent="0.2">
      <c r="A4704" s="271">
        <v>20973</v>
      </c>
      <c r="B4704" s="272" t="s">
        <v>5528</v>
      </c>
      <c r="C4704" s="271" t="s">
        <v>77</v>
      </c>
      <c r="D4704" s="273">
        <v>89.24</v>
      </c>
    </row>
    <row r="4705" spans="1:4" x14ac:dyDescent="0.2">
      <c r="A4705" s="271">
        <v>20974</v>
      </c>
      <c r="B4705" s="272" t="s">
        <v>5529</v>
      </c>
      <c r="C4705" s="271" t="s">
        <v>77</v>
      </c>
      <c r="D4705" s="273">
        <v>127.68</v>
      </c>
    </row>
    <row r="4706" spans="1:4" x14ac:dyDescent="0.2">
      <c r="A4706" s="271">
        <v>37989</v>
      </c>
      <c r="B4706" s="272" t="s">
        <v>5530</v>
      </c>
      <c r="C4706" s="271" t="s">
        <v>77</v>
      </c>
      <c r="D4706" s="273">
        <v>14.95</v>
      </c>
    </row>
    <row r="4707" spans="1:4" x14ac:dyDescent="0.2">
      <c r="A4707" s="271">
        <v>37990</v>
      </c>
      <c r="B4707" s="272" t="s">
        <v>5531</v>
      </c>
      <c r="C4707" s="271" t="s">
        <v>77</v>
      </c>
      <c r="D4707" s="273">
        <v>16.489999999999998</v>
      </c>
    </row>
    <row r="4708" spans="1:4" x14ac:dyDescent="0.2">
      <c r="A4708" s="271">
        <v>37991</v>
      </c>
      <c r="B4708" s="272" t="s">
        <v>5532</v>
      </c>
      <c r="C4708" s="271" t="s">
        <v>77</v>
      </c>
      <c r="D4708" s="273">
        <v>21.95</v>
      </c>
    </row>
    <row r="4709" spans="1:4" x14ac:dyDescent="0.2">
      <c r="A4709" s="271">
        <v>37992</v>
      </c>
      <c r="B4709" s="272" t="s">
        <v>5533</v>
      </c>
      <c r="C4709" s="271" t="s">
        <v>77</v>
      </c>
      <c r="D4709" s="273">
        <v>34.06</v>
      </c>
    </row>
    <row r="4710" spans="1:4" x14ac:dyDescent="0.2">
      <c r="A4710" s="271">
        <v>37993</v>
      </c>
      <c r="B4710" s="272" t="s">
        <v>5534</v>
      </c>
      <c r="C4710" s="271" t="s">
        <v>77</v>
      </c>
      <c r="D4710" s="273">
        <v>51.68</v>
      </c>
    </row>
    <row r="4711" spans="1:4" x14ac:dyDescent="0.2">
      <c r="A4711" s="271">
        <v>37994</v>
      </c>
      <c r="B4711" s="272" t="s">
        <v>5535</v>
      </c>
      <c r="C4711" s="271" t="s">
        <v>77</v>
      </c>
      <c r="D4711" s="273">
        <v>123.06</v>
      </c>
    </row>
    <row r="4712" spans="1:4" x14ac:dyDescent="0.2">
      <c r="A4712" s="271">
        <v>37995</v>
      </c>
      <c r="B4712" s="272" t="s">
        <v>5536</v>
      </c>
      <c r="C4712" s="271" t="s">
        <v>77</v>
      </c>
      <c r="D4712" s="273">
        <v>160.41</v>
      </c>
    </row>
    <row r="4713" spans="1:4" x14ac:dyDescent="0.2">
      <c r="A4713" s="271">
        <v>37996</v>
      </c>
      <c r="B4713" s="272" t="s">
        <v>5537</v>
      </c>
      <c r="C4713" s="271" t="s">
        <v>77</v>
      </c>
      <c r="D4713" s="273">
        <v>244.26</v>
      </c>
    </row>
    <row r="4714" spans="1:4" x14ac:dyDescent="0.2">
      <c r="A4714" s="271">
        <v>13883</v>
      </c>
      <c r="B4714" s="272" t="s">
        <v>5538</v>
      </c>
      <c r="C4714" s="271" t="s">
        <v>77</v>
      </c>
      <c r="D4714" s="273"/>
    </row>
    <row r="4715" spans="1:4" x14ac:dyDescent="0.2">
      <c r="A4715" s="271">
        <v>38604</v>
      </c>
      <c r="B4715" s="272" t="s">
        <v>5539</v>
      </c>
      <c r="C4715" s="271" t="s">
        <v>77</v>
      </c>
      <c r="D4715" s="273"/>
    </row>
    <row r="4716" spans="1:4" x14ac:dyDescent="0.2">
      <c r="A4716" s="271">
        <v>10601</v>
      </c>
      <c r="B4716" s="272" t="s">
        <v>5540</v>
      </c>
      <c r="C4716" s="271" t="s">
        <v>77</v>
      </c>
      <c r="D4716" s="273"/>
    </row>
    <row r="4717" spans="1:4" x14ac:dyDescent="0.2">
      <c r="A4717" s="271">
        <v>44469</v>
      </c>
      <c r="B4717" s="272" t="s">
        <v>5541</v>
      </c>
      <c r="C4717" s="271" t="s">
        <v>77</v>
      </c>
      <c r="D4717" s="273"/>
    </row>
    <row r="4718" spans="1:4" x14ac:dyDescent="0.2">
      <c r="A4718" s="271">
        <v>13894</v>
      </c>
      <c r="B4718" s="272" t="s">
        <v>5542</v>
      </c>
      <c r="C4718" s="271" t="s">
        <v>77</v>
      </c>
      <c r="D4718" s="273"/>
    </row>
    <row r="4719" spans="1:4" x14ac:dyDescent="0.2">
      <c r="A4719" s="271">
        <v>13895</v>
      </c>
      <c r="B4719" s="272" t="s">
        <v>5543</v>
      </c>
      <c r="C4719" s="271" t="s">
        <v>77</v>
      </c>
      <c r="D4719" s="273"/>
    </row>
    <row r="4720" spans="1:4" x14ac:dyDescent="0.2">
      <c r="A4720" s="271">
        <v>13892</v>
      </c>
      <c r="B4720" s="272" t="s">
        <v>5544</v>
      </c>
      <c r="C4720" s="271" t="s">
        <v>77</v>
      </c>
      <c r="D4720" s="273"/>
    </row>
    <row r="4721" spans="1:4" x14ac:dyDescent="0.2">
      <c r="A4721" s="271">
        <v>9914</v>
      </c>
      <c r="B4721" s="272" t="s">
        <v>5545</v>
      </c>
      <c r="C4721" s="271" t="s">
        <v>77</v>
      </c>
      <c r="D4721" s="273"/>
    </row>
    <row r="4722" spans="1:4" x14ac:dyDescent="0.2">
      <c r="A4722" s="271">
        <v>36485</v>
      </c>
      <c r="B4722" s="272" t="s">
        <v>5546</v>
      </c>
      <c r="C4722" s="271" t="s">
        <v>77</v>
      </c>
      <c r="D4722" s="273"/>
    </row>
    <row r="4723" spans="1:4" x14ac:dyDescent="0.2">
      <c r="A4723" s="271">
        <v>9912</v>
      </c>
      <c r="B4723" s="272" t="s">
        <v>5547</v>
      </c>
      <c r="C4723" s="271" t="s">
        <v>77</v>
      </c>
      <c r="D4723" s="273"/>
    </row>
    <row r="4724" spans="1:4" x14ac:dyDescent="0.2">
      <c r="A4724" s="271">
        <v>9921</v>
      </c>
      <c r="B4724" s="272" t="s">
        <v>5548</v>
      </c>
      <c r="C4724" s="271" t="s">
        <v>77</v>
      </c>
      <c r="D4724" s="273"/>
    </row>
    <row r="4725" spans="1:4" x14ac:dyDescent="0.2">
      <c r="A4725" s="271">
        <v>21112</v>
      </c>
      <c r="B4725" s="272" t="s">
        <v>5549</v>
      </c>
      <c r="C4725" s="271" t="s">
        <v>77</v>
      </c>
      <c r="D4725" s="273">
        <v>145.9</v>
      </c>
    </row>
    <row r="4726" spans="1:4" x14ac:dyDescent="0.2">
      <c r="A4726" s="271">
        <v>10228</v>
      </c>
      <c r="B4726" s="272" t="s">
        <v>5550</v>
      </c>
      <c r="C4726" s="271" t="s">
        <v>77</v>
      </c>
      <c r="D4726" s="273">
        <v>169.5</v>
      </c>
    </row>
    <row r="4727" spans="1:4" x14ac:dyDescent="0.2">
      <c r="A4727" s="271">
        <v>11781</v>
      </c>
      <c r="B4727" s="272" t="s">
        <v>5551</v>
      </c>
      <c r="C4727" s="271" t="s">
        <v>77</v>
      </c>
      <c r="D4727" s="273">
        <v>137.31</v>
      </c>
    </row>
    <row r="4728" spans="1:4" x14ac:dyDescent="0.2">
      <c r="A4728" s="271">
        <v>37588</v>
      </c>
      <c r="B4728" s="272" t="s">
        <v>5552</v>
      </c>
      <c r="C4728" s="271" t="s">
        <v>77</v>
      </c>
      <c r="D4728" s="273">
        <v>56.62</v>
      </c>
    </row>
    <row r="4729" spans="1:4" x14ac:dyDescent="0.2">
      <c r="A4729" s="271">
        <v>11751</v>
      </c>
      <c r="B4729" s="272" t="s">
        <v>5553</v>
      </c>
      <c r="C4729" s="271" t="s">
        <v>77</v>
      </c>
      <c r="D4729" s="273">
        <v>125.46</v>
      </c>
    </row>
    <row r="4730" spans="1:4" x14ac:dyDescent="0.2">
      <c r="A4730" s="271">
        <v>11750</v>
      </c>
      <c r="B4730" s="272" t="s">
        <v>5554</v>
      </c>
      <c r="C4730" s="271" t="s">
        <v>77</v>
      </c>
      <c r="D4730" s="273">
        <v>104.11</v>
      </c>
    </row>
    <row r="4731" spans="1:4" x14ac:dyDescent="0.2">
      <c r="A4731" s="271">
        <v>11746</v>
      </c>
      <c r="B4731" s="272" t="s">
        <v>5555</v>
      </c>
      <c r="C4731" s="271" t="s">
        <v>77</v>
      </c>
      <c r="D4731" s="273">
        <v>69.849999999999994</v>
      </c>
    </row>
    <row r="4732" spans="1:4" x14ac:dyDescent="0.2">
      <c r="A4732" s="271">
        <v>11748</v>
      </c>
      <c r="B4732" s="272" t="s">
        <v>5556</v>
      </c>
      <c r="C4732" s="271" t="s">
        <v>77</v>
      </c>
      <c r="D4732" s="273">
        <v>44.82</v>
      </c>
    </row>
    <row r="4733" spans="1:4" x14ac:dyDescent="0.2">
      <c r="A4733" s="271">
        <v>11747</v>
      </c>
      <c r="B4733" s="272" t="s">
        <v>5557</v>
      </c>
      <c r="C4733" s="271" t="s">
        <v>77</v>
      </c>
      <c r="D4733" s="273">
        <v>193.46</v>
      </c>
    </row>
    <row r="4734" spans="1:4" x14ac:dyDescent="0.2">
      <c r="A4734" s="271">
        <v>11749</v>
      </c>
      <c r="B4734" s="272" t="s">
        <v>5558</v>
      </c>
      <c r="C4734" s="271" t="s">
        <v>77</v>
      </c>
      <c r="D4734" s="273">
        <v>51.74</v>
      </c>
    </row>
    <row r="4735" spans="1:4" x14ac:dyDescent="0.2">
      <c r="A4735" s="271">
        <v>10236</v>
      </c>
      <c r="B4735" s="272" t="s">
        <v>5559</v>
      </c>
      <c r="C4735" s="271" t="s">
        <v>77</v>
      </c>
      <c r="D4735" s="273"/>
    </row>
    <row r="4736" spans="1:4" x14ac:dyDescent="0.2">
      <c r="A4736" s="271">
        <v>10233</v>
      </c>
      <c r="B4736" s="272" t="s">
        <v>5560</v>
      </c>
      <c r="C4736" s="271" t="s">
        <v>77</v>
      </c>
      <c r="D4736" s="273"/>
    </row>
    <row r="4737" spans="1:4" x14ac:dyDescent="0.2">
      <c r="A4737" s="271">
        <v>10234</v>
      </c>
      <c r="B4737" s="272" t="s">
        <v>5561</v>
      </c>
      <c r="C4737" s="271" t="s">
        <v>77</v>
      </c>
      <c r="D4737" s="273"/>
    </row>
    <row r="4738" spans="1:4" x14ac:dyDescent="0.2">
      <c r="A4738" s="271">
        <v>10231</v>
      </c>
      <c r="B4738" s="272" t="s">
        <v>5562</v>
      </c>
      <c r="C4738" s="271" t="s">
        <v>77</v>
      </c>
      <c r="D4738" s="273"/>
    </row>
    <row r="4739" spans="1:4" x14ac:dyDescent="0.2">
      <c r="A4739" s="271">
        <v>10232</v>
      </c>
      <c r="B4739" s="272" t="s">
        <v>5563</v>
      </c>
      <c r="C4739" s="271" t="s">
        <v>77</v>
      </c>
      <c r="D4739" s="273"/>
    </row>
    <row r="4740" spans="1:4" x14ac:dyDescent="0.2">
      <c r="A4740" s="271">
        <v>10235</v>
      </c>
      <c r="B4740" s="272" t="s">
        <v>5564</v>
      </c>
      <c r="C4740" s="271" t="s">
        <v>77</v>
      </c>
      <c r="D4740" s="273"/>
    </row>
    <row r="4741" spans="1:4" x14ac:dyDescent="0.2">
      <c r="A4741" s="271">
        <v>10229</v>
      </c>
      <c r="B4741" s="272" t="s">
        <v>5565</v>
      </c>
      <c r="C4741" s="271" t="s">
        <v>77</v>
      </c>
      <c r="D4741" s="273"/>
    </row>
    <row r="4742" spans="1:4" x14ac:dyDescent="0.2">
      <c r="A4742" s="271">
        <v>10230</v>
      </c>
      <c r="B4742" s="272" t="s">
        <v>5566</v>
      </c>
      <c r="C4742" s="271" t="s">
        <v>77</v>
      </c>
      <c r="D4742" s="273"/>
    </row>
    <row r="4743" spans="1:4" x14ac:dyDescent="0.2">
      <c r="A4743" s="271">
        <v>10409</v>
      </c>
      <c r="B4743" s="272" t="s">
        <v>5567</v>
      </c>
      <c r="C4743" s="271" t="s">
        <v>77</v>
      </c>
      <c r="D4743" s="273"/>
    </row>
    <row r="4744" spans="1:4" x14ac:dyDescent="0.2">
      <c r="A4744" s="271">
        <v>10411</v>
      </c>
      <c r="B4744" s="272" t="s">
        <v>5568</v>
      </c>
      <c r="C4744" s="271" t="s">
        <v>77</v>
      </c>
      <c r="D4744" s="273"/>
    </row>
    <row r="4745" spans="1:4" x14ac:dyDescent="0.2">
      <c r="A4745" s="271">
        <v>10410</v>
      </c>
      <c r="B4745" s="272" t="s">
        <v>5569</v>
      </c>
      <c r="C4745" s="271" t="s">
        <v>77</v>
      </c>
      <c r="D4745" s="273"/>
    </row>
    <row r="4746" spans="1:4" x14ac:dyDescent="0.2">
      <c r="A4746" s="271">
        <v>10404</v>
      </c>
      <c r="B4746" s="272" t="s">
        <v>5570</v>
      </c>
      <c r="C4746" s="271" t="s">
        <v>77</v>
      </c>
      <c r="D4746" s="273"/>
    </row>
    <row r="4747" spans="1:4" x14ac:dyDescent="0.2">
      <c r="A4747" s="271">
        <v>10405</v>
      </c>
      <c r="B4747" s="272" t="s">
        <v>5571</v>
      </c>
      <c r="C4747" s="271" t="s">
        <v>77</v>
      </c>
      <c r="D4747" s="273"/>
    </row>
    <row r="4748" spans="1:4" x14ac:dyDescent="0.2">
      <c r="A4748" s="271">
        <v>10408</v>
      </c>
      <c r="B4748" s="272" t="s">
        <v>5572</v>
      </c>
      <c r="C4748" s="271" t="s">
        <v>77</v>
      </c>
      <c r="D4748" s="273"/>
    </row>
    <row r="4749" spans="1:4" x14ac:dyDescent="0.2">
      <c r="A4749" s="271">
        <v>10406</v>
      </c>
      <c r="B4749" s="272" t="s">
        <v>5573</v>
      </c>
      <c r="C4749" s="271" t="s">
        <v>77</v>
      </c>
      <c r="D4749" s="273"/>
    </row>
    <row r="4750" spans="1:4" x14ac:dyDescent="0.2">
      <c r="A4750" s="271">
        <v>10412</v>
      </c>
      <c r="B4750" s="272" t="s">
        <v>5574</v>
      </c>
      <c r="C4750" s="271" t="s">
        <v>77</v>
      </c>
      <c r="D4750" s="273"/>
    </row>
    <row r="4751" spans="1:4" x14ac:dyDescent="0.2">
      <c r="A4751" s="271">
        <v>10407</v>
      </c>
      <c r="B4751" s="272" t="s">
        <v>5575</v>
      </c>
      <c r="C4751" s="271" t="s">
        <v>77</v>
      </c>
      <c r="D4751" s="273"/>
    </row>
    <row r="4752" spans="1:4" x14ac:dyDescent="0.2">
      <c r="A4752" s="271">
        <v>10416</v>
      </c>
      <c r="B4752" s="272" t="s">
        <v>5576</v>
      </c>
      <c r="C4752" s="271" t="s">
        <v>77</v>
      </c>
      <c r="D4752" s="273"/>
    </row>
    <row r="4753" spans="1:4" x14ac:dyDescent="0.2">
      <c r="A4753" s="271">
        <v>10419</v>
      </c>
      <c r="B4753" s="272" t="s">
        <v>5577</v>
      </c>
      <c r="C4753" s="271" t="s">
        <v>77</v>
      </c>
      <c r="D4753" s="273"/>
    </row>
    <row r="4754" spans="1:4" x14ac:dyDescent="0.2">
      <c r="A4754" s="271">
        <v>10418</v>
      </c>
      <c r="B4754" s="272" t="s">
        <v>5578</v>
      </c>
      <c r="C4754" s="271" t="s">
        <v>77</v>
      </c>
      <c r="D4754" s="273"/>
    </row>
    <row r="4755" spans="1:4" x14ac:dyDescent="0.2">
      <c r="A4755" s="271">
        <v>21092</v>
      </c>
      <c r="B4755" s="272" t="s">
        <v>5579</v>
      </c>
      <c r="C4755" s="271" t="s">
        <v>77</v>
      </c>
      <c r="D4755" s="273"/>
    </row>
    <row r="4756" spans="1:4" x14ac:dyDescent="0.2">
      <c r="A4756" s="271">
        <v>12657</v>
      </c>
      <c r="B4756" s="272" t="s">
        <v>5580</v>
      </c>
      <c r="C4756" s="271" t="s">
        <v>77</v>
      </c>
      <c r="D4756" s="273"/>
    </row>
    <row r="4757" spans="1:4" x14ac:dyDescent="0.2">
      <c r="A4757" s="271">
        <v>10417</v>
      </c>
      <c r="B4757" s="272" t="s">
        <v>5581</v>
      </c>
      <c r="C4757" s="271" t="s">
        <v>77</v>
      </c>
      <c r="D4757" s="273"/>
    </row>
    <row r="4758" spans="1:4" x14ac:dyDescent="0.2">
      <c r="A4758" s="271">
        <v>10414</v>
      </c>
      <c r="B4758" s="272" t="s">
        <v>5582</v>
      </c>
      <c r="C4758" s="271" t="s">
        <v>77</v>
      </c>
      <c r="D4758" s="273"/>
    </row>
    <row r="4759" spans="1:4" x14ac:dyDescent="0.2">
      <c r="A4759" s="271">
        <v>10413</v>
      </c>
      <c r="B4759" s="272" t="s">
        <v>5583</v>
      </c>
      <c r="C4759" s="271" t="s">
        <v>77</v>
      </c>
      <c r="D4759" s="273"/>
    </row>
    <row r="4760" spans="1:4" x14ac:dyDescent="0.2">
      <c r="A4760" s="271">
        <v>10415</v>
      </c>
      <c r="B4760" s="272" t="s">
        <v>5584</v>
      </c>
      <c r="C4760" s="271" t="s">
        <v>77</v>
      </c>
      <c r="D4760" s="273"/>
    </row>
    <row r="4761" spans="1:4" x14ac:dyDescent="0.2">
      <c r="A4761" s="271">
        <v>38643</v>
      </c>
      <c r="B4761" s="272" t="s">
        <v>5585</v>
      </c>
      <c r="C4761" s="271" t="s">
        <v>77</v>
      </c>
      <c r="D4761" s="273">
        <v>44.99</v>
      </c>
    </row>
    <row r="4762" spans="1:4" x14ac:dyDescent="0.2">
      <c r="A4762" s="271">
        <v>6157</v>
      </c>
      <c r="B4762" s="272" t="s">
        <v>5586</v>
      </c>
      <c r="C4762" s="271" t="s">
        <v>77</v>
      </c>
      <c r="D4762" s="273">
        <v>61.47</v>
      </c>
    </row>
    <row r="4763" spans="1:4" x14ac:dyDescent="0.2">
      <c r="A4763" s="271">
        <v>6158</v>
      </c>
      <c r="B4763" s="272" t="s">
        <v>5587</v>
      </c>
      <c r="C4763" s="271" t="s">
        <v>77</v>
      </c>
      <c r="D4763" s="273">
        <v>11.1</v>
      </c>
    </row>
    <row r="4764" spans="1:4" x14ac:dyDescent="0.2">
      <c r="A4764" s="271">
        <v>6156</v>
      </c>
      <c r="B4764" s="272" t="s">
        <v>5588</v>
      </c>
      <c r="C4764" s="271" t="s">
        <v>77</v>
      </c>
      <c r="D4764" s="273">
        <v>9.52</v>
      </c>
    </row>
    <row r="4765" spans="1:4" x14ac:dyDescent="0.2">
      <c r="A4765" s="271">
        <v>6153</v>
      </c>
      <c r="B4765" s="272" t="s">
        <v>5589</v>
      </c>
      <c r="C4765" s="271" t="s">
        <v>77</v>
      </c>
      <c r="D4765" s="273">
        <v>7.64</v>
      </c>
    </row>
    <row r="4766" spans="1:4" x14ac:dyDescent="0.2">
      <c r="A4766" s="271">
        <v>6154</v>
      </c>
      <c r="B4766" s="272" t="s">
        <v>5590</v>
      </c>
      <c r="C4766" s="271" t="s">
        <v>77</v>
      </c>
      <c r="D4766" s="273">
        <v>13.57</v>
      </c>
    </row>
    <row r="4767" spans="1:4" x14ac:dyDescent="0.2">
      <c r="A4767" s="271">
        <v>6155</v>
      </c>
      <c r="B4767" s="272" t="s">
        <v>5591</v>
      </c>
      <c r="C4767" s="271" t="s">
        <v>77</v>
      </c>
      <c r="D4767" s="273">
        <v>31.25</v>
      </c>
    </row>
    <row r="4768" spans="1:4" x14ac:dyDescent="0.2">
      <c r="A4768" s="271">
        <v>43595</v>
      </c>
      <c r="B4768" s="272" t="s">
        <v>5592</v>
      </c>
      <c r="C4768" s="271" t="s">
        <v>77</v>
      </c>
      <c r="D4768" s="273">
        <v>23.19</v>
      </c>
    </row>
    <row r="4769" spans="1:4" x14ac:dyDescent="0.2">
      <c r="A4769" s="271">
        <v>43596</v>
      </c>
      <c r="B4769" s="272" t="s">
        <v>5593</v>
      </c>
      <c r="C4769" s="271" t="s">
        <v>77</v>
      </c>
      <c r="D4769" s="273">
        <v>26.8</v>
      </c>
    </row>
    <row r="4770" spans="1:4" x14ac:dyDescent="0.2">
      <c r="A4770" s="271">
        <v>38108</v>
      </c>
      <c r="B4770" s="272" t="s">
        <v>5594</v>
      </c>
      <c r="C4770" s="271" t="s">
        <v>77</v>
      </c>
      <c r="D4770" s="273">
        <v>45.88</v>
      </c>
    </row>
    <row r="4771" spans="1:4" x14ac:dyDescent="0.2">
      <c r="A4771" s="271">
        <v>38087</v>
      </c>
      <c r="B4771" s="272" t="s">
        <v>5595</v>
      </c>
      <c r="C4771" s="271" t="s">
        <v>77</v>
      </c>
      <c r="D4771" s="273">
        <v>59.01</v>
      </c>
    </row>
    <row r="4772" spans="1:4" x14ac:dyDescent="0.2">
      <c r="A4772" s="271">
        <v>38109</v>
      </c>
      <c r="B4772" s="272" t="s">
        <v>5596</v>
      </c>
      <c r="C4772" s="271" t="s">
        <v>77</v>
      </c>
      <c r="D4772" s="273">
        <v>73.33</v>
      </c>
    </row>
    <row r="4773" spans="1:4" x14ac:dyDescent="0.2">
      <c r="A4773" s="271">
        <v>38088</v>
      </c>
      <c r="B4773" s="272" t="s">
        <v>5597</v>
      </c>
      <c r="C4773" s="271" t="s">
        <v>77</v>
      </c>
      <c r="D4773" s="273">
        <v>77.099999999999994</v>
      </c>
    </row>
    <row r="4774" spans="1:4" x14ac:dyDescent="0.2">
      <c r="A4774" s="271">
        <v>38110</v>
      </c>
      <c r="B4774" s="272" t="s">
        <v>5598</v>
      </c>
      <c r="C4774" s="271" t="s">
        <v>77</v>
      </c>
      <c r="D4774" s="273">
        <v>28.21</v>
      </c>
    </row>
    <row r="4775" spans="1:4" x14ac:dyDescent="0.2">
      <c r="A4775" s="271">
        <v>38089</v>
      </c>
      <c r="B4775" s="272" t="s">
        <v>5599</v>
      </c>
      <c r="C4775" s="271" t="s">
        <v>77</v>
      </c>
      <c r="D4775" s="273">
        <v>49.15</v>
      </c>
    </row>
    <row r="4776" spans="1:4" x14ac:dyDescent="0.2">
      <c r="A4776" s="271">
        <v>38111</v>
      </c>
      <c r="B4776" s="272" t="s">
        <v>5600</v>
      </c>
      <c r="C4776" s="271" t="s">
        <v>77</v>
      </c>
      <c r="D4776" s="273">
        <v>31.54</v>
      </c>
    </row>
    <row r="4777" spans="1:4" x14ac:dyDescent="0.2">
      <c r="A4777" s="271">
        <v>38090</v>
      </c>
      <c r="B4777" s="272" t="s">
        <v>5601</v>
      </c>
      <c r="C4777" s="271" t="s">
        <v>77</v>
      </c>
      <c r="D4777" s="273">
        <v>50.8</v>
      </c>
    </row>
    <row r="4778" spans="1:4" x14ac:dyDescent="0.2">
      <c r="A4778" s="271">
        <v>38400</v>
      </c>
      <c r="B4778" s="272" t="s">
        <v>5602</v>
      </c>
      <c r="C4778" s="271" t="s">
        <v>77</v>
      </c>
      <c r="D4778" s="273">
        <v>31.44</v>
      </c>
    </row>
    <row r="4779" spans="1:4" x14ac:dyDescent="0.2">
      <c r="A4779" s="271">
        <v>13726</v>
      </c>
      <c r="B4779" s="272" t="s">
        <v>5603</v>
      </c>
      <c r="C4779" s="271" t="s">
        <v>77</v>
      </c>
      <c r="D4779" s="273"/>
    </row>
    <row r="4780" spans="1:4" x14ac:dyDescent="0.2">
      <c r="A4780" s="271">
        <v>12627</v>
      </c>
      <c r="B4780" s="272" t="s">
        <v>5604</v>
      </c>
      <c r="C4780" s="271" t="s">
        <v>77</v>
      </c>
      <c r="D4780" s="273">
        <v>1.32</v>
      </c>
    </row>
    <row r="4781" spans="1:4" x14ac:dyDescent="0.2">
      <c r="A4781" s="271">
        <v>39996</v>
      </c>
      <c r="B4781" s="272" t="s">
        <v>5605</v>
      </c>
      <c r="C4781" s="271" t="s">
        <v>54</v>
      </c>
      <c r="D4781" s="273">
        <v>3.14</v>
      </c>
    </row>
    <row r="4782" spans="1:4" x14ac:dyDescent="0.2">
      <c r="A4782" s="271">
        <v>10478</v>
      </c>
      <c r="B4782" s="272" t="s">
        <v>5606</v>
      </c>
      <c r="C4782" s="271" t="s">
        <v>868</v>
      </c>
      <c r="D4782" s="273">
        <v>44.77</v>
      </c>
    </row>
    <row r="4783" spans="1:4" x14ac:dyDescent="0.2">
      <c r="A4783" s="271">
        <v>10481</v>
      </c>
      <c r="B4783" s="272" t="s">
        <v>5607</v>
      </c>
      <c r="C4783" s="271" t="s">
        <v>868</v>
      </c>
      <c r="D4783" s="273">
        <v>39.81</v>
      </c>
    </row>
    <row r="4784" spans="1:4" x14ac:dyDescent="0.2">
      <c r="A4784" s="271">
        <v>10475</v>
      </c>
      <c r="B4784" s="272" t="s">
        <v>5608</v>
      </c>
      <c r="C4784" s="271" t="s">
        <v>868</v>
      </c>
      <c r="D4784" s="273">
        <v>38.53</v>
      </c>
    </row>
    <row r="4785" spans="1:4" x14ac:dyDescent="0.2">
      <c r="A4785" s="271">
        <v>4030</v>
      </c>
      <c r="B4785" s="272" t="s">
        <v>5609</v>
      </c>
      <c r="C4785" s="271" t="s">
        <v>59</v>
      </c>
      <c r="D4785" s="273">
        <v>7.16</v>
      </c>
    </row>
    <row r="4786" spans="1:4" x14ac:dyDescent="0.2">
      <c r="A4786" s="271">
        <v>4031</v>
      </c>
      <c r="B4786" s="272" t="s">
        <v>5610</v>
      </c>
      <c r="C4786" s="271" t="s">
        <v>59</v>
      </c>
      <c r="D4786" s="273">
        <v>33.65</v>
      </c>
    </row>
    <row r="4787" spans="1:4" x14ac:dyDescent="0.2">
      <c r="A4787" s="271">
        <v>39399</v>
      </c>
      <c r="B4787" s="272" t="s">
        <v>5611</v>
      </c>
      <c r="C4787" s="271" t="s">
        <v>77</v>
      </c>
      <c r="D4787" s="273"/>
    </row>
    <row r="4788" spans="1:4" x14ac:dyDescent="0.2">
      <c r="A4788" s="271">
        <v>39400</v>
      </c>
      <c r="B4788" s="272" t="s">
        <v>5612</v>
      </c>
      <c r="C4788" s="271" t="s">
        <v>77</v>
      </c>
      <c r="D4788" s="273"/>
    </row>
    <row r="4789" spans="1:4" x14ac:dyDescent="0.2">
      <c r="A4789" s="271">
        <v>39401</v>
      </c>
      <c r="B4789" s="272" t="s">
        <v>5613</v>
      </c>
      <c r="C4789" s="271" t="s">
        <v>77</v>
      </c>
      <c r="D4789" s="273"/>
    </row>
    <row r="4790" spans="1:4" x14ac:dyDescent="0.2">
      <c r="A4790" s="271">
        <v>11652</v>
      </c>
      <c r="B4790" s="272" t="s">
        <v>5614</v>
      </c>
      <c r="C4790" s="271" t="s">
        <v>77</v>
      </c>
      <c r="D4790" s="273"/>
    </row>
    <row r="4791" spans="1:4" x14ac:dyDescent="0.2">
      <c r="A4791" s="271">
        <v>13475</v>
      </c>
      <c r="B4791" s="272" t="s">
        <v>5615</v>
      </c>
      <c r="C4791" s="271" t="s">
        <v>77</v>
      </c>
      <c r="D4791" s="273"/>
    </row>
    <row r="4792" spans="1:4" x14ac:dyDescent="0.2">
      <c r="A4792" s="271">
        <v>13896</v>
      </c>
      <c r="B4792" s="272" t="s">
        <v>5616</v>
      </c>
      <c r="C4792" s="271" t="s">
        <v>77</v>
      </c>
      <c r="D4792" s="273"/>
    </row>
    <row r="4793" spans="1:4" x14ac:dyDescent="0.2">
      <c r="A4793" s="271">
        <v>44470</v>
      </c>
      <c r="B4793" s="272" t="s">
        <v>5617</v>
      </c>
      <c r="C4793" s="271" t="s">
        <v>77</v>
      </c>
      <c r="D4793" s="273"/>
    </row>
    <row r="4794" spans="1:4" x14ac:dyDescent="0.2">
      <c r="A4794" s="271">
        <v>13476</v>
      </c>
      <c r="B4794" s="272" t="s">
        <v>5618</v>
      </c>
      <c r="C4794" s="271" t="s">
        <v>77</v>
      </c>
      <c r="D4794" s="273"/>
    </row>
    <row r="4795" spans="1:4" x14ac:dyDescent="0.2">
      <c r="A4795" s="271">
        <v>44491</v>
      </c>
      <c r="B4795" s="272" t="s">
        <v>5619</v>
      </c>
      <c r="C4795" s="271" t="s">
        <v>77</v>
      </c>
      <c r="D4795" s="273"/>
    </row>
    <row r="4796" spans="1:4" x14ac:dyDescent="0.2">
      <c r="A4796" s="271">
        <v>10488</v>
      </c>
      <c r="B4796" s="272" t="s">
        <v>5620</v>
      </c>
      <c r="C4796" s="271" t="s">
        <v>77</v>
      </c>
      <c r="D4796" s="273"/>
    </row>
    <row r="4797" spans="1:4" x14ac:dyDescent="0.2">
      <c r="A4797" s="271">
        <v>13606</v>
      </c>
      <c r="B4797" s="272" t="s">
        <v>5621</v>
      </c>
      <c r="C4797" s="271" t="s">
        <v>77</v>
      </c>
      <c r="D4797" s="273"/>
    </row>
    <row r="4798" spans="1:4" x14ac:dyDescent="0.2">
      <c r="A4798" s="271">
        <v>10489</v>
      </c>
      <c r="B4798" s="272" t="s">
        <v>5622</v>
      </c>
      <c r="C4798" s="271" t="s">
        <v>65</v>
      </c>
      <c r="D4798" s="273">
        <v>17.04</v>
      </c>
    </row>
    <row r="4799" spans="1:4" x14ac:dyDescent="0.2">
      <c r="A4799" s="271">
        <v>41073</v>
      </c>
      <c r="B4799" s="272" t="s">
        <v>5623</v>
      </c>
      <c r="C4799" s="271" t="s">
        <v>966</v>
      </c>
      <c r="D4799" s="273">
        <v>3005.82</v>
      </c>
    </row>
    <row r="4800" spans="1:4" x14ac:dyDescent="0.2">
      <c r="A4800" s="271">
        <v>34391</v>
      </c>
      <c r="B4800" s="272" t="s">
        <v>5624</v>
      </c>
      <c r="C4800" s="271" t="s">
        <v>59</v>
      </c>
      <c r="D4800" s="273">
        <v>1101.1199999999999</v>
      </c>
    </row>
    <row r="4801" spans="1:4" x14ac:dyDescent="0.2">
      <c r="A4801" s="271">
        <v>10496</v>
      </c>
      <c r="B4801" s="272" t="s">
        <v>5625</v>
      </c>
      <c r="C4801" s="271" t="s">
        <v>59</v>
      </c>
      <c r="D4801" s="273">
        <v>958.33</v>
      </c>
    </row>
    <row r="4802" spans="1:4" x14ac:dyDescent="0.2">
      <c r="A4802" s="271">
        <v>10497</v>
      </c>
      <c r="B4802" s="272" t="s">
        <v>5626</v>
      </c>
      <c r="C4802" s="271" t="s">
        <v>59</v>
      </c>
      <c r="D4802" s="273">
        <v>2491.66</v>
      </c>
    </row>
    <row r="4803" spans="1:4" x14ac:dyDescent="0.2">
      <c r="A4803" s="271">
        <v>10504</v>
      </c>
      <c r="B4803" s="272" t="s">
        <v>5627</v>
      </c>
      <c r="C4803" s="271" t="s">
        <v>59</v>
      </c>
      <c r="D4803" s="273">
        <v>2913.33</v>
      </c>
    </row>
    <row r="4804" spans="1:4" x14ac:dyDescent="0.2">
      <c r="A4804" s="271">
        <v>34390</v>
      </c>
      <c r="B4804" s="272" t="s">
        <v>5628</v>
      </c>
      <c r="C4804" s="271" t="s">
        <v>59</v>
      </c>
      <c r="D4804" s="273">
        <v>858.66</v>
      </c>
    </row>
    <row r="4805" spans="1:4" x14ac:dyDescent="0.2">
      <c r="A4805" s="271">
        <v>34389</v>
      </c>
      <c r="B4805" s="272" t="s">
        <v>5629</v>
      </c>
      <c r="C4805" s="271" t="s">
        <v>59</v>
      </c>
      <c r="D4805" s="273">
        <v>268.33</v>
      </c>
    </row>
    <row r="4806" spans="1:4" x14ac:dyDescent="0.2">
      <c r="A4806" s="271">
        <v>34388</v>
      </c>
      <c r="B4806" s="272" t="s">
        <v>5630</v>
      </c>
      <c r="C4806" s="271" t="s">
        <v>59</v>
      </c>
      <c r="D4806" s="273">
        <v>381.37</v>
      </c>
    </row>
    <row r="4807" spans="1:4" x14ac:dyDescent="0.2">
      <c r="A4807" s="271">
        <v>34387</v>
      </c>
      <c r="B4807" s="272" t="s">
        <v>5631</v>
      </c>
      <c r="C4807" s="271" t="s">
        <v>59</v>
      </c>
      <c r="D4807" s="273">
        <v>619.08000000000004</v>
      </c>
    </row>
    <row r="4808" spans="1:4" x14ac:dyDescent="0.2">
      <c r="A4808" s="271">
        <v>11188</v>
      </c>
      <c r="B4808" s="272" t="s">
        <v>5632</v>
      </c>
      <c r="C4808" s="271" t="s">
        <v>59</v>
      </c>
      <c r="D4808" s="273">
        <v>306.66000000000003</v>
      </c>
    </row>
    <row r="4809" spans="1:4" x14ac:dyDescent="0.2">
      <c r="A4809" s="271">
        <v>11189</v>
      </c>
      <c r="B4809" s="272" t="s">
        <v>5633</v>
      </c>
      <c r="C4809" s="271" t="s">
        <v>59</v>
      </c>
      <c r="D4809" s="273">
        <v>460</v>
      </c>
    </row>
    <row r="4810" spans="1:4" x14ac:dyDescent="0.2">
      <c r="A4810" s="271">
        <v>21107</v>
      </c>
      <c r="B4810" s="272" t="s">
        <v>5634</v>
      </c>
      <c r="C4810" s="271" t="s">
        <v>59</v>
      </c>
      <c r="D4810" s="273">
        <v>331.04</v>
      </c>
    </row>
    <row r="4811" spans="1:4" x14ac:dyDescent="0.2">
      <c r="A4811" s="271">
        <v>34386</v>
      </c>
      <c r="B4811" s="272" t="s">
        <v>5635</v>
      </c>
      <c r="C4811" s="271" t="s">
        <v>59</v>
      </c>
      <c r="D4811" s="273">
        <v>575</v>
      </c>
    </row>
    <row r="4812" spans="1:4" x14ac:dyDescent="0.2">
      <c r="A4812" s="271">
        <v>10490</v>
      </c>
      <c r="B4812" s="272" t="s">
        <v>5636</v>
      </c>
      <c r="C4812" s="271" t="s">
        <v>59</v>
      </c>
      <c r="D4812" s="273">
        <v>201.25</v>
      </c>
    </row>
    <row r="4813" spans="1:4" x14ac:dyDescent="0.2">
      <c r="A4813" s="271">
        <v>10492</v>
      </c>
      <c r="B4813" s="272" t="s">
        <v>5637</v>
      </c>
      <c r="C4813" s="271" t="s">
        <v>59</v>
      </c>
      <c r="D4813" s="273">
        <v>230</v>
      </c>
    </row>
    <row r="4814" spans="1:4" x14ac:dyDescent="0.2">
      <c r="A4814" s="271">
        <v>10493</v>
      </c>
      <c r="B4814" s="272" t="s">
        <v>5638</v>
      </c>
      <c r="C4814" s="271" t="s">
        <v>59</v>
      </c>
      <c r="D4814" s="273">
        <v>268.33</v>
      </c>
    </row>
    <row r="4815" spans="1:4" x14ac:dyDescent="0.2">
      <c r="A4815" s="271">
        <v>10491</v>
      </c>
      <c r="B4815" s="272" t="s">
        <v>5639</v>
      </c>
      <c r="C4815" s="271" t="s">
        <v>59</v>
      </c>
      <c r="D4815" s="273">
        <v>325.83</v>
      </c>
    </row>
    <row r="4816" spans="1:4" x14ac:dyDescent="0.2">
      <c r="A4816" s="271">
        <v>34385</v>
      </c>
      <c r="B4816" s="272" t="s">
        <v>5640</v>
      </c>
      <c r="C4816" s="271" t="s">
        <v>59</v>
      </c>
      <c r="D4816" s="273">
        <v>475.33</v>
      </c>
    </row>
    <row r="4817" spans="1:4" x14ac:dyDescent="0.2">
      <c r="A4817" s="271">
        <v>10499</v>
      </c>
      <c r="B4817" s="272" t="s">
        <v>5641</v>
      </c>
      <c r="C4817" s="271" t="s">
        <v>59</v>
      </c>
      <c r="D4817" s="273">
        <v>191.66</v>
      </c>
    </row>
    <row r="4818" spans="1:4" x14ac:dyDescent="0.2">
      <c r="A4818" s="271">
        <v>34384</v>
      </c>
      <c r="B4818" s="272" t="s">
        <v>5642</v>
      </c>
      <c r="C4818" s="271" t="s">
        <v>59</v>
      </c>
      <c r="D4818" s="273">
        <v>575</v>
      </c>
    </row>
    <row r="4819" spans="1:4" x14ac:dyDescent="0.2">
      <c r="A4819" s="271">
        <v>11185</v>
      </c>
      <c r="B4819" s="272" t="s">
        <v>5643</v>
      </c>
      <c r="C4819" s="271" t="s">
        <v>59</v>
      </c>
      <c r="D4819" s="273">
        <v>594.16</v>
      </c>
    </row>
    <row r="4820" spans="1:4" x14ac:dyDescent="0.2">
      <c r="A4820" s="271">
        <v>10507</v>
      </c>
      <c r="B4820" s="272" t="s">
        <v>5644</v>
      </c>
      <c r="C4820" s="271" t="s">
        <v>59</v>
      </c>
      <c r="D4820" s="273">
        <v>526.99</v>
      </c>
    </row>
    <row r="4821" spans="1:4" x14ac:dyDescent="0.2">
      <c r="A4821" s="271">
        <v>10505</v>
      </c>
      <c r="B4821" s="272" t="s">
        <v>5645</v>
      </c>
      <c r="C4821" s="271" t="s">
        <v>59</v>
      </c>
      <c r="D4821" s="273">
        <v>310.95999999999998</v>
      </c>
    </row>
    <row r="4822" spans="1:4" x14ac:dyDescent="0.2">
      <c r="A4822" s="271">
        <v>10506</v>
      </c>
      <c r="B4822" s="272" t="s">
        <v>5646</v>
      </c>
      <c r="C4822" s="271" t="s">
        <v>59</v>
      </c>
      <c r="D4822" s="273">
        <v>405.94</v>
      </c>
    </row>
    <row r="4823" spans="1:4" x14ac:dyDescent="0.2">
      <c r="A4823" s="271">
        <v>5031</v>
      </c>
      <c r="B4823" s="272" t="s">
        <v>5647</v>
      </c>
      <c r="C4823" s="271" t="s">
        <v>59</v>
      </c>
      <c r="D4823" s="273">
        <v>570</v>
      </c>
    </row>
    <row r="4824" spans="1:4" x14ac:dyDescent="0.2">
      <c r="A4824" s="271">
        <v>10502</v>
      </c>
      <c r="B4824" s="272" t="s">
        <v>5648</v>
      </c>
      <c r="C4824" s="271" t="s">
        <v>59</v>
      </c>
      <c r="D4824" s="273">
        <v>664.18</v>
      </c>
    </row>
    <row r="4825" spans="1:4" x14ac:dyDescent="0.2">
      <c r="A4825" s="271">
        <v>10501</v>
      </c>
      <c r="B4825" s="272" t="s">
        <v>5649</v>
      </c>
      <c r="C4825" s="271" t="s">
        <v>59</v>
      </c>
      <c r="D4825" s="273">
        <v>375.24</v>
      </c>
    </row>
    <row r="4826" spans="1:4" x14ac:dyDescent="0.2">
      <c r="A4826" s="271">
        <v>10503</v>
      </c>
      <c r="B4826" s="272" t="s">
        <v>5650</v>
      </c>
      <c r="C4826" s="271" t="s">
        <v>59</v>
      </c>
      <c r="D4826" s="273">
        <v>506.95</v>
      </c>
    </row>
    <row r="4827" spans="1:4" x14ac:dyDescent="0.2">
      <c r="A4827" s="271">
        <v>4500</v>
      </c>
      <c r="B4827" s="272" t="s">
        <v>5651</v>
      </c>
      <c r="C4827" s="271" t="s">
        <v>54</v>
      </c>
      <c r="D4827" s="273">
        <v>22.32</v>
      </c>
    </row>
    <row r="4828" spans="1:4" x14ac:dyDescent="0.2">
      <c r="A4828" s="271">
        <v>4448</v>
      </c>
      <c r="B4828" s="272" t="s">
        <v>5652</v>
      </c>
      <c r="C4828" s="271" t="s">
        <v>54</v>
      </c>
      <c r="D4828" s="273">
        <v>30.66</v>
      </c>
    </row>
    <row r="4829" spans="1:4" x14ac:dyDescent="0.2">
      <c r="A4829" s="271">
        <v>20213</v>
      </c>
      <c r="B4829" s="272" t="s">
        <v>5653</v>
      </c>
      <c r="C4829" s="271" t="s">
        <v>54</v>
      </c>
      <c r="D4829" s="273">
        <v>20.54</v>
      </c>
    </row>
    <row r="4830" spans="1:4" x14ac:dyDescent="0.2">
      <c r="A4830" s="271">
        <v>20211</v>
      </c>
      <c r="B4830" s="272" t="s">
        <v>5654</v>
      </c>
      <c r="C4830" s="271" t="s">
        <v>54</v>
      </c>
      <c r="D4830" s="273">
        <v>27.2</v>
      </c>
    </row>
    <row r="4831" spans="1:4" x14ac:dyDescent="0.2">
      <c r="A4831" s="271">
        <v>40270</v>
      </c>
      <c r="B4831" s="272" t="s">
        <v>5655</v>
      </c>
      <c r="C4831" s="271" t="s">
        <v>54</v>
      </c>
      <c r="D4831" s="273"/>
    </row>
    <row r="4832" spans="1:4" x14ac:dyDescent="0.2">
      <c r="A4832" s="271">
        <v>4425</v>
      </c>
      <c r="B4832" s="272" t="s">
        <v>5656</v>
      </c>
      <c r="C4832" s="271" t="s">
        <v>54</v>
      </c>
      <c r="D4832" s="273">
        <v>22.48</v>
      </c>
    </row>
    <row r="4833" spans="1:4" x14ac:dyDescent="0.2">
      <c r="A4833" s="271">
        <v>4472</v>
      </c>
      <c r="B4833" s="272" t="s">
        <v>5657</v>
      </c>
      <c r="C4833" s="271" t="s">
        <v>54</v>
      </c>
      <c r="D4833" s="273">
        <v>28.08</v>
      </c>
    </row>
    <row r="4834" spans="1:4" x14ac:dyDescent="0.2">
      <c r="A4834" s="271">
        <v>35272</v>
      </c>
      <c r="B4834" s="272" t="s">
        <v>5658</v>
      </c>
      <c r="C4834" s="271" t="s">
        <v>54</v>
      </c>
      <c r="D4834" s="273">
        <v>40.6</v>
      </c>
    </row>
    <row r="4835" spans="1:4" x14ac:dyDescent="0.2">
      <c r="A4835" s="271">
        <v>4481</v>
      </c>
      <c r="B4835" s="272" t="s">
        <v>5659</v>
      </c>
      <c r="C4835" s="271" t="s">
        <v>54</v>
      </c>
      <c r="D4835" s="273">
        <v>43.46</v>
      </c>
    </row>
    <row r="4836" spans="1:4" x14ac:dyDescent="0.2">
      <c r="A4836" s="271">
        <v>34345</v>
      </c>
      <c r="B4836" s="272" t="s">
        <v>5660</v>
      </c>
      <c r="C4836" s="271" t="s">
        <v>65</v>
      </c>
      <c r="D4836" s="273">
        <v>15.26</v>
      </c>
    </row>
    <row r="4837" spans="1:4" x14ac:dyDescent="0.2">
      <c r="A4837" s="271">
        <v>41096</v>
      </c>
      <c r="B4837" s="272" t="s">
        <v>5661</v>
      </c>
      <c r="C4837" s="271" t="s">
        <v>966</v>
      </c>
      <c r="D4837" s="273">
        <v>2694.96</v>
      </c>
    </row>
    <row r="4838" spans="1:4" x14ac:dyDescent="0.2">
      <c r="A4838">
        <v>104658</v>
      </c>
      <c r="B4838" t="s">
        <v>5662</v>
      </c>
      <c r="C4838" t="s">
        <v>59</v>
      </c>
      <c r="D4838">
        <v>193.46</v>
      </c>
    </row>
    <row r="4839" spans="1:4" x14ac:dyDescent="0.2">
      <c r="A4839">
        <v>105002</v>
      </c>
      <c r="B4839" t="s">
        <v>5663</v>
      </c>
      <c r="C4839" t="s">
        <v>77</v>
      </c>
      <c r="D4839">
        <v>803.24</v>
      </c>
    </row>
    <row r="4840" spans="1:4" x14ac:dyDescent="0.2">
      <c r="A4840">
        <v>105004</v>
      </c>
      <c r="B4840" t="s">
        <v>5664</v>
      </c>
      <c r="C4840" t="s">
        <v>59</v>
      </c>
      <c r="D4840">
        <v>136.29</v>
      </c>
    </row>
    <row r="4841" spans="1:4" x14ac:dyDescent="0.2">
      <c r="A4841">
        <v>105003</v>
      </c>
      <c r="B4841" t="s">
        <v>5665</v>
      </c>
      <c r="C4841" t="s">
        <v>77</v>
      </c>
      <c r="D4841">
        <v>1220.6400000000001</v>
      </c>
    </row>
    <row r="4842" spans="1:4" x14ac:dyDescent="0.2">
      <c r="A4842">
        <v>105005</v>
      </c>
      <c r="B4842" t="s">
        <v>5666</v>
      </c>
      <c r="C4842" t="s">
        <v>59</v>
      </c>
      <c r="D4842">
        <v>213.57</v>
      </c>
    </row>
    <row r="4843" spans="1:4" x14ac:dyDescent="0.2">
      <c r="A4843">
        <v>105006</v>
      </c>
      <c r="B4843" t="s">
        <v>5667</v>
      </c>
      <c r="C4843" t="s">
        <v>77</v>
      </c>
      <c r="D4843">
        <v>0</v>
      </c>
    </row>
    <row r="4844" spans="1:4" x14ac:dyDescent="0.2">
      <c r="A4844">
        <v>104999</v>
      </c>
      <c r="B4844" t="s">
        <v>5668</v>
      </c>
      <c r="C4844" t="s">
        <v>77</v>
      </c>
      <c r="D4844">
        <v>0</v>
      </c>
    </row>
    <row r="4845" spans="1:4" x14ac:dyDescent="0.2">
      <c r="A4845">
        <v>105000</v>
      </c>
      <c r="B4845" t="s">
        <v>5669</v>
      </c>
      <c r="C4845" t="s">
        <v>54</v>
      </c>
      <c r="D4845">
        <v>1408.48</v>
      </c>
    </row>
    <row r="4846" spans="1:4" x14ac:dyDescent="0.2">
      <c r="A4846">
        <v>105001</v>
      </c>
      <c r="B4846" t="s">
        <v>5670</v>
      </c>
      <c r="C4846" t="s">
        <v>54</v>
      </c>
      <c r="D4846">
        <v>1450.69</v>
      </c>
    </row>
    <row r="4847" spans="1:4" x14ac:dyDescent="0.2">
      <c r="A4847">
        <v>89306</v>
      </c>
      <c r="B4847" t="s">
        <v>5671</v>
      </c>
      <c r="C4847" t="s">
        <v>59</v>
      </c>
      <c r="D4847">
        <v>103.24</v>
      </c>
    </row>
    <row r="4848" spans="1:4" x14ac:dyDescent="0.2">
      <c r="A4848">
        <v>89307</v>
      </c>
      <c r="B4848" t="s">
        <v>5672</v>
      </c>
      <c r="C4848" t="s">
        <v>59</v>
      </c>
      <c r="D4848">
        <v>105.62</v>
      </c>
    </row>
    <row r="4849" spans="1:4" x14ac:dyDescent="0.2">
      <c r="A4849">
        <v>89290</v>
      </c>
      <c r="B4849" t="s">
        <v>5673</v>
      </c>
      <c r="C4849" t="s">
        <v>59</v>
      </c>
      <c r="D4849">
        <v>87.48</v>
      </c>
    </row>
    <row r="4850" spans="1:4" x14ac:dyDescent="0.2">
      <c r="A4850">
        <v>89291</v>
      </c>
      <c r="B4850" t="s">
        <v>5674</v>
      </c>
      <c r="C4850" t="s">
        <v>59</v>
      </c>
      <c r="D4850">
        <v>89.25</v>
      </c>
    </row>
    <row r="4851" spans="1:4" x14ac:dyDescent="0.2">
      <c r="A4851">
        <v>89298</v>
      </c>
      <c r="B4851" t="s">
        <v>5675</v>
      </c>
      <c r="C4851" t="s">
        <v>59</v>
      </c>
      <c r="D4851">
        <v>91.33</v>
      </c>
    </row>
    <row r="4852" spans="1:4" x14ac:dyDescent="0.2">
      <c r="A4852">
        <v>89299</v>
      </c>
      <c r="B4852" t="s">
        <v>5676</v>
      </c>
      <c r="C4852" t="s">
        <v>59</v>
      </c>
      <c r="D4852">
        <v>93.46</v>
      </c>
    </row>
    <row r="4853" spans="1:4" x14ac:dyDescent="0.2">
      <c r="A4853">
        <v>89282</v>
      </c>
      <c r="B4853" t="s">
        <v>5677</v>
      </c>
      <c r="C4853" t="s">
        <v>59</v>
      </c>
      <c r="D4853">
        <v>80.14</v>
      </c>
    </row>
    <row r="4854" spans="1:4" x14ac:dyDescent="0.2">
      <c r="A4854">
        <v>89283</v>
      </c>
      <c r="B4854" t="s">
        <v>5678</v>
      </c>
      <c r="C4854" t="s">
        <v>59</v>
      </c>
      <c r="D4854">
        <v>81.739999999999995</v>
      </c>
    </row>
    <row r="4855" spans="1:4" x14ac:dyDescent="0.2">
      <c r="A4855">
        <v>89480</v>
      </c>
      <c r="B4855" t="s">
        <v>5679</v>
      </c>
      <c r="C4855" t="s">
        <v>59</v>
      </c>
      <c r="D4855">
        <v>171.98</v>
      </c>
    </row>
    <row r="4856" spans="1:4" x14ac:dyDescent="0.2">
      <c r="A4856">
        <v>89464</v>
      </c>
      <c r="B4856" t="s">
        <v>5680</v>
      </c>
      <c r="C4856" t="s">
        <v>59</v>
      </c>
      <c r="D4856">
        <v>152.30000000000001</v>
      </c>
    </row>
    <row r="4857" spans="1:4" x14ac:dyDescent="0.2">
      <c r="A4857">
        <v>89478</v>
      </c>
      <c r="B4857" t="s">
        <v>5681</v>
      </c>
      <c r="C4857" t="s">
        <v>59</v>
      </c>
      <c r="D4857">
        <v>146.43</v>
      </c>
    </row>
    <row r="4858" spans="1:4" x14ac:dyDescent="0.2">
      <c r="A4858">
        <v>89462</v>
      </c>
      <c r="B4858" t="s">
        <v>5682</v>
      </c>
      <c r="C4858" t="s">
        <v>59</v>
      </c>
      <c r="D4858">
        <v>127.97</v>
      </c>
    </row>
    <row r="4859" spans="1:4" x14ac:dyDescent="0.2">
      <c r="A4859">
        <v>104444</v>
      </c>
      <c r="B4859" t="s">
        <v>5683</v>
      </c>
      <c r="C4859" t="s">
        <v>59</v>
      </c>
      <c r="D4859">
        <v>0</v>
      </c>
    </row>
    <row r="4860" spans="1:4" x14ac:dyDescent="0.2">
      <c r="A4860">
        <v>104442</v>
      </c>
      <c r="B4860" t="s">
        <v>5684</v>
      </c>
      <c r="C4860" t="s">
        <v>59</v>
      </c>
      <c r="D4860">
        <v>0</v>
      </c>
    </row>
    <row r="4861" spans="1:4" x14ac:dyDescent="0.2">
      <c r="A4861">
        <v>89472</v>
      </c>
      <c r="B4861" t="s">
        <v>5685</v>
      </c>
      <c r="C4861" t="s">
        <v>59</v>
      </c>
      <c r="D4861">
        <v>133.5</v>
      </c>
    </row>
    <row r="4862" spans="1:4" x14ac:dyDescent="0.2">
      <c r="A4862">
        <v>89455</v>
      </c>
      <c r="B4862" t="s">
        <v>5686</v>
      </c>
      <c r="C4862" t="s">
        <v>59</v>
      </c>
      <c r="D4862">
        <v>120.94</v>
      </c>
    </row>
    <row r="4863" spans="1:4" x14ac:dyDescent="0.2">
      <c r="A4863">
        <v>89470</v>
      </c>
      <c r="B4863" t="s">
        <v>5687</v>
      </c>
      <c r="C4863" t="s">
        <v>59</v>
      </c>
      <c r="D4863">
        <v>109.8</v>
      </c>
    </row>
    <row r="4864" spans="1:4" x14ac:dyDescent="0.2">
      <c r="A4864">
        <v>89453</v>
      </c>
      <c r="B4864" t="s">
        <v>5688</v>
      </c>
      <c r="C4864" t="s">
        <v>59</v>
      </c>
      <c r="D4864">
        <v>98.43</v>
      </c>
    </row>
    <row r="4865" spans="1:4" x14ac:dyDescent="0.2">
      <c r="A4865">
        <v>104443</v>
      </c>
      <c r="B4865" t="s">
        <v>5689</v>
      </c>
      <c r="C4865" t="s">
        <v>59</v>
      </c>
      <c r="D4865">
        <v>0</v>
      </c>
    </row>
    <row r="4866" spans="1:4" x14ac:dyDescent="0.2">
      <c r="A4866">
        <v>104441</v>
      </c>
      <c r="B4866" t="s">
        <v>5690</v>
      </c>
      <c r="C4866" t="s">
        <v>59</v>
      </c>
      <c r="D4866">
        <v>0</v>
      </c>
    </row>
    <row r="4867" spans="1:4" x14ac:dyDescent="0.2">
      <c r="A4867">
        <v>103354</v>
      </c>
      <c r="B4867" t="s">
        <v>5691</v>
      </c>
      <c r="C4867" t="s">
        <v>59</v>
      </c>
      <c r="D4867">
        <v>92.47</v>
      </c>
    </row>
    <row r="4868" spans="1:4" x14ac:dyDescent="0.2">
      <c r="A4868">
        <v>103355</v>
      </c>
      <c r="B4868" t="s">
        <v>5692</v>
      </c>
      <c r="C4868" t="s">
        <v>59</v>
      </c>
      <c r="D4868">
        <v>93.82</v>
      </c>
    </row>
    <row r="4869" spans="1:4" x14ac:dyDescent="0.2">
      <c r="A4869">
        <v>103330</v>
      </c>
      <c r="B4869" t="s">
        <v>5693</v>
      </c>
      <c r="C4869" t="s">
        <v>59</v>
      </c>
      <c r="D4869">
        <v>86.62</v>
      </c>
    </row>
    <row r="4870" spans="1:4" x14ac:dyDescent="0.2">
      <c r="A4870">
        <v>103331</v>
      </c>
      <c r="B4870" t="s">
        <v>5694</v>
      </c>
      <c r="C4870" t="s">
        <v>59</v>
      </c>
      <c r="D4870">
        <v>87.89</v>
      </c>
    </row>
    <row r="4871" spans="1:4" x14ac:dyDescent="0.2">
      <c r="A4871">
        <v>103358</v>
      </c>
      <c r="B4871" t="s">
        <v>5695</v>
      </c>
      <c r="C4871" t="s">
        <v>59</v>
      </c>
      <c r="D4871">
        <v>73.95</v>
      </c>
    </row>
    <row r="4872" spans="1:4" x14ac:dyDescent="0.2">
      <c r="A4872">
        <v>103359</v>
      </c>
      <c r="B4872" t="s">
        <v>5696</v>
      </c>
      <c r="C4872" t="s">
        <v>59</v>
      </c>
      <c r="D4872">
        <v>75.03</v>
      </c>
    </row>
    <row r="4873" spans="1:4" x14ac:dyDescent="0.2">
      <c r="A4873">
        <v>103366</v>
      </c>
      <c r="B4873" t="s">
        <v>5697</v>
      </c>
      <c r="C4873" t="s">
        <v>59</v>
      </c>
      <c r="D4873">
        <v>66</v>
      </c>
    </row>
    <row r="4874" spans="1:4" x14ac:dyDescent="0.2">
      <c r="A4874">
        <v>103367</v>
      </c>
      <c r="B4874" t="s">
        <v>5698</v>
      </c>
      <c r="C4874" t="s">
        <v>59</v>
      </c>
      <c r="D4874">
        <v>66.98</v>
      </c>
    </row>
    <row r="4875" spans="1:4" x14ac:dyDescent="0.2">
      <c r="A4875">
        <v>103360</v>
      </c>
      <c r="B4875" t="s">
        <v>5699</v>
      </c>
      <c r="C4875" t="s">
        <v>59</v>
      </c>
      <c r="D4875">
        <v>86.15</v>
      </c>
    </row>
    <row r="4876" spans="1:4" x14ac:dyDescent="0.2">
      <c r="A4876">
        <v>103361</v>
      </c>
      <c r="B4876" t="s">
        <v>5700</v>
      </c>
      <c r="C4876" t="s">
        <v>59</v>
      </c>
      <c r="D4876">
        <v>87.52</v>
      </c>
    </row>
    <row r="4877" spans="1:4" x14ac:dyDescent="0.2">
      <c r="A4877">
        <v>103368</v>
      </c>
      <c r="B4877" t="s">
        <v>5701</v>
      </c>
      <c r="C4877" t="s">
        <v>59</v>
      </c>
      <c r="D4877">
        <v>74.349999999999994</v>
      </c>
    </row>
    <row r="4878" spans="1:4" x14ac:dyDescent="0.2">
      <c r="A4878">
        <v>103369</v>
      </c>
      <c r="B4878" t="s">
        <v>5702</v>
      </c>
      <c r="C4878" t="s">
        <v>59</v>
      </c>
      <c r="D4878">
        <v>75.58</v>
      </c>
    </row>
    <row r="4879" spans="1:4" x14ac:dyDescent="0.2">
      <c r="A4879">
        <v>103334</v>
      </c>
      <c r="B4879" t="s">
        <v>5703</v>
      </c>
      <c r="C4879" t="s">
        <v>59</v>
      </c>
      <c r="D4879">
        <v>149.06</v>
      </c>
    </row>
    <row r="4880" spans="1:4" x14ac:dyDescent="0.2">
      <c r="A4880">
        <v>103335</v>
      </c>
      <c r="B4880" t="s">
        <v>5704</v>
      </c>
      <c r="C4880" t="s">
        <v>59</v>
      </c>
      <c r="D4880">
        <v>151.44</v>
      </c>
    </row>
    <row r="4881" spans="1:4" x14ac:dyDescent="0.2">
      <c r="A4881">
        <v>103362</v>
      </c>
      <c r="B4881" t="s">
        <v>5705</v>
      </c>
      <c r="C4881" t="s">
        <v>59</v>
      </c>
      <c r="D4881">
        <v>106.06</v>
      </c>
    </row>
    <row r="4882" spans="1:4" x14ac:dyDescent="0.2">
      <c r="A4882">
        <v>103363</v>
      </c>
      <c r="B4882" t="s">
        <v>5706</v>
      </c>
      <c r="C4882" t="s">
        <v>59</v>
      </c>
      <c r="D4882">
        <v>107.6</v>
      </c>
    </row>
    <row r="4883" spans="1:4" x14ac:dyDescent="0.2">
      <c r="A4883">
        <v>103370</v>
      </c>
      <c r="B4883" t="s">
        <v>5707</v>
      </c>
      <c r="C4883" t="s">
        <v>59</v>
      </c>
      <c r="D4883">
        <v>95.63</v>
      </c>
    </row>
    <row r="4884" spans="1:4" x14ac:dyDescent="0.2">
      <c r="A4884">
        <v>103371</v>
      </c>
      <c r="B4884" t="s">
        <v>5708</v>
      </c>
      <c r="C4884" t="s">
        <v>59</v>
      </c>
      <c r="D4884">
        <v>97.02</v>
      </c>
    </row>
    <row r="4885" spans="1:4" x14ac:dyDescent="0.2">
      <c r="A4885">
        <v>103332</v>
      </c>
      <c r="B4885" t="s">
        <v>5709</v>
      </c>
      <c r="C4885" t="s">
        <v>59</v>
      </c>
      <c r="D4885">
        <v>121.37</v>
      </c>
    </row>
    <row r="4886" spans="1:4" x14ac:dyDescent="0.2">
      <c r="A4886">
        <v>103333</v>
      </c>
      <c r="B4886" t="s">
        <v>5710</v>
      </c>
      <c r="C4886" t="s">
        <v>59</v>
      </c>
      <c r="D4886">
        <v>122.74</v>
      </c>
    </row>
    <row r="4887" spans="1:4" x14ac:dyDescent="0.2">
      <c r="A4887">
        <v>103352</v>
      </c>
      <c r="B4887" t="s">
        <v>5711</v>
      </c>
      <c r="C4887" t="s">
        <v>59</v>
      </c>
      <c r="D4887">
        <v>104.95</v>
      </c>
    </row>
    <row r="4888" spans="1:4" x14ac:dyDescent="0.2">
      <c r="A4888">
        <v>103353</v>
      </c>
      <c r="B4888" t="s">
        <v>5712</v>
      </c>
      <c r="C4888" t="s">
        <v>59</v>
      </c>
      <c r="D4888">
        <v>106.21</v>
      </c>
    </row>
    <row r="4889" spans="1:4" x14ac:dyDescent="0.2">
      <c r="A4889">
        <v>103328</v>
      </c>
      <c r="B4889" t="s">
        <v>5713</v>
      </c>
      <c r="C4889" t="s">
        <v>59</v>
      </c>
      <c r="D4889">
        <v>96.5</v>
      </c>
    </row>
    <row r="4890" spans="1:4" x14ac:dyDescent="0.2">
      <c r="A4890">
        <v>103329</v>
      </c>
      <c r="B4890" t="s">
        <v>5714</v>
      </c>
      <c r="C4890" t="s">
        <v>59</v>
      </c>
      <c r="D4890">
        <v>97.68</v>
      </c>
    </row>
    <row r="4891" spans="1:4" x14ac:dyDescent="0.2">
      <c r="A4891">
        <v>103356</v>
      </c>
      <c r="B4891" t="s">
        <v>5715</v>
      </c>
      <c r="C4891" t="s">
        <v>59</v>
      </c>
      <c r="D4891">
        <v>65.569999999999993</v>
      </c>
    </row>
    <row r="4892" spans="1:4" x14ac:dyDescent="0.2">
      <c r="A4892">
        <v>103357</v>
      </c>
      <c r="B4892" t="s">
        <v>5716</v>
      </c>
      <c r="C4892" t="s">
        <v>59</v>
      </c>
      <c r="D4892">
        <v>66.569999999999993</v>
      </c>
    </row>
    <row r="4893" spans="1:4" x14ac:dyDescent="0.2">
      <c r="A4893">
        <v>103364</v>
      </c>
      <c r="B4893" t="s">
        <v>5717</v>
      </c>
      <c r="C4893" t="s">
        <v>59</v>
      </c>
      <c r="D4893">
        <v>55.33</v>
      </c>
    </row>
    <row r="4894" spans="1:4" x14ac:dyDescent="0.2">
      <c r="A4894">
        <v>103365</v>
      </c>
      <c r="B4894" t="s">
        <v>5718</v>
      </c>
      <c r="C4894" t="s">
        <v>59</v>
      </c>
      <c r="D4894">
        <v>56</v>
      </c>
    </row>
    <row r="4895" spans="1:4" x14ac:dyDescent="0.2">
      <c r="A4895">
        <v>103350</v>
      </c>
      <c r="B4895" t="s">
        <v>5719</v>
      </c>
      <c r="C4895" t="s">
        <v>59</v>
      </c>
      <c r="D4895">
        <v>178.87</v>
      </c>
    </row>
    <row r="4896" spans="1:4" x14ac:dyDescent="0.2">
      <c r="A4896">
        <v>103351</v>
      </c>
      <c r="B4896" t="s">
        <v>5720</v>
      </c>
      <c r="C4896" t="s">
        <v>59</v>
      </c>
      <c r="D4896">
        <v>180.61</v>
      </c>
    </row>
    <row r="4897" spans="1:4" x14ac:dyDescent="0.2">
      <c r="A4897">
        <v>103344</v>
      </c>
      <c r="B4897" t="s">
        <v>5721</v>
      </c>
      <c r="C4897" t="s">
        <v>59</v>
      </c>
      <c r="D4897">
        <v>89.55</v>
      </c>
    </row>
    <row r="4898" spans="1:4" x14ac:dyDescent="0.2">
      <c r="A4898">
        <v>103345</v>
      </c>
      <c r="B4898" t="s">
        <v>5722</v>
      </c>
      <c r="C4898" t="s">
        <v>59</v>
      </c>
      <c r="D4898">
        <v>91.13</v>
      </c>
    </row>
    <row r="4899" spans="1:4" x14ac:dyDescent="0.2">
      <c r="A4899">
        <v>103348</v>
      </c>
      <c r="B4899" t="s">
        <v>5723</v>
      </c>
      <c r="C4899" t="s">
        <v>59</v>
      </c>
      <c r="D4899">
        <v>76.290000000000006</v>
      </c>
    </row>
    <row r="4900" spans="1:4" x14ac:dyDescent="0.2">
      <c r="A4900">
        <v>103349</v>
      </c>
      <c r="B4900" t="s">
        <v>5724</v>
      </c>
      <c r="C4900" t="s">
        <v>59</v>
      </c>
      <c r="D4900">
        <v>77.739999999999995</v>
      </c>
    </row>
    <row r="4901" spans="1:4" x14ac:dyDescent="0.2">
      <c r="A4901">
        <v>103346</v>
      </c>
      <c r="B4901" t="s">
        <v>5725</v>
      </c>
      <c r="C4901" t="s">
        <v>59</v>
      </c>
      <c r="D4901">
        <v>98.52</v>
      </c>
    </row>
    <row r="4902" spans="1:4" x14ac:dyDescent="0.2">
      <c r="A4902">
        <v>103347</v>
      </c>
      <c r="B4902" t="s">
        <v>5726</v>
      </c>
      <c r="C4902" t="s">
        <v>59</v>
      </c>
      <c r="D4902">
        <v>100.21</v>
      </c>
    </row>
    <row r="4903" spans="1:4" x14ac:dyDescent="0.2">
      <c r="A4903">
        <v>103324</v>
      </c>
      <c r="B4903" t="s">
        <v>394</v>
      </c>
      <c r="C4903" t="s">
        <v>59</v>
      </c>
      <c r="D4903">
        <v>86.17</v>
      </c>
    </row>
    <row r="4904" spans="1:4" x14ac:dyDescent="0.2">
      <c r="A4904">
        <v>103325</v>
      </c>
      <c r="B4904" t="s">
        <v>5727</v>
      </c>
      <c r="C4904" t="s">
        <v>59</v>
      </c>
      <c r="D4904">
        <v>87.71</v>
      </c>
    </row>
    <row r="4905" spans="1:4" x14ac:dyDescent="0.2">
      <c r="A4905">
        <v>103326</v>
      </c>
      <c r="B4905" t="s">
        <v>5728</v>
      </c>
      <c r="C4905" t="s">
        <v>59</v>
      </c>
      <c r="D4905">
        <v>101.96</v>
      </c>
    </row>
    <row r="4906" spans="1:4" x14ac:dyDescent="0.2">
      <c r="A4906">
        <v>103327</v>
      </c>
      <c r="B4906" t="s">
        <v>5729</v>
      </c>
      <c r="C4906" t="s">
        <v>59</v>
      </c>
      <c r="D4906">
        <v>103.76</v>
      </c>
    </row>
    <row r="4907" spans="1:4" x14ac:dyDescent="0.2">
      <c r="A4907">
        <v>103322</v>
      </c>
      <c r="B4907" t="s">
        <v>5730</v>
      </c>
      <c r="C4907" t="s">
        <v>59</v>
      </c>
      <c r="D4907">
        <v>65.09</v>
      </c>
    </row>
    <row r="4908" spans="1:4" x14ac:dyDescent="0.2">
      <c r="A4908">
        <v>103323</v>
      </c>
      <c r="B4908" t="s">
        <v>5731</v>
      </c>
      <c r="C4908" t="s">
        <v>59</v>
      </c>
      <c r="D4908">
        <v>66.44</v>
      </c>
    </row>
    <row r="4909" spans="1:4" x14ac:dyDescent="0.2">
      <c r="A4909">
        <v>103338</v>
      </c>
      <c r="B4909" t="s">
        <v>5732</v>
      </c>
      <c r="C4909" t="s">
        <v>59</v>
      </c>
      <c r="D4909">
        <v>121.57</v>
      </c>
    </row>
    <row r="4910" spans="1:4" x14ac:dyDescent="0.2">
      <c r="A4910">
        <v>103339</v>
      </c>
      <c r="B4910" t="s">
        <v>5733</v>
      </c>
      <c r="C4910" t="s">
        <v>59</v>
      </c>
      <c r="D4910">
        <v>122.9</v>
      </c>
    </row>
    <row r="4911" spans="1:4" x14ac:dyDescent="0.2">
      <c r="A4911">
        <v>103340</v>
      </c>
      <c r="B4911" t="s">
        <v>5734</v>
      </c>
      <c r="C4911" t="s">
        <v>59</v>
      </c>
      <c r="D4911">
        <v>148.18</v>
      </c>
    </row>
    <row r="4912" spans="1:4" x14ac:dyDescent="0.2">
      <c r="A4912">
        <v>103341</v>
      </c>
      <c r="B4912" t="s">
        <v>5735</v>
      </c>
      <c r="C4912" t="s">
        <v>59</v>
      </c>
      <c r="D4912">
        <v>149.84</v>
      </c>
    </row>
    <row r="4913" spans="1:4" x14ac:dyDescent="0.2">
      <c r="A4913">
        <v>103336</v>
      </c>
      <c r="B4913" t="s">
        <v>5736</v>
      </c>
      <c r="C4913" t="s">
        <v>59</v>
      </c>
      <c r="D4913">
        <v>92.83</v>
      </c>
    </row>
    <row r="4914" spans="1:4" x14ac:dyDescent="0.2">
      <c r="A4914">
        <v>103337</v>
      </c>
      <c r="B4914" t="s">
        <v>5737</v>
      </c>
      <c r="C4914" t="s">
        <v>59</v>
      </c>
      <c r="D4914">
        <v>93.96</v>
      </c>
    </row>
    <row r="4915" spans="1:4" x14ac:dyDescent="0.2">
      <c r="A4915">
        <v>103342</v>
      </c>
      <c r="B4915" t="s">
        <v>5738</v>
      </c>
      <c r="C4915" t="s">
        <v>59</v>
      </c>
      <c r="D4915">
        <v>126.66</v>
      </c>
    </row>
    <row r="4916" spans="1:4" x14ac:dyDescent="0.2">
      <c r="A4916">
        <v>103343</v>
      </c>
      <c r="B4916" t="s">
        <v>5739</v>
      </c>
      <c r="C4916" t="s">
        <v>59</v>
      </c>
      <c r="D4916">
        <v>128.13</v>
      </c>
    </row>
    <row r="4917" spans="1:4" x14ac:dyDescent="0.2">
      <c r="A4917">
        <v>103318</v>
      </c>
      <c r="B4917" t="s">
        <v>5740</v>
      </c>
      <c r="C4917" t="s">
        <v>59</v>
      </c>
      <c r="D4917">
        <v>108.15</v>
      </c>
    </row>
    <row r="4918" spans="1:4" x14ac:dyDescent="0.2">
      <c r="A4918">
        <v>103319</v>
      </c>
      <c r="B4918" t="s">
        <v>5741</v>
      </c>
      <c r="C4918" t="s">
        <v>59</v>
      </c>
      <c r="D4918">
        <v>109.48</v>
      </c>
    </row>
    <row r="4919" spans="1:4" x14ac:dyDescent="0.2">
      <c r="A4919">
        <v>103320</v>
      </c>
      <c r="B4919" t="s">
        <v>5742</v>
      </c>
      <c r="C4919" t="s">
        <v>59</v>
      </c>
      <c r="D4919">
        <v>130.72999999999999</v>
      </c>
    </row>
    <row r="4920" spans="1:4" x14ac:dyDescent="0.2">
      <c r="A4920">
        <v>103321</v>
      </c>
      <c r="B4920" t="s">
        <v>5743</v>
      </c>
      <c r="C4920" t="s">
        <v>59</v>
      </c>
      <c r="D4920">
        <v>132.38999999999999</v>
      </c>
    </row>
    <row r="4921" spans="1:4" x14ac:dyDescent="0.2">
      <c r="A4921">
        <v>103316</v>
      </c>
      <c r="B4921" t="s">
        <v>5744</v>
      </c>
      <c r="C4921" t="s">
        <v>59</v>
      </c>
      <c r="D4921">
        <v>83.74</v>
      </c>
    </row>
    <row r="4922" spans="1:4" x14ac:dyDescent="0.2">
      <c r="A4922">
        <v>103317</v>
      </c>
      <c r="B4922" t="s">
        <v>5745</v>
      </c>
      <c r="C4922" t="s">
        <v>59</v>
      </c>
      <c r="D4922">
        <v>84.87</v>
      </c>
    </row>
    <row r="4923" spans="1:4" x14ac:dyDescent="0.2">
      <c r="A4923">
        <v>101166</v>
      </c>
      <c r="B4923" t="s">
        <v>5746</v>
      </c>
      <c r="C4923" t="s">
        <v>69</v>
      </c>
      <c r="D4923">
        <v>707.56</v>
      </c>
    </row>
    <row r="4924" spans="1:4" x14ac:dyDescent="0.2">
      <c r="A4924">
        <v>101165</v>
      </c>
      <c r="B4924" t="s">
        <v>5747</v>
      </c>
      <c r="C4924" t="s">
        <v>69</v>
      </c>
      <c r="D4924">
        <v>1068.32</v>
      </c>
    </row>
    <row r="4925" spans="1:4" x14ac:dyDescent="0.2">
      <c r="A4925">
        <v>101163</v>
      </c>
      <c r="B4925" t="s">
        <v>5748</v>
      </c>
      <c r="C4925" t="s">
        <v>59</v>
      </c>
      <c r="D4925">
        <v>899.44</v>
      </c>
    </row>
    <row r="4926" spans="1:4" x14ac:dyDescent="0.2">
      <c r="A4926">
        <v>101164</v>
      </c>
      <c r="B4926" t="s">
        <v>5749</v>
      </c>
      <c r="C4926" t="s">
        <v>59</v>
      </c>
      <c r="D4926">
        <v>912.6</v>
      </c>
    </row>
    <row r="4927" spans="1:4" x14ac:dyDescent="0.2">
      <c r="A4927">
        <v>101162</v>
      </c>
      <c r="B4927" t="s">
        <v>5750</v>
      </c>
      <c r="C4927" t="s">
        <v>59</v>
      </c>
      <c r="D4927">
        <v>165.4</v>
      </c>
    </row>
    <row r="4928" spans="1:4" x14ac:dyDescent="0.2">
      <c r="A4928">
        <v>101161</v>
      </c>
      <c r="B4928" t="s">
        <v>5751</v>
      </c>
      <c r="C4928" t="s">
        <v>59</v>
      </c>
      <c r="D4928">
        <v>252.38</v>
      </c>
    </row>
    <row r="4929" spans="1:4" x14ac:dyDescent="0.2">
      <c r="A4929">
        <v>101160</v>
      </c>
      <c r="B4929" t="s">
        <v>5752</v>
      </c>
      <c r="C4929" t="s">
        <v>59</v>
      </c>
      <c r="D4929">
        <v>0</v>
      </c>
    </row>
    <row r="4930" spans="1:4" x14ac:dyDescent="0.2">
      <c r="A4930">
        <v>101159</v>
      </c>
      <c r="B4930" t="s">
        <v>5753</v>
      </c>
      <c r="C4930" t="s">
        <v>59</v>
      </c>
      <c r="D4930">
        <v>141.6</v>
      </c>
    </row>
    <row r="4931" spans="1:4" x14ac:dyDescent="0.2">
      <c r="A4931">
        <v>101154</v>
      </c>
      <c r="B4931" t="s">
        <v>5754</v>
      </c>
      <c r="C4931" t="s">
        <v>59</v>
      </c>
      <c r="D4931">
        <v>140.79</v>
      </c>
    </row>
    <row r="4932" spans="1:4" x14ac:dyDescent="0.2">
      <c r="A4932">
        <v>101155</v>
      </c>
      <c r="B4932" t="s">
        <v>5755</v>
      </c>
      <c r="C4932" t="s">
        <v>59</v>
      </c>
      <c r="D4932">
        <v>198.35</v>
      </c>
    </row>
    <row r="4933" spans="1:4" x14ac:dyDescent="0.2">
      <c r="A4933">
        <v>101156</v>
      </c>
      <c r="B4933" t="s">
        <v>5756</v>
      </c>
      <c r="C4933" t="s">
        <v>59</v>
      </c>
      <c r="D4933">
        <v>292.14</v>
      </c>
    </row>
    <row r="4934" spans="1:4" x14ac:dyDescent="0.2">
      <c r="A4934">
        <v>101158</v>
      </c>
      <c r="B4934" t="s">
        <v>5757</v>
      </c>
      <c r="C4934" t="s">
        <v>59</v>
      </c>
      <c r="D4934">
        <v>98.47</v>
      </c>
    </row>
    <row r="4935" spans="1:4" x14ac:dyDescent="0.2">
      <c r="A4935">
        <v>101157</v>
      </c>
      <c r="B4935" t="s">
        <v>5758</v>
      </c>
      <c r="C4935" t="s">
        <v>59</v>
      </c>
      <c r="D4935">
        <v>74.73</v>
      </c>
    </row>
    <row r="4936" spans="1:4" x14ac:dyDescent="0.2">
      <c r="A4936">
        <v>87382</v>
      </c>
      <c r="B4936" t="s">
        <v>5759</v>
      </c>
      <c r="C4936" t="s">
        <v>69</v>
      </c>
      <c r="D4936">
        <v>2601.06</v>
      </c>
    </row>
    <row r="4937" spans="1:4" x14ac:dyDescent="0.2">
      <c r="A4937">
        <v>87383</v>
      </c>
      <c r="B4937" t="s">
        <v>5760</v>
      </c>
      <c r="C4937" t="s">
        <v>69</v>
      </c>
      <c r="D4937">
        <v>2606.48</v>
      </c>
    </row>
    <row r="4938" spans="1:4" x14ac:dyDescent="0.2">
      <c r="A4938">
        <v>87384</v>
      </c>
      <c r="B4938" t="s">
        <v>5761</v>
      </c>
      <c r="C4938" t="s">
        <v>69</v>
      </c>
      <c r="D4938">
        <v>2605.8200000000002</v>
      </c>
    </row>
    <row r="4939" spans="1:4" x14ac:dyDescent="0.2">
      <c r="A4939">
        <v>87398</v>
      </c>
      <c r="B4939" t="s">
        <v>5762</v>
      </c>
      <c r="C4939" t="s">
        <v>69</v>
      </c>
      <c r="D4939">
        <v>2836.93</v>
      </c>
    </row>
    <row r="4940" spans="1:4" x14ac:dyDescent="0.2">
      <c r="A4940">
        <v>87395</v>
      </c>
      <c r="B4940" t="s">
        <v>5763</v>
      </c>
      <c r="C4940" t="s">
        <v>69</v>
      </c>
      <c r="D4940">
        <v>5114.57</v>
      </c>
    </row>
    <row r="4941" spans="1:4" x14ac:dyDescent="0.2">
      <c r="A4941">
        <v>87396</v>
      </c>
      <c r="B4941" t="s">
        <v>5764</v>
      </c>
      <c r="C4941" t="s">
        <v>69</v>
      </c>
      <c r="D4941">
        <v>5158.8999999999996</v>
      </c>
    </row>
    <row r="4942" spans="1:4" x14ac:dyDescent="0.2">
      <c r="A4942">
        <v>87397</v>
      </c>
      <c r="B4942" t="s">
        <v>5765</v>
      </c>
      <c r="C4942" t="s">
        <v>69</v>
      </c>
      <c r="D4942">
        <v>5203.99</v>
      </c>
    </row>
    <row r="4943" spans="1:4" x14ac:dyDescent="0.2">
      <c r="A4943">
        <v>87402</v>
      </c>
      <c r="B4943" t="s">
        <v>5766</v>
      </c>
      <c r="C4943" t="s">
        <v>69</v>
      </c>
      <c r="D4943">
        <v>5421.31</v>
      </c>
    </row>
    <row r="4944" spans="1:4" x14ac:dyDescent="0.2">
      <c r="A4944">
        <v>87391</v>
      </c>
      <c r="B4944" t="s">
        <v>5767</v>
      </c>
      <c r="C4944" t="s">
        <v>69</v>
      </c>
      <c r="D4944">
        <v>8144.77</v>
      </c>
    </row>
    <row r="4945" spans="1:4" x14ac:dyDescent="0.2">
      <c r="A4945">
        <v>87393</v>
      </c>
      <c r="B4945" t="s">
        <v>5768</v>
      </c>
      <c r="C4945" t="s">
        <v>69</v>
      </c>
      <c r="D4945">
        <v>8229.81</v>
      </c>
    </row>
    <row r="4946" spans="1:4" x14ac:dyDescent="0.2">
      <c r="A4946">
        <v>87394</v>
      </c>
      <c r="B4946" t="s">
        <v>5769</v>
      </c>
      <c r="C4946" t="s">
        <v>69</v>
      </c>
      <c r="D4946">
        <v>8313.77</v>
      </c>
    </row>
    <row r="4947" spans="1:4" x14ac:dyDescent="0.2">
      <c r="A4947">
        <v>87401</v>
      </c>
      <c r="B4947" t="s">
        <v>5770</v>
      </c>
      <c r="C4947" t="s">
        <v>69</v>
      </c>
      <c r="D4947">
        <v>8513.56</v>
      </c>
    </row>
    <row r="4948" spans="1:4" x14ac:dyDescent="0.2">
      <c r="A4948">
        <v>87407</v>
      </c>
      <c r="B4948" t="s">
        <v>5771</v>
      </c>
      <c r="C4948" t="s">
        <v>69</v>
      </c>
      <c r="D4948">
        <v>2648.39</v>
      </c>
    </row>
    <row r="4949" spans="1:4" x14ac:dyDescent="0.2">
      <c r="A4949">
        <v>87408</v>
      </c>
      <c r="B4949" t="s">
        <v>5772</v>
      </c>
      <c r="C4949" t="s">
        <v>69</v>
      </c>
      <c r="D4949">
        <v>2642.16</v>
      </c>
    </row>
    <row r="4950" spans="1:4" x14ac:dyDescent="0.2">
      <c r="A4950">
        <v>87404</v>
      </c>
      <c r="B4950" t="s">
        <v>5773</v>
      </c>
      <c r="C4950" t="s">
        <v>69</v>
      </c>
      <c r="D4950">
        <v>7601.59</v>
      </c>
    </row>
    <row r="4951" spans="1:4" x14ac:dyDescent="0.2">
      <c r="A4951">
        <v>87405</v>
      </c>
      <c r="B4951" t="s">
        <v>5774</v>
      </c>
      <c r="C4951" t="s">
        <v>69</v>
      </c>
      <c r="D4951">
        <v>7637.05</v>
      </c>
    </row>
    <row r="4952" spans="1:4" x14ac:dyDescent="0.2">
      <c r="A4952">
        <v>87388</v>
      </c>
      <c r="B4952" t="s">
        <v>5775</v>
      </c>
      <c r="C4952" t="s">
        <v>69</v>
      </c>
      <c r="D4952">
        <v>7344.94</v>
      </c>
    </row>
    <row r="4953" spans="1:4" x14ac:dyDescent="0.2">
      <c r="A4953">
        <v>87389</v>
      </c>
      <c r="B4953" t="s">
        <v>5776</v>
      </c>
      <c r="C4953" t="s">
        <v>69</v>
      </c>
      <c r="D4953">
        <v>7384.83</v>
      </c>
    </row>
    <row r="4954" spans="1:4" x14ac:dyDescent="0.2">
      <c r="A4954">
        <v>87390</v>
      </c>
      <c r="B4954" t="s">
        <v>5777</v>
      </c>
      <c r="C4954" t="s">
        <v>69</v>
      </c>
      <c r="D4954">
        <v>7432.8</v>
      </c>
    </row>
    <row r="4955" spans="1:4" x14ac:dyDescent="0.2">
      <c r="A4955">
        <v>87385</v>
      </c>
      <c r="B4955" t="s">
        <v>5778</v>
      </c>
      <c r="C4955" t="s">
        <v>69</v>
      </c>
      <c r="D4955">
        <v>3024.89</v>
      </c>
    </row>
    <row r="4956" spans="1:4" x14ac:dyDescent="0.2">
      <c r="A4956">
        <v>87386</v>
      </c>
      <c r="B4956" t="s">
        <v>5779</v>
      </c>
      <c r="C4956" t="s">
        <v>69</v>
      </c>
      <c r="D4956">
        <v>3026.99</v>
      </c>
    </row>
    <row r="4957" spans="1:4" x14ac:dyDescent="0.2">
      <c r="A4957">
        <v>87387</v>
      </c>
      <c r="B4957" t="s">
        <v>5780</v>
      </c>
      <c r="C4957" t="s">
        <v>69</v>
      </c>
      <c r="D4957">
        <v>3030.5</v>
      </c>
    </row>
    <row r="4958" spans="1:4" x14ac:dyDescent="0.2">
      <c r="A4958">
        <v>87399</v>
      </c>
      <c r="B4958" t="s">
        <v>5781</v>
      </c>
      <c r="C4958" t="s">
        <v>69</v>
      </c>
      <c r="D4958">
        <v>3266.33</v>
      </c>
    </row>
    <row r="4959" spans="1:4" x14ac:dyDescent="0.2">
      <c r="A4959">
        <v>88627</v>
      </c>
      <c r="B4959" t="s">
        <v>5782</v>
      </c>
      <c r="C4959" t="s">
        <v>69</v>
      </c>
      <c r="D4959">
        <v>744.83</v>
      </c>
    </row>
    <row r="4960" spans="1:4" x14ac:dyDescent="0.2">
      <c r="A4960">
        <v>100463</v>
      </c>
      <c r="B4960" t="s">
        <v>5783</v>
      </c>
      <c r="C4960" t="s">
        <v>69</v>
      </c>
      <c r="D4960">
        <v>0</v>
      </c>
    </row>
    <row r="4961" spans="1:4" x14ac:dyDescent="0.2">
      <c r="A4961">
        <v>88626</v>
      </c>
      <c r="B4961" t="s">
        <v>5784</v>
      </c>
      <c r="C4961" t="s">
        <v>69</v>
      </c>
      <c r="D4961">
        <v>641.48</v>
      </c>
    </row>
    <row r="4962" spans="1:4" x14ac:dyDescent="0.2">
      <c r="A4962">
        <v>100488</v>
      </c>
      <c r="B4962" t="s">
        <v>5785</v>
      </c>
      <c r="C4962" t="s">
        <v>69</v>
      </c>
      <c r="D4962">
        <v>635.66999999999996</v>
      </c>
    </row>
    <row r="4963" spans="1:4" x14ac:dyDescent="0.2">
      <c r="A4963">
        <v>100464</v>
      </c>
      <c r="B4963" t="s">
        <v>5786</v>
      </c>
      <c r="C4963" t="s">
        <v>69</v>
      </c>
      <c r="D4963">
        <v>662.67</v>
      </c>
    </row>
    <row r="4964" spans="1:4" x14ac:dyDescent="0.2">
      <c r="A4964">
        <v>100465</v>
      </c>
      <c r="B4964" t="s">
        <v>5787</v>
      </c>
      <c r="C4964" t="s">
        <v>69</v>
      </c>
      <c r="D4964">
        <v>627.96</v>
      </c>
    </row>
    <row r="4965" spans="1:4" x14ac:dyDescent="0.2">
      <c r="A4965">
        <v>100466</v>
      </c>
      <c r="B4965" t="s">
        <v>5788</v>
      </c>
      <c r="C4965" t="s">
        <v>69</v>
      </c>
      <c r="D4965">
        <v>611.6</v>
      </c>
    </row>
    <row r="4966" spans="1:4" x14ac:dyDescent="0.2">
      <c r="A4966">
        <v>87368</v>
      </c>
      <c r="B4966" t="s">
        <v>5789</v>
      </c>
      <c r="C4966" t="s">
        <v>69</v>
      </c>
      <c r="D4966">
        <v>748.2</v>
      </c>
    </row>
    <row r="4967" spans="1:4" x14ac:dyDescent="0.2">
      <c r="A4967">
        <v>100450</v>
      </c>
      <c r="B4967" t="s">
        <v>5790</v>
      </c>
      <c r="C4967" t="s">
        <v>69</v>
      </c>
      <c r="D4967">
        <v>0</v>
      </c>
    </row>
    <row r="4968" spans="1:4" x14ac:dyDescent="0.2">
      <c r="A4968">
        <v>87289</v>
      </c>
      <c r="B4968" t="s">
        <v>5791</v>
      </c>
      <c r="C4968" t="s">
        <v>69</v>
      </c>
      <c r="D4968">
        <v>620.95000000000005</v>
      </c>
    </row>
    <row r="4969" spans="1:4" x14ac:dyDescent="0.2">
      <c r="A4969">
        <v>87290</v>
      </c>
      <c r="B4969" t="s">
        <v>5792</v>
      </c>
      <c r="C4969" t="s">
        <v>69</v>
      </c>
      <c r="D4969">
        <v>613.98</v>
      </c>
    </row>
    <row r="4970" spans="1:4" x14ac:dyDescent="0.2">
      <c r="A4970">
        <v>87333</v>
      </c>
      <c r="B4970" t="s">
        <v>5793</v>
      </c>
      <c r="C4970" t="s">
        <v>69</v>
      </c>
      <c r="D4970">
        <v>622.97</v>
      </c>
    </row>
    <row r="4971" spans="1:4" x14ac:dyDescent="0.2">
      <c r="A4971">
        <v>87334</v>
      </c>
      <c r="B4971" t="s">
        <v>5794</v>
      </c>
      <c r="C4971" t="s">
        <v>69</v>
      </c>
      <c r="D4971">
        <v>589.45000000000005</v>
      </c>
    </row>
    <row r="4972" spans="1:4" x14ac:dyDescent="0.2">
      <c r="A4972">
        <v>105515</v>
      </c>
      <c r="B4972" t="s">
        <v>5795</v>
      </c>
      <c r="C4972" t="s">
        <v>69</v>
      </c>
      <c r="D4972">
        <v>976.53</v>
      </c>
    </row>
    <row r="4973" spans="1:4" x14ac:dyDescent="0.2">
      <c r="A4973">
        <v>87367</v>
      </c>
      <c r="B4973" t="s">
        <v>5796</v>
      </c>
      <c r="C4973" t="s">
        <v>69</v>
      </c>
      <c r="D4973">
        <v>772.63</v>
      </c>
    </row>
    <row r="4974" spans="1:4" x14ac:dyDescent="0.2">
      <c r="A4974">
        <v>100449</v>
      </c>
      <c r="B4974" t="s">
        <v>5797</v>
      </c>
      <c r="C4974" t="s">
        <v>69</v>
      </c>
      <c r="D4974">
        <v>0</v>
      </c>
    </row>
    <row r="4975" spans="1:4" x14ac:dyDescent="0.2">
      <c r="A4975">
        <v>87286</v>
      </c>
      <c r="B4975" t="s">
        <v>5798</v>
      </c>
      <c r="C4975" t="s">
        <v>69</v>
      </c>
      <c r="D4975">
        <v>648.70000000000005</v>
      </c>
    </row>
    <row r="4976" spans="1:4" x14ac:dyDescent="0.2">
      <c r="A4976">
        <v>87287</v>
      </c>
      <c r="B4976" t="s">
        <v>5799</v>
      </c>
      <c r="C4976" t="s">
        <v>69</v>
      </c>
      <c r="D4976">
        <v>635.04999999999995</v>
      </c>
    </row>
    <row r="4977" spans="1:4" x14ac:dyDescent="0.2">
      <c r="A4977">
        <v>87331</v>
      </c>
      <c r="B4977" t="s">
        <v>5800</v>
      </c>
      <c r="C4977" t="s">
        <v>69</v>
      </c>
      <c r="D4977">
        <v>668.22</v>
      </c>
    </row>
    <row r="4978" spans="1:4" x14ac:dyDescent="0.2">
      <c r="A4978">
        <v>87332</v>
      </c>
      <c r="B4978" t="s">
        <v>5801</v>
      </c>
      <c r="C4978" t="s">
        <v>69</v>
      </c>
      <c r="D4978">
        <v>612.62</v>
      </c>
    </row>
    <row r="4979" spans="1:4" x14ac:dyDescent="0.2">
      <c r="A4979">
        <v>87369</v>
      </c>
      <c r="B4979" t="s">
        <v>5802</v>
      </c>
      <c r="C4979" t="s">
        <v>69</v>
      </c>
      <c r="D4979">
        <v>763.07</v>
      </c>
    </row>
    <row r="4980" spans="1:4" x14ac:dyDescent="0.2">
      <c r="A4980">
        <v>100451</v>
      </c>
      <c r="B4980" t="s">
        <v>5803</v>
      </c>
      <c r="C4980" t="s">
        <v>69</v>
      </c>
      <c r="D4980">
        <v>0</v>
      </c>
    </row>
    <row r="4981" spans="1:4" x14ac:dyDescent="0.2">
      <c r="A4981">
        <v>87292</v>
      </c>
      <c r="B4981" t="s">
        <v>5804</v>
      </c>
      <c r="C4981" t="s">
        <v>69</v>
      </c>
      <c r="D4981">
        <v>633.03</v>
      </c>
    </row>
    <row r="4982" spans="1:4" x14ac:dyDescent="0.2">
      <c r="A4982">
        <v>87335</v>
      </c>
      <c r="B4982" t="s">
        <v>5805</v>
      </c>
      <c r="C4982" t="s">
        <v>69</v>
      </c>
      <c r="D4982">
        <v>616.76</v>
      </c>
    </row>
    <row r="4983" spans="1:4" x14ac:dyDescent="0.2">
      <c r="A4983">
        <v>87336</v>
      </c>
      <c r="B4983" t="s">
        <v>5806</v>
      </c>
      <c r="C4983" t="s">
        <v>69</v>
      </c>
      <c r="D4983">
        <v>605.85</v>
      </c>
    </row>
    <row r="4984" spans="1:4" x14ac:dyDescent="0.2">
      <c r="A4984">
        <v>87370</v>
      </c>
      <c r="B4984" t="s">
        <v>5807</v>
      </c>
      <c r="C4984" t="s">
        <v>69</v>
      </c>
      <c r="D4984">
        <v>734.56</v>
      </c>
    </row>
    <row r="4985" spans="1:4" x14ac:dyDescent="0.2">
      <c r="A4985">
        <v>100452</v>
      </c>
      <c r="B4985" t="s">
        <v>5808</v>
      </c>
      <c r="C4985" t="s">
        <v>69</v>
      </c>
      <c r="D4985">
        <v>0</v>
      </c>
    </row>
    <row r="4986" spans="1:4" x14ac:dyDescent="0.2">
      <c r="A4986">
        <v>88715</v>
      </c>
      <c r="B4986" t="s">
        <v>5809</v>
      </c>
      <c r="C4986" t="s">
        <v>69</v>
      </c>
      <c r="D4986">
        <v>598.17999999999995</v>
      </c>
    </row>
    <row r="4987" spans="1:4" x14ac:dyDescent="0.2">
      <c r="A4987">
        <v>87294</v>
      </c>
      <c r="B4987" t="s">
        <v>5810</v>
      </c>
      <c r="C4987" t="s">
        <v>69</v>
      </c>
      <c r="D4987">
        <v>604.38</v>
      </c>
    </row>
    <row r="4988" spans="1:4" x14ac:dyDescent="0.2">
      <c r="A4988">
        <v>87337</v>
      </c>
      <c r="B4988" t="s">
        <v>5811</v>
      </c>
      <c r="C4988" t="s">
        <v>69</v>
      </c>
      <c r="D4988">
        <v>604.1</v>
      </c>
    </row>
    <row r="4989" spans="1:4" x14ac:dyDescent="0.2">
      <c r="A4989">
        <v>100487</v>
      </c>
      <c r="B4989" t="s">
        <v>5812</v>
      </c>
      <c r="C4989" t="s">
        <v>69</v>
      </c>
      <c r="D4989">
        <v>573.73</v>
      </c>
    </row>
    <row r="4990" spans="1:4" x14ac:dyDescent="0.2">
      <c r="A4990">
        <v>87380</v>
      </c>
      <c r="B4990" t="s">
        <v>5813</v>
      </c>
      <c r="C4990" t="s">
        <v>69</v>
      </c>
      <c r="D4990">
        <v>3370.77</v>
      </c>
    </row>
    <row r="4991" spans="1:4" x14ac:dyDescent="0.2">
      <c r="A4991">
        <v>100461</v>
      </c>
      <c r="B4991" t="s">
        <v>5814</v>
      </c>
      <c r="C4991" t="s">
        <v>69</v>
      </c>
      <c r="D4991">
        <v>0</v>
      </c>
    </row>
    <row r="4992" spans="1:4" x14ac:dyDescent="0.2">
      <c r="A4992">
        <v>87322</v>
      </c>
      <c r="B4992" t="s">
        <v>5815</v>
      </c>
      <c r="C4992" t="s">
        <v>69</v>
      </c>
      <c r="D4992">
        <v>3270.6</v>
      </c>
    </row>
    <row r="4993" spans="1:4" x14ac:dyDescent="0.2">
      <c r="A4993">
        <v>87323</v>
      </c>
      <c r="B4993" t="s">
        <v>5816</v>
      </c>
      <c r="C4993" t="s">
        <v>69</v>
      </c>
      <c r="D4993">
        <v>3270.13</v>
      </c>
    </row>
    <row r="4994" spans="1:4" x14ac:dyDescent="0.2">
      <c r="A4994">
        <v>87360</v>
      </c>
      <c r="B4994" t="s">
        <v>5817</v>
      </c>
      <c r="C4994" t="s">
        <v>69</v>
      </c>
      <c r="D4994">
        <v>3235.2</v>
      </c>
    </row>
    <row r="4995" spans="1:4" x14ac:dyDescent="0.2">
      <c r="A4995">
        <v>87361</v>
      </c>
      <c r="B4995" t="s">
        <v>5818</v>
      </c>
      <c r="C4995" t="s">
        <v>69</v>
      </c>
      <c r="D4995">
        <v>3194.02</v>
      </c>
    </row>
    <row r="4996" spans="1:4" x14ac:dyDescent="0.2">
      <c r="A4996">
        <v>87362</v>
      </c>
      <c r="B4996" t="s">
        <v>5819</v>
      </c>
      <c r="C4996" t="s">
        <v>69</v>
      </c>
      <c r="D4996">
        <v>3192.76</v>
      </c>
    </row>
    <row r="4997" spans="1:4" x14ac:dyDescent="0.2">
      <c r="A4997">
        <v>87377</v>
      </c>
      <c r="B4997" t="s">
        <v>5820</v>
      </c>
      <c r="C4997" t="s">
        <v>69</v>
      </c>
      <c r="D4997">
        <v>762.79</v>
      </c>
    </row>
    <row r="4998" spans="1:4" x14ac:dyDescent="0.2">
      <c r="A4998">
        <v>100458</v>
      </c>
      <c r="B4998" t="s">
        <v>5821</v>
      </c>
      <c r="C4998" t="s">
        <v>69</v>
      </c>
      <c r="D4998">
        <v>0</v>
      </c>
    </row>
    <row r="4999" spans="1:4" x14ac:dyDescent="0.2">
      <c r="A4999">
        <v>87313</v>
      </c>
      <c r="B4999" t="s">
        <v>5822</v>
      </c>
      <c r="C4999" t="s">
        <v>69</v>
      </c>
      <c r="D4999">
        <v>626.45000000000005</v>
      </c>
    </row>
    <row r="5000" spans="1:4" x14ac:dyDescent="0.2">
      <c r="A5000">
        <v>87314</v>
      </c>
      <c r="B5000" t="s">
        <v>5823</v>
      </c>
      <c r="C5000" t="s">
        <v>69</v>
      </c>
      <c r="D5000">
        <v>620.52</v>
      </c>
    </row>
    <row r="5001" spans="1:4" x14ac:dyDescent="0.2">
      <c r="A5001">
        <v>87352</v>
      </c>
      <c r="B5001" t="s">
        <v>5824</v>
      </c>
      <c r="C5001" t="s">
        <v>69</v>
      </c>
      <c r="D5001">
        <v>699.15</v>
      </c>
    </row>
    <row r="5002" spans="1:4" x14ac:dyDescent="0.2">
      <c r="A5002">
        <v>87353</v>
      </c>
      <c r="B5002" t="s">
        <v>5825</v>
      </c>
      <c r="C5002" t="s">
        <v>69</v>
      </c>
      <c r="D5002">
        <v>627.91</v>
      </c>
    </row>
    <row r="5003" spans="1:4" x14ac:dyDescent="0.2">
      <c r="A5003">
        <v>87354</v>
      </c>
      <c r="B5003" t="s">
        <v>5826</v>
      </c>
      <c r="C5003" t="s">
        <v>69</v>
      </c>
      <c r="D5003">
        <v>597.80999999999995</v>
      </c>
    </row>
    <row r="5004" spans="1:4" x14ac:dyDescent="0.2">
      <c r="A5004">
        <v>100480</v>
      </c>
      <c r="B5004" t="s">
        <v>5827</v>
      </c>
      <c r="C5004" t="s">
        <v>69</v>
      </c>
      <c r="D5004">
        <v>948.24</v>
      </c>
    </row>
    <row r="5005" spans="1:4" x14ac:dyDescent="0.2">
      <c r="A5005">
        <v>100476</v>
      </c>
      <c r="B5005" t="s">
        <v>5828</v>
      </c>
      <c r="C5005" t="s">
        <v>69</v>
      </c>
      <c r="D5005">
        <v>0</v>
      </c>
    </row>
    <row r="5006" spans="1:4" x14ac:dyDescent="0.2">
      <c r="A5006">
        <v>100475</v>
      </c>
      <c r="B5006" t="s">
        <v>5829</v>
      </c>
      <c r="C5006" t="s">
        <v>69</v>
      </c>
      <c r="D5006">
        <v>841.27</v>
      </c>
    </row>
    <row r="5007" spans="1:4" x14ac:dyDescent="0.2">
      <c r="A5007">
        <v>100491</v>
      </c>
      <c r="B5007" t="s">
        <v>5830</v>
      </c>
      <c r="C5007" t="s">
        <v>69</v>
      </c>
      <c r="D5007">
        <v>842.32</v>
      </c>
    </row>
    <row r="5008" spans="1:4" x14ac:dyDescent="0.2">
      <c r="A5008">
        <v>100477</v>
      </c>
      <c r="B5008" t="s">
        <v>5831</v>
      </c>
      <c r="C5008" t="s">
        <v>69</v>
      </c>
      <c r="D5008">
        <v>893.93</v>
      </c>
    </row>
    <row r="5009" spans="1:4" x14ac:dyDescent="0.2">
      <c r="A5009">
        <v>100478</v>
      </c>
      <c r="B5009" t="s">
        <v>5832</v>
      </c>
      <c r="C5009" t="s">
        <v>69</v>
      </c>
      <c r="D5009">
        <v>825.6</v>
      </c>
    </row>
    <row r="5010" spans="1:4" x14ac:dyDescent="0.2">
      <c r="A5010">
        <v>100479</v>
      </c>
      <c r="B5010" t="s">
        <v>5833</v>
      </c>
      <c r="C5010" t="s">
        <v>69</v>
      </c>
      <c r="D5010">
        <v>812.25</v>
      </c>
    </row>
    <row r="5011" spans="1:4" x14ac:dyDescent="0.2">
      <c r="A5011">
        <v>87372</v>
      </c>
      <c r="B5011" t="s">
        <v>5834</v>
      </c>
      <c r="C5011" t="s">
        <v>69</v>
      </c>
      <c r="D5011">
        <v>950.17</v>
      </c>
    </row>
    <row r="5012" spans="1:4" x14ac:dyDescent="0.2">
      <c r="A5012">
        <v>100453</v>
      </c>
      <c r="B5012" t="s">
        <v>5835</v>
      </c>
      <c r="C5012" t="s">
        <v>69</v>
      </c>
      <c r="D5012">
        <v>0</v>
      </c>
    </row>
    <row r="5013" spans="1:4" x14ac:dyDescent="0.2">
      <c r="A5013">
        <v>87298</v>
      </c>
      <c r="B5013" t="s">
        <v>5836</v>
      </c>
      <c r="C5013" t="s">
        <v>69</v>
      </c>
      <c r="D5013">
        <v>809.79</v>
      </c>
    </row>
    <row r="5014" spans="1:4" x14ac:dyDescent="0.2">
      <c r="A5014">
        <v>87299</v>
      </c>
      <c r="B5014" t="s">
        <v>5837</v>
      </c>
      <c r="C5014" t="s">
        <v>69</v>
      </c>
      <c r="D5014">
        <v>520.95000000000005</v>
      </c>
    </row>
    <row r="5015" spans="1:4" x14ac:dyDescent="0.2">
      <c r="A5015">
        <v>87339</v>
      </c>
      <c r="B5015" t="s">
        <v>5838</v>
      </c>
      <c r="C5015" t="s">
        <v>69</v>
      </c>
      <c r="D5015">
        <v>917.77</v>
      </c>
    </row>
    <row r="5016" spans="1:4" x14ac:dyDescent="0.2">
      <c r="A5016">
        <v>87340</v>
      </c>
      <c r="B5016" t="s">
        <v>5839</v>
      </c>
      <c r="C5016" t="s">
        <v>69</v>
      </c>
      <c r="D5016">
        <v>803.78</v>
      </c>
    </row>
    <row r="5017" spans="1:4" x14ac:dyDescent="0.2">
      <c r="A5017">
        <v>87341</v>
      </c>
      <c r="B5017" t="s">
        <v>5840</v>
      </c>
      <c r="C5017" t="s">
        <v>69</v>
      </c>
      <c r="D5017">
        <v>776.05</v>
      </c>
    </row>
    <row r="5018" spans="1:4" x14ac:dyDescent="0.2">
      <c r="A5018">
        <v>88629</v>
      </c>
      <c r="B5018" t="s">
        <v>5841</v>
      </c>
      <c r="C5018" t="s">
        <v>69</v>
      </c>
      <c r="D5018">
        <v>784.16</v>
      </c>
    </row>
    <row r="5019" spans="1:4" x14ac:dyDescent="0.2">
      <c r="A5019">
        <v>100467</v>
      </c>
      <c r="B5019" t="s">
        <v>5842</v>
      </c>
      <c r="C5019" t="s">
        <v>69</v>
      </c>
      <c r="D5019">
        <v>0</v>
      </c>
    </row>
    <row r="5020" spans="1:4" x14ac:dyDescent="0.2">
      <c r="A5020">
        <v>88628</v>
      </c>
      <c r="B5020" t="s">
        <v>5843</v>
      </c>
      <c r="C5020" t="s">
        <v>69</v>
      </c>
      <c r="D5020">
        <v>676.21</v>
      </c>
    </row>
    <row r="5021" spans="1:4" x14ac:dyDescent="0.2">
      <c r="A5021">
        <v>100489</v>
      </c>
      <c r="B5021" t="s">
        <v>5844</v>
      </c>
      <c r="C5021" t="s">
        <v>69</v>
      </c>
      <c r="D5021">
        <v>676</v>
      </c>
    </row>
    <row r="5022" spans="1:4" x14ac:dyDescent="0.2">
      <c r="A5022">
        <v>100468</v>
      </c>
      <c r="B5022" t="s">
        <v>5845</v>
      </c>
      <c r="C5022" t="s">
        <v>69</v>
      </c>
      <c r="D5022">
        <v>787.86</v>
      </c>
    </row>
    <row r="5023" spans="1:4" x14ac:dyDescent="0.2">
      <c r="A5023">
        <v>100469</v>
      </c>
      <c r="B5023" t="s">
        <v>5846</v>
      </c>
      <c r="C5023" t="s">
        <v>69</v>
      </c>
      <c r="D5023">
        <v>664.59</v>
      </c>
    </row>
    <row r="5024" spans="1:4" x14ac:dyDescent="0.2">
      <c r="A5024">
        <v>100470</v>
      </c>
      <c r="B5024" t="s">
        <v>5847</v>
      </c>
      <c r="C5024" t="s">
        <v>69</v>
      </c>
      <c r="D5024">
        <v>598.72</v>
      </c>
    </row>
    <row r="5025" spans="1:4" x14ac:dyDescent="0.2">
      <c r="A5025">
        <v>87371</v>
      </c>
      <c r="B5025" t="s">
        <v>5848</v>
      </c>
      <c r="C5025" t="s">
        <v>69</v>
      </c>
      <c r="D5025">
        <v>715.94</v>
      </c>
    </row>
    <row r="5026" spans="1:4" x14ac:dyDescent="0.2">
      <c r="A5026">
        <v>87295</v>
      </c>
      <c r="B5026" t="s">
        <v>5849</v>
      </c>
      <c r="C5026" t="s">
        <v>69</v>
      </c>
      <c r="D5026">
        <v>607.87</v>
      </c>
    </row>
    <row r="5027" spans="1:4" x14ac:dyDescent="0.2">
      <c r="A5027">
        <v>87296</v>
      </c>
      <c r="B5027" t="s">
        <v>5850</v>
      </c>
      <c r="C5027" t="s">
        <v>69</v>
      </c>
      <c r="D5027">
        <v>583.99</v>
      </c>
    </row>
    <row r="5028" spans="1:4" x14ac:dyDescent="0.2">
      <c r="A5028">
        <v>87338</v>
      </c>
      <c r="B5028" t="s">
        <v>5851</v>
      </c>
      <c r="C5028" t="s">
        <v>69</v>
      </c>
      <c r="D5028">
        <v>579.69000000000005</v>
      </c>
    </row>
    <row r="5029" spans="1:4" x14ac:dyDescent="0.2">
      <c r="A5029">
        <v>88630</v>
      </c>
      <c r="B5029" t="s">
        <v>5852</v>
      </c>
      <c r="C5029" t="s">
        <v>69</v>
      </c>
      <c r="D5029">
        <v>572.20000000000005</v>
      </c>
    </row>
    <row r="5030" spans="1:4" x14ac:dyDescent="0.2">
      <c r="A5030">
        <v>87381</v>
      </c>
      <c r="B5030" t="s">
        <v>5853</v>
      </c>
      <c r="C5030" t="s">
        <v>69</v>
      </c>
      <c r="D5030">
        <v>3299.32</v>
      </c>
    </row>
    <row r="5031" spans="1:4" x14ac:dyDescent="0.2">
      <c r="A5031">
        <v>100462</v>
      </c>
      <c r="B5031" t="s">
        <v>5854</v>
      </c>
      <c r="C5031" t="s">
        <v>69</v>
      </c>
      <c r="D5031">
        <v>0</v>
      </c>
    </row>
    <row r="5032" spans="1:4" x14ac:dyDescent="0.2">
      <c r="A5032">
        <v>87325</v>
      </c>
      <c r="B5032" t="s">
        <v>5855</v>
      </c>
      <c r="C5032" t="s">
        <v>69</v>
      </c>
      <c r="D5032">
        <v>3181.78</v>
      </c>
    </row>
    <row r="5033" spans="1:4" x14ac:dyDescent="0.2">
      <c r="A5033">
        <v>87326</v>
      </c>
      <c r="B5033" t="s">
        <v>5856</v>
      </c>
      <c r="C5033" t="s">
        <v>69</v>
      </c>
      <c r="D5033">
        <v>3189.93</v>
      </c>
    </row>
    <row r="5034" spans="1:4" x14ac:dyDescent="0.2">
      <c r="A5034">
        <v>87363</v>
      </c>
      <c r="B5034" t="s">
        <v>5857</v>
      </c>
      <c r="C5034" t="s">
        <v>69</v>
      </c>
      <c r="D5034">
        <v>3158.23</v>
      </c>
    </row>
    <row r="5035" spans="1:4" x14ac:dyDescent="0.2">
      <c r="A5035">
        <v>87364</v>
      </c>
      <c r="B5035" t="s">
        <v>5858</v>
      </c>
      <c r="C5035" t="s">
        <v>69</v>
      </c>
      <c r="D5035">
        <v>3131.48</v>
      </c>
    </row>
    <row r="5036" spans="1:4" x14ac:dyDescent="0.2">
      <c r="A5036">
        <v>87378</v>
      </c>
      <c r="B5036" t="s">
        <v>5859</v>
      </c>
      <c r="C5036" t="s">
        <v>69</v>
      </c>
      <c r="D5036">
        <v>685.46</v>
      </c>
    </row>
    <row r="5037" spans="1:4" x14ac:dyDescent="0.2">
      <c r="A5037">
        <v>100459</v>
      </c>
      <c r="B5037" t="s">
        <v>5860</v>
      </c>
      <c r="C5037" t="s">
        <v>69</v>
      </c>
      <c r="D5037">
        <v>0</v>
      </c>
    </row>
    <row r="5038" spans="1:4" x14ac:dyDescent="0.2">
      <c r="A5038">
        <v>87316</v>
      </c>
      <c r="B5038" t="s">
        <v>105</v>
      </c>
      <c r="C5038" t="s">
        <v>69</v>
      </c>
      <c r="D5038">
        <v>562.80999999999995</v>
      </c>
    </row>
    <row r="5039" spans="1:4" x14ac:dyDescent="0.2">
      <c r="A5039">
        <v>87317</v>
      </c>
      <c r="B5039" t="s">
        <v>5861</v>
      </c>
      <c r="C5039" t="s">
        <v>69</v>
      </c>
      <c r="D5039">
        <v>550.37</v>
      </c>
    </row>
    <row r="5040" spans="1:4" x14ac:dyDescent="0.2">
      <c r="A5040">
        <v>87355</v>
      </c>
      <c r="B5040" t="s">
        <v>5862</v>
      </c>
      <c r="C5040" t="s">
        <v>69</v>
      </c>
      <c r="D5040">
        <v>595.96</v>
      </c>
    </row>
    <row r="5041" spans="1:4" x14ac:dyDescent="0.2">
      <c r="A5041">
        <v>87356</v>
      </c>
      <c r="B5041" t="s">
        <v>5863</v>
      </c>
      <c r="C5041" t="s">
        <v>69</v>
      </c>
      <c r="D5041">
        <v>548.65</v>
      </c>
    </row>
    <row r="5042" spans="1:4" x14ac:dyDescent="0.2">
      <c r="A5042">
        <v>87357</v>
      </c>
      <c r="B5042" t="s">
        <v>5864</v>
      </c>
      <c r="C5042" t="s">
        <v>69</v>
      </c>
      <c r="D5042">
        <v>526.34</v>
      </c>
    </row>
    <row r="5043" spans="1:4" x14ac:dyDescent="0.2">
      <c r="A5043">
        <v>100486</v>
      </c>
      <c r="B5043" t="s">
        <v>5865</v>
      </c>
      <c r="C5043" t="s">
        <v>69</v>
      </c>
      <c r="D5043">
        <v>837.59</v>
      </c>
    </row>
    <row r="5044" spans="1:4" x14ac:dyDescent="0.2">
      <c r="A5044">
        <v>100482</v>
      </c>
      <c r="B5044" t="s">
        <v>5866</v>
      </c>
      <c r="C5044" t="s">
        <v>69</v>
      </c>
      <c r="D5044">
        <v>0</v>
      </c>
    </row>
    <row r="5045" spans="1:4" x14ac:dyDescent="0.2">
      <c r="A5045">
        <v>100481</v>
      </c>
      <c r="B5045" t="s">
        <v>5867</v>
      </c>
      <c r="C5045" t="s">
        <v>69</v>
      </c>
      <c r="D5045">
        <v>724.52</v>
      </c>
    </row>
    <row r="5046" spans="1:4" x14ac:dyDescent="0.2">
      <c r="A5046">
        <v>100492</v>
      </c>
      <c r="B5046" t="s">
        <v>5868</v>
      </c>
      <c r="C5046" t="s">
        <v>69</v>
      </c>
      <c r="D5046">
        <v>726.3</v>
      </c>
    </row>
    <row r="5047" spans="1:4" x14ac:dyDescent="0.2">
      <c r="A5047">
        <v>100483</v>
      </c>
      <c r="B5047" t="s">
        <v>5869</v>
      </c>
      <c r="C5047" t="s">
        <v>69</v>
      </c>
      <c r="D5047">
        <v>763.97</v>
      </c>
    </row>
    <row r="5048" spans="1:4" x14ac:dyDescent="0.2">
      <c r="A5048">
        <v>100484</v>
      </c>
      <c r="B5048" t="s">
        <v>5870</v>
      </c>
      <c r="C5048" t="s">
        <v>69</v>
      </c>
      <c r="D5048">
        <v>720.47</v>
      </c>
    </row>
    <row r="5049" spans="1:4" x14ac:dyDescent="0.2">
      <c r="A5049">
        <v>100485</v>
      </c>
      <c r="B5049" t="s">
        <v>5871</v>
      </c>
      <c r="C5049" t="s">
        <v>69</v>
      </c>
      <c r="D5049">
        <v>704.79</v>
      </c>
    </row>
    <row r="5050" spans="1:4" x14ac:dyDescent="0.2">
      <c r="A5050">
        <v>87373</v>
      </c>
      <c r="B5050" t="s">
        <v>5872</v>
      </c>
      <c r="C5050" t="s">
        <v>69</v>
      </c>
      <c r="D5050">
        <v>845.18</v>
      </c>
    </row>
    <row r="5051" spans="1:4" x14ac:dyDescent="0.2">
      <c r="A5051">
        <v>100454</v>
      </c>
      <c r="B5051" t="s">
        <v>5873</v>
      </c>
      <c r="C5051" t="s">
        <v>69</v>
      </c>
      <c r="D5051">
        <v>0</v>
      </c>
    </row>
    <row r="5052" spans="1:4" x14ac:dyDescent="0.2">
      <c r="A5052">
        <v>87301</v>
      </c>
      <c r="B5052" t="s">
        <v>5874</v>
      </c>
      <c r="C5052" t="s">
        <v>69</v>
      </c>
      <c r="D5052">
        <v>721.43</v>
      </c>
    </row>
    <row r="5053" spans="1:4" x14ac:dyDescent="0.2">
      <c r="A5053">
        <v>87302</v>
      </c>
      <c r="B5053" t="s">
        <v>5875</v>
      </c>
      <c r="C5053" t="s">
        <v>69</v>
      </c>
      <c r="D5053">
        <v>714.89</v>
      </c>
    </row>
    <row r="5054" spans="1:4" x14ac:dyDescent="0.2">
      <c r="A5054">
        <v>87342</v>
      </c>
      <c r="B5054" t="s">
        <v>5876</v>
      </c>
      <c r="C5054" t="s">
        <v>69</v>
      </c>
      <c r="D5054">
        <v>783.98</v>
      </c>
    </row>
    <row r="5055" spans="1:4" x14ac:dyDescent="0.2">
      <c r="A5055">
        <v>87343</v>
      </c>
      <c r="B5055" t="s">
        <v>5877</v>
      </c>
      <c r="C5055" t="s">
        <v>69</v>
      </c>
      <c r="D5055">
        <v>719.52</v>
      </c>
    </row>
    <row r="5056" spans="1:4" x14ac:dyDescent="0.2">
      <c r="A5056">
        <v>87344</v>
      </c>
      <c r="B5056" t="s">
        <v>5878</v>
      </c>
      <c r="C5056" t="s">
        <v>69</v>
      </c>
      <c r="D5056">
        <v>685.36</v>
      </c>
    </row>
    <row r="5057" spans="1:4" x14ac:dyDescent="0.2">
      <c r="A5057">
        <v>88631</v>
      </c>
      <c r="B5057" t="s">
        <v>5879</v>
      </c>
      <c r="C5057" t="s">
        <v>69</v>
      </c>
      <c r="D5057">
        <v>698.94</v>
      </c>
    </row>
    <row r="5058" spans="1:4" x14ac:dyDescent="0.2">
      <c r="A5058">
        <v>100471</v>
      </c>
      <c r="B5058" t="s">
        <v>5880</v>
      </c>
      <c r="C5058" t="s">
        <v>69</v>
      </c>
      <c r="D5058">
        <v>0</v>
      </c>
    </row>
    <row r="5059" spans="1:4" x14ac:dyDescent="0.2">
      <c r="A5059">
        <v>100490</v>
      </c>
      <c r="B5059" t="s">
        <v>5881</v>
      </c>
      <c r="C5059" t="s">
        <v>69</v>
      </c>
      <c r="D5059">
        <v>593.79999999999995</v>
      </c>
    </row>
    <row r="5060" spans="1:4" x14ac:dyDescent="0.2">
      <c r="A5060">
        <v>100472</v>
      </c>
      <c r="B5060" t="s">
        <v>5882</v>
      </c>
      <c r="C5060" t="s">
        <v>69</v>
      </c>
      <c r="D5060">
        <v>637.02</v>
      </c>
    </row>
    <row r="5061" spans="1:4" x14ac:dyDescent="0.2">
      <c r="A5061">
        <v>100473</v>
      </c>
      <c r="B5061" t="s">
        <v>5883</v>
      </c>
      <c r="C5061" t="s">
        <v>69</v>
      </c>
      <c r="D5061">
        <v>592.30999999999995</v>
      </c>
    </row>
    <row r="5062" spans="1:4" x14ac:dyDescent="0.2">
      <c r="A5062">
        <v>100474</v>
      </c>
      <c r="B5062" t="s">
        <v>5884</v>
      </c>
      <c r="C5062" t="s">
        <v>69</v>
      </c>
      <c r="D5062">
        <v>574.26</v>
      </c>
    </row>
    <row r="5063" spans="1:4" x14ac:dyDescent="0.2">
      <c r="A5063">
        <v>87379</v>
      </c>
      <c r="B5063" t="s">
        <v>5885</v>
      </c>
      <c r="C5063" t="s">
        <v>69</v>
      </c>
      <c r="D5063">
        <v>3260.1</v>
      </c>
    </row>
    <row r="5064" spans="1:4" x14ac:dyDescent="0.2">
      <c r="A5064">
        <v>100460</v>
      </c>
      <c r="B5064" t="s">
        <v>5886</v>
      </c>
      <c r="C5064" t="s">
        <v>69</v>
      </c>
      <c r="D5064">
        <v>0</v>
      </c>
    </row>
    <row r="5065" spans="1:4" x14ac:dyDescent="0.2">
      <c r="A5065">
        <v>87319</v>
      </c>
      <c r="B5065" t="s">
        <v>5887</v>
      </c>
      <c r="C5065" t="s">
        <v>69</v>
      </c>
      <c r="D5065">
        <v>3146.11</v>
      </c>
    </row>
    <row r="5066" spans="1:4" x14ac:dyDescent="0.2">
      <c r="A5066">
        <v>87320</v>
      </c>
      <c r="B5066" t="s">
        <v>5888</v>
      </c>
      <c r="C5066" t="s">
        <v>69</v>
      </c>
      <c r="D5066">
        <v>3152.25</v>
      </c>
    </row>
    <row r="5067" spans="1:4" x14ac:dyDescent="0.2">
      <c r="A5067">
        <v>87358</v>
      </c>
      <c r="B5067" t="s">
        <v>5889</v>
      </c>
      <c r="C5067" t="s">
        <v>69</v>
      </c>
      <c r="D5067">
        <v>3114.14</v>
      </c>
    </row>
    <row r="5068" spans="1:4" x14ac:dyDescent="0.2">
      <c r="A5068">
        <v>87359</v>
      </c>
      <c r="B5068" t="s">
        <v>5890</v>
      </c>
      <c r="C5068" t="s">
        <v>69</v>
      </c>
      <c r="D5068">
        <v>3087.69</v>
      </c>
    </row>
    <row r="5069" spans="1:4" x14ac:dyDescent="0.2">
      <c r="A5069">
        <v>87376</v>
      </c>
      <c r="B5069" t="s">
        <v>5891</v>
      </c>
      <c r="C5069" t="s">
        <v>69</v>
      </c>
      <c r="D5069">
        <v>641.79</v>
      </c>
    </row>
    <row r="5070" spans="1:4" x14ac:dyDescent="0.2">
      <c r="A5070">
        <v>100457</v>
      </c>
      <c r="B5070" t="s">
        <v>5892</v>
      </c>
      <c r="C5070" t="s">
        <v>69</v>
      </c>
      <c r="D5070">
        <v>0</v>
      </c>
    </row>
    <row r="5071" spans="1:4" x14ac:dyDescent="0.2">
      <c r="A5071">
        <v>87310</v>
      </c>
      <c r="B5071" t="s">
        <v>5893</v>
      </c>
      <c r="C5071" t="s">
        <v>69</v>
      </c>
      <c r="D5071">
        <v>510.13</v>
      </c>
    </row>
    <row r="5072" spans="1:4" x14ac:dyDescent="0.2">
      <c r="A5072">
        <v>87311</v>
      </c>
      <c r="B5072" t="s">
        <v>5894</v>
      </c>
      <c r="C5072" t="s">
        <v>69</v>
      </c>
      <c r="D5072">
        <v>501.89</v>
      </c>
    </row>
    <row r="5073" spans="1:4" x14ac:dyDescent="0.2">
      <c r="A5073">
        <v>87350</v>
      </c>
      <c r="B5073" t="s">
        <v>5895</v>
      </c>
      <c r="C5073" t="s">
        <v>69</v>
      </c>
      <c r="D5073">
        <v>551.08000000000004</v>
      </c>
    </row>
    <row r="5074" spans="1:4" x14ac:dyDescent="0.2">
      <c r="A5074">
        <v>87351</v>
      </c>
      <c r="B5074" t="s">
        <v>5896</v>
      </c>
      <c r="C5074" t="s">
        <v>69</v>
      </c>
      <c r="D5074">
        <v>485.01</v>
      </c>
    </row>
    <row r="5075" spans="1:4" x14ac:dyDescent="0.2">
      <c r="A5075">
        <v>87374</v>
      </c>
      <c r="B5075" t="s">
        <v>5897</v>
      </c>
      <c r="C5075" t="s">
        <v>69</v>
      </c>
      <c r="D5075">
        <v>783.94</v>
      </c>
    </row>
    <row r="5076" spans="1:4" x14ac:dyDescent="0.2">
      <c r="A5076">
        <v>100455</v>
      </c>
      <c r="B5076" t="s">
        <v>5898</v>
      </c>
      <c r="C5076" t="s">
        <v>69</v>
      </c>
      <c r="D5076">
        <v>0</v>
      </c>
    </row>
    <row r="5077" spans="1:4" x14ac:dyDescent="0.2">
      <c r="A5077">
        <v>87304</v>
      </c>
      <c r="B5077" t="s">
        <v>5899</v>
      </c>
      <c r="C5077" t="s">
        <v>69</v>
      </c>
      <c r="D5077">
        <v>651.22</v>
      </c>
    </row>
    <row r="5078" spans="1:4" x14ac:dyDescent="0.2">
      <c r="A5078">
        <v>87305</v>
      </c>
      <c r="B5078" t="s">
        <v>5900</v>
      </c>
      <c r="C5078" t="s">
        <v>69</v>
      </c>
      <c r="D5078">
        <v>655.03</v>
      </c>
    </row>
    <row r="5079" spans="1:4" x14ac:dyDescent="0.2">
      <c r="A5079">
        <v>87345</v>
      </c>
      <c r="B5079" t="s">
        <v>5901</v>
      </c>
      <c r="C5079" t="s">
        <v>69</v>
      </c>
      <c r="D5079">
        <v>703</v>
      </c>
    </row>
    <row r="5080" spans="1:4" x14ac:dyDescent="0.2">
      <c r="A5080">
        <v>87346</v>
      </c>
      <c r="B5080" t="s">
        <v>5902</v>
      </c>
      <c r="C5080" t="s">
        <v>69</v>
      </c>
      <c r="D5080">
        <v>650.11</v>
      </c>
    </row>
    <row r="5081" spans="1:4" x14ac:dyDescent="0.2">
      <c r="A5081">
        <v>87347</v>
      </c>
      <c r="B5081" t="s">
        <v>5903</v>
      </c>
      <c r="C5081" t="s">
        <v>69</v>
      </c>
      <c r="D5081">
        <v>622.70000000000005</v>
      </c>
    </row>
    <row r="5082" spans="1:4" x14ac:dyDescent="0.2">
      <c r="A5082">
        <v>87366</v>
      </c>
      <c r="B5082" t="s">
        <v>5904</v>
      </c>
      <c r="C5082" t="s">
        <v>69</v>
      </c>
      <c r="D5082">
        <v>668.51</v>
      </c>
    </row>
    <row r="5083" spans="1:4" x14ac:dyDescent="0.2">
      <c r="A5083">
        <v>100448</v>
      </c>
      <c r="B5083" t="s">
        <v>5905</v>
      </c>
      <c r="C5083" t="s">
        <v>69</v>
      </c>
      <c r="D5083">
        <v>0</v>
      </c>
    </row>
    <row r="5084" spans="1:4" x14ac:dyDescent="0.2">
      <c r="A5084">
        <v>87283</v>
      </c>
      <c r="B5084" t="s">
        <v>5906</v>
      </c>
      <c r="C5084" t="s">
        <v>69</v>
      </c>
      <c r="D5084">
        <v>532.1</v>
      </c>
    </row>
    <row r="5085" spans="1:4" x14ac:dyDescent="0.2">
      <c r="A5085">
        <v>87284</v>
      </c>
      <c r="B5085" t="s">
        <v>5907</v>
      </c>
      <c r="C5085" t="s">
        <v>69</v>
      </c>
      <c r="D5085">
        <v>526.30999999999995</v>
      </c>
    </row>
    <row r="5086" spans="1:4" x14ac:dyDescent="0.2">
      <c r="A5086">
        <v>87329</v>
      </c>
      <c r="B5086" t="s">
        <v>5908</v>
      </c>
      <c r="C5086" t="s">
        <v>69</v>
      </c>
      <c r="D5086">
        <v>568.62</v>
      </c>
    </row>
    <row r="5087" spans="1:4" x14ac:dyDescent="0.2">
      <c r="A5087">
        <v>87330</v>
      </c>
      <c r="B5087" t="s">
        <v>5909</v>
      </c>
      <c r="C5087" t="s">
        <v>69</v>
      </c>
      <c r="D5087">
        <v>507.45</v>
      </c>
    </row>
    <row r="5088" spans="1:4" x14ac:dyDescent="0.2">
      <c r="A5088">
        <v>87375</v>
      </c>
      <c r="B5088" t="s">
        <v>5910</v>
      </c>
      <c r="C5088" t="s">
        <v>69</v>
      </c>
      <c r="D5088">
        <v>743.89</v>
      </c>
    </row>
    <row r="5089" spans="1:4" x14ac:dyDescent="0.2">
      <c r="A5089">
        <v>100456</v>
      </c>
      <c r="B5089" t="s">
        <v>5911</v>
      </c>
      <c r="C5089" t="s">
        <v>69</v>
      </c>
      <c r="D5089">
        <v>0</v>
      </c>
    </row>
    <row r="5090" spans="1:4" x14ac:dyDescent="0.2">
      <c r="A5090">
        <v>87307</v>
      </c>
      <c r="B5090" t="s">
        <v>5912</v>
      </c>
      <c r="C5090" t="s">
        <v>69</v>
      </c>
      <c r="D5090">
        <v>614.66999999999996</v>
      </c>
    </row>
    <row r="5091" spans="1:4" x14ac:dyDescent="0.2">
      <c r="A5091">
        <v>87308</v>
      </c>
      <c r="B5091" t="s">
        <v>5913</v>
      </c>
      <c r="C5091" t="s">
        <v>69</v>
      </c>
      <c r="D5091">
        <v>606.44000000000005</v>
      </c>
    </row>
    <row r="5092" spans="1:4" x14ac:dyDescent="0.2">
      <c r="A5092">
        <v>87348</v>
      </c>
      <c r="B5092" t="s">
        <v>5914</v>
      </c>
      <c r="C5092" t="s">
        <v>69</v>
      </c>
      <c r="D5092">
        <v>643.07000000000005</v>
      </c>
    </row>
    <row r="5093" spans="1:4" x14ac:dyDescent="0.2">
      <c r="A5093">
        <v>87349</v>
      </c>
      <c r="B5093" t="s">
        <v>5915</v>
      </c>
      <c r="C5093" t="s">
        <v>69</v>
      </c>
      <c r="D5093">
        <v>574.94000000000005</v>
      </c>
    </row>
    <row r="5094" spans="1:4" x14ac:dyDescent="0.2">
      <c r="A5094">
        <v>87365</v>
      </c>
      <c r="B5094" t="s">
        <v>5916</v>
      </c>
      <c r="C5094" t="s">
        <v>69</v>
      </c>
      <c r="D5094">
        <v>632.15</v>
      </c>
    </row>
    <row r="5095" spans="1:4" x14ac:dyDescent="0.2">
      <c r="A5095">
        <v>100447</v>
      </c>
      <c r="B5095" t="s">
        <v>5917</v>
      </c>
      <c r="C5095" t="s">
        <v>69</v>
      </c>
      <c r="D5095">
        <v>0</v>
      </c>
    </row>
    <row r="5096" spans="1:4" x14ac:dyDescent="0.2">
      <c r="A5096">
        <v>87280</v>
      </c>
      <c r="B5096" t="s">
        <v>5918</v>
      </c>
      <c r="C5096" t="s">
        <v>69</v>
      </c>
      <c r="D5096">
        <v>508.95</v>
      </c>
    </row>
    <row r="5097" spans="1:4" x14ac:dyDescent="0.2">
      <c r="A5097">
        <v>87281</v>
      </c>
      <c r="B5097" t="s">
        <v>5919</v>
      </c>
      <c r="C5097" t="s">
        <v>69</v>
      </c>
      <c r="D5097">
        <v>504.82</v>
      </c>
    </row>
    <row r="5098" spans="1:4" x14ac:dyDescent="0.2">
      <c r="A5098">
        <v>87327</v>
      </c>
      <c r="B5098" t="s">
        <v>5920</v>
      </c>
      <c r="C5098" t="s">
        <v>69</v>
      </c>
      <c r="D5098">
        <v>529.54</v>
      </c>
    </row>
    <row r="5099" spans="1:4" x14ac:dyDescent="0.2">
      <c r="A5099">
        <v>87328</v>
      </c>
      <c r="B5099" t="s">
        <v>5921</v>
      </c>
      <c r="C5099" t="s">
        <v>69</v>
      </c>
      <c r="D5099">
        <v>475.79</v>
      </c>
    </row>
    <row r="5100" spans="1:4" x14ac:dyDescent="0.2">
      <c r="A5100">
        <v>87410</v>
      </c>
      <c r="B5100" t="s">
        <v>5922</v>
      </c>
      <c r="C5100" t="s">
        <v>69</v>
      </c>
      <c r="D5100">
        <v>1055.52</v>
      </c>
    </row>
    <row r="5101" spans="1:4" x14ac:dyDescent="0.2">
      <c r="A5101">
        <v>95577</v>
      </c>
      <c r="B5101" t="s">
        <v>5923</v>
      </c>
      <c r="C5101" t="s">
        <v>61</v>
      </c>
      <c r="D5101">
        <v>11.19</v>
      </c>
    </row>
    <row r="5102" spans="1:4" x14ac:dyDescent="0.2">
      <c r="A5102">
        <v>95578</v>
      </c>
      <c r="B5102" t="s">
        <v>5924</v>
      </c>
      <c r="C5102" t="s">
        <v>61</v>
      </c>
      <c r="D5102">
        <v>9.34</v>
      </c>
    </row>
    <row r="5103" spans="1:4" x14ac:dyDescent="0.2">
      <c r="A5103">
        <v>95579</v>
      </c>
      <c r="B5103" t="s">
        <v>5925</v>
      </c>
      <c r="C5103" t="s">
        <v>61</v>
      </c>
      <c r="D5103">
        <v>9.0399999999999991</v>
      </c>
    </row>
    <row r="5104" spans="1:4" x14ac:dyDescent="0.2">
      <c r="A5104">
        <v>95580</v>
      </c>
      <c r="B5104" t="s">
        <v>5926</v>
      </c>
      <c r="C5104" t="s">
        <v>61</v>
      </c>
      <c r="D5104">
        <v>10.44</v>
      </c>
    </row>
    <row r="5105" spans="1:4" x14ac:dyDescent="0.2">
      <c r="A5105">
        <v>95581</v>
      </c>
      <c r="B5105" t="s">
        <v>5927</v>
      </c>
      <c r="C5105" t="s">
        <v>61</v>
      </c>
      <c r="D5105">
        <v>10.4</v>
      </c>
    </row>
    <row r="5106" spans="1:4" x14ac:dyDescent="0.2">
      <c r="A5106">
        <v>95582</v>
      </c>
      <c r="B5106" t="s">
        <v>5928</v>
      </c>
      <c r="C5106" t="s">
        <v>61</v>
      </c>
      <c r="D5106">
        <v>11.32</v>
      </c>
    </row>
    <row r="5107" spans="1:4" x14ac:dyDescent="0.2">
      <c r="A5107">
        <v>95576</v>
      </c>
      <c r="B5107" t="s">
        <v>5929</v>
      </c>
      <c r="C5107" t="s">
        <v>61</v>
      </c>
      <c r="D5107">
        <v>13.07</v>
      </c>
    </row>
    <row r="5108" spans="1:4" x14ac:dyDescent="0.2">
      <c r="A5108">
        <v>95583</v>
      </c>
      <c r="B5108" t="s">
        <v>5930</v>
      </c>
      <c r="C5108" t="s">
        <v>61</v>
      </c>
      <c r="D5108">
        <v>16.100000000000001</v>
      </c>
    </row>
    <row r="5109" spans="1:4" x14ac:dyDescent="0.2">
      <c r="A5109">
        <v>95584</v>
      </c>
      <c r="B5109" t="s">
        <v>5931</v>
      </c>
      <c r="C5109" t="s">
        <v>61</v>
      </c>
      <c r="D5109">
        <v>14.36</v>
      </c>
    </row>
    <row r="5110" spans="1:4" x14ac:dyDescent="0.2">
      <c r="A5110">
        <v>95593</v>
      </c>
      <c r="B5110" t="s">
        <v>5932</v>
      </c>
      <c r="C5110" t="s">
        <v>61</v>
      </c>
      <c r="D5110">
        <v>14.36</v>
      </c>
    </row>
    <row r="5111" spans="1:4" x14ac:dyDescent="0.2">
      <c r="A5111">
        <v>95592</v>
      </c>
      <c r="B5111" t="s">
        <v>5933</v>
      </c>
      <c r="C5111" t="s">
        <v>61</v>
      </c>
      <c r="D5111">
        <v>16.100000000000001</v>
      </c>
    </row>
    <row r="5112" spans="1:4" x14ac:dyDescent="0.2">
      <c r="A5112">
        <v>92919</v>
      </c>
      <c r="B5112" t="s">
        <v>5934</v>
      </c>
      <c r="C5112" t="s">
        <v>61</v>
      </c>
      <c r="D5112">
        <v>12.47</v>
      </c>
    </row>
    <row r="5113" spans="1:4" x14ac:dyDescent="0.2">
      <c r="A5113">
        <v>92921</v>
      </c>
      <c r="B5113" t="s">
        <v>5935</v>
      </c>
      <c r="C5113" t="s">
        <v>61</v>
      </c>
      <c r="D5113">
        <v>10.32</v>
      </c>
    </row>
    <row r="5114" spans="1:4" x14ac:dyDescent="0.2">
      <c r="A5114">
        <v>92922</v>
      </c>
      <c r="B5114" t="s">
        <v>5936</v>
      </c>
      <c r="C5114" t="s">
        <v>61</v>
      </c>
      <c r="D5114">
        <v>9.8699999999999992</v>
      </c>
    </row>
    <row r="5115" spans="1:4" x14ac:dyDescent="0.2">
      <c r="A5115">
        <v>92923</v>
      </c>
      <c r="B5115" t="s">
        <v>5937</v>
      </c>
      <c r="C5115" t="s">
        <v>61</v>
      </c>
      <c r="D5115">
        <v>11.12</v>
      </c>
    </row>
    <row r="5116" spans="1:4" x14ac:dyDescent="0.2">
      <c r="A5116">
        <v>92924</v>
      </c>
      <c r="B5116" t="s">
        <v>5938</v>
      </c>
      <c r="C5116" t="s">
        <v>61</v>
      </c>
      <c r="D5116">
        <v>10.91</v>
      </c>
    </row>
    <row r="5117" spans="1:4" x14ac:dyDescent="0.2">
      <c r="A5117">
        <v>104104</v>
      </c>
      <c r="B5117" t="s">
        <v>5939</v>
      </c>
      <c r="C5117" t="s">
        <v>61</v>
      </c>
      <c r="D5117">
        <v>11.47</v>
      </c>
    </row>
    <row r="5118" spans="1:4" x14ac:dyDescent="0.2">
      <c r="A5118">
        <v>92916</v>
      </c>
      <c r="B5118" t="s">
        <v>5940</v>
      </c>
      <c r="C5118" t="s">
        <v>61</v>
      </c>
      <c r="D5118">
        <v>15.55</v>
      </c>
    </row>
    <row r="5119" spans="1:4" x14ac:dyDescent="0.2">
      <c r="A5119">
        <v>92917</v>
      </c>
      <c r="B5119" t="s">
        <v>5941</v>
      </c>
      <c r="C5119" t="s">
        <v>61</v>
      </c>
      <c r="D5119">
        <v>14.24</v>
      </c>
    </row>
    <row r="5120" spans="1:4" x14ac:dyDescent="0.2">
      <c r="A5120">
        <v>92915</v>
      </c>
      <c r="B5120" t="s">
        <v>5942</v>
      </c>
      <c r="C5120" t="s">
        <v>61</v>
      </c>
      <c r="D5120">
        <v>16.920000000000002</v>
      </c>
    </row>
    <row r="5121" spans="1:4" x14ac:dyDescent="0.2">
      <c r="A5121">
        <v>92771</v>
      </c>
      <c r="B5121" t="s">
        <v>5943</v>
      </c>
      <c r="C5121" t="s">
        <v>61</v>
      </c>
      <c r="D5121">
        <v>11.09</v>
      </c>
    </row>
    <row r="5122" spans="1:4" x14ac:dyDescent="0.2">
      <c r="A5122">
        <v>92772</v>
      </c>
      <c r="B5122" t="s">
        <v>5944</v>
      </c>
      <c r="C5122" t="s">
        <v>61</v>
      </c>
      <c r="D5122">
        <v>9.32</v>
      </c>
    </row>
    <row r="5123" spans="1:4" x14ac:dyDescent="0.2">
      <c r="A5123">
        <v>92773</v>
      </c>
      <c r="B5123" t="s">
        <v>5945</v>
      </c>
      <c r="C5123" t="s">
        <v>61</v>
      </c>
      <c r="D5123">
        <v>9.15</v>
      </c>
    </row>
    <row r="5124" spans="1:4" x14ac:dyDescent="0.2">
      <c r="A5124">
        <v>92774</v>
      </c>
      <c r="B5124" t="s">
        <v>5946</v>
      </c>
      <c r="C5124" t="s">
        <v>61</v>
      </c>
      <c r="D5124">
        <v>10.6</v>
      </c>
    </row>
    <row r="5125" spans="1:4" x14ac:dyDescent="0.2">
      <c r="A5125">
        <v>92769</v>
      </c>
      <c r="B5125" t="s">
        <v>5947</v>
      </c>
      <c r="C5125" t="s">
        <v>61</v>
      </c>
      <c r="D5125">
        <v>13.14</v>
      </c>
    </row>
    <row r="5126" spans="1:4" x14ac:dyDescent="0.2">
      <c r="A5126">
        <v>92770</v>
      </c>
      <c r="B5126" t="s">
        <v>5948</v>
      </c>
      <c r="C5126" t="s">
        <v>61</v>
      </c>
      <c r="D5126">
        <v>12.4</v>
      </c>
    </row>
    <row r="5127" spans="1:4" x14ac:dyDescent="0.2">
      <c r="A5127">
        <v>92767</v>
      </c>
      <c r="B5127" t="s">
        <v>5949</v>
      </c>
      <c r="C5127" t="s">
        <v>61</v>
      </c>
      <c r="D5127">
        <v>15.69</v>
      </c>
    </row>
    <row r="5128" spans="1:4" x14ac:dyDescent="0.2">
      <c r="A5128">
        <v>92768</v>
      </c>
      <c r="B5128" t="s">
        <v>5950</v>
      </c>
      <c r="C5128" t="s">
        <v>61</v>
      </c>
      <c r="D5128">
        <v>13.85</v>
      </c>
    </row>
    <row r="5129" spans="1:4" x14ac:dyDescent="0.2">
      <c r="A5129">
        <v>92762</v>
      </c>
      <c r="B5129" t="s">
        <v>5951</v>
      </c>
      <c r="C5129" t="s">
        <v>61</v>
      </c>
      <c r="D5129">
        <v>11.53</v>
      </c>
    </row>
    <row r="5130" spans="1:4" x14ac:dyDescent="0.2">
      <c r="A5130">
        <v>92763</v>
      </c>
      <c r="B5130" t="s">
        <v>5952</v>
      </c>
      <c r="C5130" t="s">
        <v>61</v>
      </c>
      <c r="D5130">
        <v>9.7100000000000009</v>
      </c>
    </row>
    <row r="5131" spans="1:4" x14ac:dyDescent="0.2">
      <c r="A5131">
        <v>92764</v>
      </c>
      <c r="B5131" t="s">
        <v>5953</v>
      </c>
      <c r="C5131" t="s">
        <v>61</v>
      </c>
      <c r="D5131">
        <v>9.41</v>
      </c>
    </row>
    <row r="5132" spans="1:4" x14ac:dyDescent="0.2">
      <c r="A5132">
        <v>92765</v>
      </c>
      <c r="B5132" t="s">
        <v>5954</v>
      </c>
      <c r="C5132" t="s">
        <v>61</v>
      </c>
      <c r="D5132">
        <v>10.74</v>
      </c>
    </row>
    <row r="5133" spans="1:4" x14ac:dyDescent="0.2">
      <c r="A5133">
        <v>92766</v>
      </c>
      <c r="B5133" t="s">
        <v>5955</v>
      </c>
      <c r="C5133" t="s">
        <v>61</v>
      </c>
      <c r="D5133">
        <v>10.63</v>
      </c>
    </row>
    <row r="5134" spans="1:4" x14ac:dyDescent="0.2">
      <c r="A5134">
        <v>104105</v>
      </c>
      <c r="B5134" t="s">
        <v>5956</v>
      </c>
      <c r="C5134" t="s">
        <v>61</v>
      </c>
      <c r="D5134">
        <v>11.48</v>
      </c>
    </row>
    <row r="5135" spans="1:4" x14ac:dyDescent="0.2">
      <c r="A5135">
        <v>92760</v>
      </c>
      <c r="B5135" t="s">
        <v>5957</v>
      </c>
      <c r="C5135" t="s">
        <v>61</v>
      </c>
      <c r="D5135">
        <v>13.64</v>
      </c>
    </row>
    <row r="5136" spans="1:4" x14ac:dyDescent="0.2">
      <c r="A5136">
        <v>92761</v>
      </c>
      <c r="B5136" t="s">
        <v>5958</v>
      </c>
      <c r="C5136" t="s">
        <v>61</v>
      </c>
      <c r="D5136">
        <v>12.88</v>
      </c>
    </row>
    <row r="5137" spans="1:4" x14ac:dyDescent="0.2">
      <c r="A5137">
        <v>92759</v>
      </c>
      <c r="B5137" t="s">
        <v>5959</v>
      </c>
      <c r="C5137" t="s">
        <v>61</v>
      </c>
      <c r="D5137">
        <v>14.35</v>
      </c>
    </row>
    <row r="5138" spans="1:4" x14ac:dyDescent="0.2">
      <c r="A5138">
        <v>104108</v>
      </c>
      <c r="B5138" t="s">
        <v>5960</v>
      </c>
      <c r="C5138" t="s">
        <v>61</v>
      </c>
      <c r="D5138">
        <v>13.21</v>
      </c>
    </row>
    <row r="5139" spans="1:4" x14ac:dyDescent="0.2">
      <c r="A5139">
        <v>104107</v>
      </c>
      <c r="B5139" t="s">
        <v>5961</v>
      </c>
      <c r="C5139" t="s">
        <v>61</v>
      </c>
      <c r="D5139">
        <v>11.16</v>
      </c>
    </row>
    <row r="5140" spans="1:4" x14ac:dyDescent="0.2">
      <c r="A5140">
        <v>104106</v>
      </c>
      <c r="B5140" t="s">
        <v>5962</v>
      </c>
      <c r="C5140" t="s">
        <v>61</v>
      </c>
      <c r="D5140">
        <v>10.51</v>
      </c>
    </row>
    <row r="5141" spans="1:4" x14ac:dyDescent="0.2">
      <c r="A5141">
        <v>104110</v>
      </c>
      <c r="B5141" t="s">
        <v>5963</v>
      </c>
      <c r="C5141" t="s">
        <v>61</v>
      </c>
      <c r="D5141">
        <v>18.11</v>
      </c>
    </row>
    <row r="5142" spans="1:4" x14ac:dyDescent="0.2">
      <c r="A5142">
        <v>104109</v>
      </c>
      <c r="B5142" t="s">
        <v>5964</v>
      </c>
      <c r="C5142" t="s">
        <v>61</v>
      </c>
      <c r="D5142">
        <v>16.05</v>
      </c>
    </row>
    <row r="5143" spans="1:4" x14ac:dyDescent="0.2">
      <c r="A5143">
        <v>104111</v>
      </c>
      <c r="B5143" t="s">
        <v>5965</v>
      </c>
      <c r="C5143" t="s">
        <v>61</v>
      </c>
      <c r="D5143">
        <v>20.38</v>
      </c>
    </row>
    <row r="5144" spans="1:4" x14ac:dyDescent="0.2">
      <c r="A5144">
        <v>92884</v>
      </c>
      <c r="B5144" t="s">
        <v>5966</v>
      </c>
      <c r="C5144" t="s">
        <v>61</v>
      </c>
      <c r="D5144">
        <v>12.74</v>
      </c>
    </row>
    <row r="5145" spans="1:4" x14ac:dyDescent="0.2">
      <c r="A5145">
        <v>92885</v>
      </c>
      <c r="B5145" t="s">
        <v>5967</v>
      </c>
      <c r="C5145" t="s">
        <v>61</v>
      </c>
      <c r="D5145">
        <v>12.13</v>
      </c>
    </row>
    <row r="5146" spans="1:4" x14ac:dyDescent="0.2">
      <c r="A5146">
        <v>92886</v>
      </c>
      <c r="B5146" t="s">
        <v>5968</v>
      </c>
      <c r="C5146" t="s">
        <v>61</v>
      </c>
      <c r="D5146">
        <v>11.6</v>
      </c>
    </row>
    <row r="5147" spans="1:4" x14ac:dyDescent="0.2">
      <c r="A5147">
        <v>92887</v>
      </c>
      <c r="B5147" t="s">
        <v>5969</v>
      </c>
      <c r="C5147" t="s">
        <v>61</v>
      </c>
      <c r="D5147">
        <v>11.56</v>
      </c>
    </row>
    <row r="5148" spans="1:4" x14ac:dyDescent="0.2">
      <c r="A5148">
        <v>92888</v>
      </c>
      <c r="B5148" t="s">
        <v>5970</v>
      </c>
      <c r="C5148" t="s">
        <v>61</v>
      </c>
      <c r="D5148">
        <v>11.29</v>
      </c>
    </row>
    <row r="5149" spans="1:4" x14ac:dyDescent="0.2">
      <c r="A5149">
        <v>92882</v>
      </c>
      <c r="B5149" t="s">
        <v>5971</v>
      </c>
      <c r="C5149" t="s">
        <v>61</v>
      </c>
      <c r="D5149">
        <v>13.56</v>
      </c>
    </row>
    <row r="5150" spans="1:4" x14ac:dyDescent="0.2">
      <c r="A5150">
        <v>92883</v>
      </c>
      <c r="B5150" t="s">
        <v>5972</v>
      </c>
      <c r="C5150" t="s">
        <v>61</v>
      </c>
      <c r="D5150">
        <v>12.53</v>
      </c>
    </row>
    <row r="5151" spans="1:4" x14ac:dyDescent="0.2">
      <c r="A5151">
        <v>92877</v>
      </c>
      <c r="B5151" t="s">
        <v>5973</v>
      </c>
      <c r="C5151" t="s">
        <v>61</v>
      </c>
      <c r="D5151">
        <v>10.51</v>
      </c>
    </row>
    <row r="5152" spans="1:4" x14ac:dyDescent="0.2">
      <c r="A5152">
        <v>92878</v>
      </c>
      <c r="B5152" t="s">
        <v>5974</v>
      </c>
      <c r="C5152" t="s">
        <v>61</v>
      </c>
      <c r="D5152">
        <v>10.35</v>
      </c>
    </row>
    <row r="5153" spans="1:4" x14ac:dyDescent="0.2">
      <c r="A5153">
        <v>92879</v>
      </c>
      <c r="B5153" t="s">
        <v>5975</v>
      </c>
      <c r="C5153" t="s">
        <v>61</v>
      </c>
      <c r="D5153">
        <v>10.24</v>
      </c>
    </row>
    <row r="5154" spans="1:4" x14ac:dyDescent="0.2">
      <c r="A5154">
        <v>92880</v>
      </c>
      <c r="B5154" t="s">
        <v>5976</v>
      </c>
      <c r="C5154" t="s">
        <v>61</v>
      </c>
      <c r="D5154">
        <v>10.48</v>
      </c>
    </row>
    <row r="5155" spans="1:4" x14ac:dyDescent="0.2">
      <c r="A5155">
        <v>92881</v>
      </c>
      <c r="B5155" t="s">
        <v>5977</v>
      </c>
      <c r="C5155" t="s">
        <v>61</v>
      </c>
      <c r="D5155">
        <v>10.45</v>
      </c>
    </row>
    <row r="5156" spans="1:4" x14ac:dyDescent="0.2">
      <c r="A5156">
        <v>92875</v>
      </c>
      <c r="B5156" t="s">
        <v>5978</v>
      </c>
      <c r="C5156" t="s">
        <v>61</v>
      </c>
      <c r="D5156">
        <v>9.98</v>
      </c>
    </row>
    <row r="5157" spans="1:4" x14ac:dyDescent="0.2">
      <c r="A5157">
        <v>92876</v>
      </c>
      <c r="B5157" t="s">
        <v>5979</v>
      </c>
      <c r="C5157" t="s">
        <v>61</v>
      </c>
      <c r="D5157">
        <v>9.7200000000000006</v>
      </c>
    </row>
    <row r="5158" spans="1:4" x14ac:dyDescent="0.2">
      <c r="A5158">
        <v>92803</v>
      </c>
      <c r="B5158" t="s">
        <v>5980</v>
      </c>
      <c r="C5158" t="s">
        <v>61</v>
      </c>
      <c r="D5158">
        <v>9.7100000000000009</v>
      </c>
    </row>
    <row r="5159" spans="1:4" x14ac:dyDescent="0.2">
      <c r="A5159">
        <v>92804</v>
      </c>
      <c r="B5159" t="s">
        <v>5981</v>
      </c>
      <c r="C5159" t="s">
        <v>61</v>
      </c>
      <c r="D5159">
        <v>8.32</v>
      </c>
    </row>
    <row r="5160" spans="1:4" x14ac:dyDescent="0.2">
      <c r="A5160">
        <v>92805</v>
      </c>
      <c r="B5160" t="s">
        <v>5982</v>
      </c>
      <c r="C5160" t="s">
        <v>61</v>
      </c>
      <c r="D5160">
        <v>8.25</v>
      </c>
    </row>
    <row r="5161" spans="1:4" x14ac:dyDescent="0.2">
      <c r="A5161">
        <v>92806</v>
      </c>
      <c r="B5161" t="s">
        <v>5983</v>
      </c>
      <c r="C5161" t="s">
        <v>61</v>
      </c>
      <c r="D5161">
        <v>9.73</v>
      </c>
    </row>
    <row r="5162" spans="1:4" x14ac:dyDescent="0.2">
      <c r="A5162">
        <v>92798</v>
      </c>
      <c r="B5162" t="s">
        <v>5984</v>
      </c>
      <c r="C5162" t="s">
        <v>61</v>
      </c>
      <c r="D5162">
        <v>9.7200000000000006</v>
      </c>
    </row>
    <row r="5163" spans="1:4" x14ac:dyDescent="0.2">
      <c r="A5163">
        <v>95448</v>
      </c>
      <c r="B5163" t="s">
        <v>5985</v>
      </c>
      <c r="C5163" t="s">
        <v>61</v>
      </c>
      <c r="D5163">
        <v>10.66</v>
      </c>
    </row>
    <row r="5164" spans="1:4" x14ac:dyDescent="0.2">
      <c r="A5164">
        <v>92801</v>
      </c>
      <c r="B5164" t="s">
        <v>5986</v>
      </c>
      <c r="C5164" t="s">
        <v>61</v>
      </c>
      <c r="D5164">
        <v>10.53</v>
      </c>
    </row>
    <row r="5165" spans="1:4" x14ac:dyDescent="0.2">
      <c r="A5165">
        <v>92802</v>
      </c>
      <c r="B5165" t="s">
        <v>5987</v>
      </c>
      <c r="C5165" t="s">
        <v>61</v>
      </c>
      <c r="D5165">
        <v>10.5</v>
      </c>
    </row>
    <row r="5166" spans="1:4" x14ac:dyDescent="0.2">
      <c r="A5166">
        <v>92799</v>
      </c>
      <c r="B5166" t="s">
        <v>5988</v>
      </c>
      <c r="C5166" t="s">
        <v>61</v>
      </c>
      <c r="D5166">
        <v>11.39</v>
      </c>
    </row>
    <row r="5167" spans="1:4" x14ac:dyDescent="0.2">
      <c r="A5167">
        <v>92800</v>
      </c>
      <c r="B5167" t="s">
        <v>5989</v>
      </c>
      <c r="C5167" t="s">
        <v>61</v>
      </c>
      <c r="D5167">
        <v>10.35</v>
      </c>
    </row>
    <row r="5168" spans="1:4" x14ac:dyDescent="0.2">
      <c r="A5168">
        <v>95605</v>
      </c>
      <c r="B5168" t="s">
        <v>5990</v>
      </c>
      <c r="C5168" t="s">
        <v>77</v>
      </c>
      <c r="D5168">
        <v>122.52</v>
      </c>
    </row>
    <row r="5169" spans="1:4" x14ac:dyDescent="0.2">
      <c r="A5169">
        <v>95602</v>
      </c>
      <c r="B5169" t="s">
        <v>5991</v>
      </c>
      <c r="C5169" t="s">
        <v>77</v>
      </c>
      <c r="D5169">
        <v>25.2</v>
      </c>
    </row>
    <row r="5170" spans="1:4" x14ac:dyDescent="0.2">
      <c r="A5170">
        <v>95603</v>
      </c>
      <c r="B5170" t="s">
        <v>5992</v>
      </c>
      <c r="C5170" t="s">
        <v>77</v>
      </c>
      <c r="D5170">
        <v>42.99</v>
      </c>
    </row>
    <row r="5171" spans="1:4" x14ac:dyDescent="0.2">
      <c r="A5171">
        <v>95604</v>
      </c>
      <c r="B5171" t="s">
        <v>5993</v>
      </c>
      <c r="C5171" t="s">
        <v>77</v>
      </c>
      <c r="D5171">
        <v>66.72</v>
      </c>
    </row>
    <row r="5172" spans="1:4" x14ac:dyDescent="0.2">
      <c r="A5172">
        <v>95601</v>
      </c>
      <c r="B5172" t="s">
        <v>5994</v>
      </c>
      <c r="C5172" t="s">
        <v>77</v>
      </c>
      <c r="D5172">
        <v>15.74</v>
      </c>
    </row>
    <row r="5173" spans="1:4" x14ac:dyDescent="0.2">
      <c r="A5173">
        <v>102521</v>
      </c>
      <c r="B5173" t="s">
        <v>5995</v>
      </c>
      <c r="C5173" t="s">
        <v>77</v>
      </c>
      <c r="D5173">
        <v>101.06</v>
      </c>
    </row>
    <row r="5174" spans="1:4" x14ac:dyDescent="0.2">
      <c r="A5174">
        <v>102522</v>
      </c>
      <c r="B5174" t="s">
        <v>5996</v>
      </c>
      <c r="C5174" t="s">
        <v>77</v>
      </c>
      <c r="D5174">
        <v>148.27000000000001</v>
      </c>
    </row>
    <row r="5175" spans="1:4" x14ac:dyDescent="0.2">
      <c r="A5175">
        <v>102523</v>
      </c>
      <c r="B5175" t="s">
        <v>5997</v>
      </c>
      <c r="C5175" t="s">
        <v>77</v>
      </c>
      <c r="D5175">
        <v>195.47</v>
      </c>
    </row>
    <row r="5176" spans="1:4" x14ac:dyDescent="0.2">
      <c r="A5176">
        <v>95608</v>
      </c>
      <c r="B5176" t="s">
        <v>5998</v>
      </c>
      <c r="C5176" t="s">
        <v>77</v>
      </c>
      <c r="D5176">
        <v>38.54</v>
      </c>
    </row>
    <row r="5177" spans="1:4" x14ac:dyDescent="0.2">
      <c r="A5177">
        <v>95609</v>
      </c>
      <c r="B5177" t="s">
        <v>5999</v>
      </c>
      <c r="C5177" t="s">
        <v>77</v>
      </c>
      <c r="D5177">
        <v>48.89</v>
      </c>
    </row>
    <row r="5178" spans="1:4" x14ac:dyDescent="0.2">
      <c r="A5178">
        <v>95607</v>
      </c>
      <c r="B5178" t="s">
        <v>6000</v>
      </c>
      <c r="C5178" t="s">
        <v>77</v>
      </c>
      <c r="D5178">
        <v>26.57</v>
      </c>
    </row>
    <row r="5179" spans="1:4" x14ac:dyDescent="0.2">
      <c r="A5179">
        <v>95996</v>
      </c>
      <c r="B5179" t="s">
        <v>6001</v>
      </c>
      <c r="C5179" t="s">
        <v>69</v>
      </c>
      <c r="D5179">
        <v>1823.75</v>
      </c>
    </row>
    <row r="5180" spans="1:4" x14ac:dyDescent="0.2">
      <c r="A5180">
        <v>95995</v>
      </c>
      <c r="B5180" t="s">
        <v>6002</v>
      </c>
      <c r="C5180" t="s">
        <v>69</v>
      </c>
      <c r="D5180">
        <v>2101.2800000000002</v>
      </c>
    </row>
    <row r="5181" spans="1:4" x14ac:dyDescent="0.2">
      <c r="A5181">
        <v>104372</v>
      </c>
      <c r="B5181" t="s">
        <v>6003</v>
      </c>
      <c r="C5181" t="s">
        <v>69</v>
      </c>
      <c r="D5181">
        <v>0</v>
      </c>
    </row>
    <row r="5182" spans="1:4" x14ac:dyDescent="0.2">
      <c r="A5182">
        <v>104371</v>
      </c>
      <c r="B5182" t="s">
        <v>6004</v>
      </c>
      <c r="C5182" t="s">
        <v>69</v>
      </c>
      <c r="D5182">
        <v>0</v>
      </c>
    </row>
    <row r="5183" spans="1:4" x14ac:dyDescent="0.2">
      <c r="A5183">
        <v>96001</v>
      </c>
      <c r="B5183" t="s">
        <v>6005</v>
      </c>
      <c r="C5183" t="s">
        <v>59</v>
      </c>
      <c r="D5183">
        <v>7.24</v>
      </c>
    </row>
    <row r="5184" spans="1:4" x14ac:dyDescent="0.2">
      <c r="A5184">
        <v>94880</v>
      </c>
      <c r="B5184" t="s">
        <v>6006</v>
      </c>
      <c r="C5184" t="s">
        <v>54</v>
      </c>
      <c r="D5184">
        <v>41.22</v>
      </c>
    </row>
    <row r="5185" spans="1:4" x14ac:dyDescent="0.2">
      <c r="A5185">
        <v>94882</v>
      </c>
      <c r="B5185" t="s">
        <v>6007</v>
      </c>
      <c r="C5185" t="s">
        <v>54</v>
      </c>
      <c r="D5185">
        <v>47.66</v>
      </c>
    </row>
    <row r="5186" spans="1:4" x14ac:dyDescent="0.2">
      <c r="A5186">
        <v>94884</v>
      </c>
      <c r="B5186" t="s">
        <v>6008</v>
      </c>
      <c r="C5186" t="s">
        <v>54</v>
      </c>
      <c r="D5186">
        <v>60.73</v>
      </c>
    </row>
    <row r="5187" spans="1:4" x14ac:dyDescent="0.2">
      <c r="A5187">
        <v>94870</v>
      </c>
      <c r="B5187" t="s">
        <v>6009</v>
      </c>
      <c r="C5187" t="s">
        <v>54</v>
      </c>
      <c r="D5187">
        <v>1.92</v>
      </c>
    </row>
    <row r="5188" spans="1:4" x14ac:dyDescent="0.2">
      <c r="A5188">
        <v>94872</v>
      </c>
      <c r="B5188" t="s">
        <v>6010</v>
      </c>
      <c r="C5188" t="s">
        <v>54</v>
      </c>
      <c r="D5188">
        <v>2.57</v>
      </c>
    </row>
    <row r="5189" spans="1:4" x14ac:dyDescent="0.2">
      <c r="A5189">
        <v>90746</v>
      </c>
      <c r="B5189" t="s">
        <v>6011</v>
      </c>
      <c r="C5189" t="s">
        <v>54</v>
      </c>
      <c r="D5189">
        <v>2.95</v>
      </c>
    </row>
    <row r="5190" spans="1:4" x14ac:dyDescent="0.2">
      <c r="A5190">
        <v>90747</v>
      </c>
      <c r="B5190" t="s">
        <v>6012</v>
      </c>
      <c r="C5190" t="s">
        <v>54</v>
      </c>
      <c r="D5190">
        <v>15.91</v>
      </c>
    </row>
    <row r="5191" spans="1:4" x14ac:dyDescent="0.2">
      <c r="A5191">
        <v>94876</v>
      </c>
      <c r="B5191" t="s">
        <v>6013</v>
      </c>
      <c r="C5191" t="s">
        <v>54</v>
      </c>
      <c r="D5191">
        <v>27.39</v>
      </c>
    </row>
    <row r="5192" spans="1:4" x14ac:dyDescent="0.2">
      <c r="A5192">
        <v>94878</v>
      </c>
      <c r="B5192" t="s">
        <v>6014</v>
      </c>
      <c r="C5192" t="s">
        <v>54</v>
      </c>
      <c r="D5192">
        <v>31.57</v>
      </c>
    </row>
    <row r="5193" spans="1:4" x14ac:dyDescent="0.2">
      <c r="A5193">
        <v>90740</v>
      </c>
      <c r="B5193" t="s">
        <v>6015</v>
      </c>
      <c r="C5193" t="s">
        <v>54</v>
      </c>
      <c r="D5193">
        <v>3.6</v>
      </c>
    </row>
    <row r="5194" spans="1:4" x14ac:dyDescent="0.2">
      <c r="A5194">
        <v>90741</v>
      </c>
      <c r="B5194" t="s">
        <v>6016</v>
      </c>
      <c r="C5194" t="s">
        <v>54</v>
      </c>
      <c r="D5194">
        <v>4.0999999999999996</v>
      </c>
    </row>
    <row r="5195" spans="1:4" x14ac:dyDescent="0.2">
      <c r="A5195">
        <v>90742</v>
      </c>
      <c r="B5195" t="s">
        <v>6017</v>
      </c>
      <c r="C5195" t="s">
        <v>54</v>
      </c>
      <c r="D5195">
        <v>4.6100000000000003</v>
      </c>
    </row>
    <row r="5196" spans="1:4" x14ac:dyDescent="0.2">
      <c r="A5196">
        <v>90743</v>
      </c>
      <c r="B5196" t="s">
        <v>6018</v>
      </c>
      <c r="C5196" t="s">
        <v>54</v>
      </c>
      <c r="D5196">
        <v>5.1100000000000003</v>
      </c>
    </row>
    <row r="5197" spans="1:4" x14ac:dyDescent="0.2">
      <c r="A5197">
        <v>90744</v>
      </c>
      <c r="B5197" t="s">
        <v>6019</v>
      </c>
      <c r="C5197" t="s">
        <v>54</v>
      </c>
      <c r="D5197">
        <v>5.61</v>
      </c>
    </row>
    <row r="5198" spans="1:4" x14ac:dyDescent="0.2">
      <c r="A5198">
        <v>90745</v>
      </c>
      <c r="B5198" t="s">
        <v>6020</v>
      </c>
      <c r="C5198" t="s">
        <v>54</v>
      </c>
      <c r="D5198">
        <v>9.2200000000000006</v>
      </c>
    </row>
    <row r="5199" spans="1:4" x14ac:dyDescent="0.2">
      <c r="A5199">
        <v>90733</v>
      </c>
      <c r="B5199" t="s">
        <v>6021</v>
      </c>
      <c r="C5199" t="s">
        <v>54</v>
      </c>
      <c r="D5199">
        <v>2.73</v>
      </c>
    </row>
    <row r="5200" spans="1:4" x14ac:dyDescent="0.2">
      <c r="A5200">
        <v>90734</v>
      </c>
      <c r="B5200" t="s">
        <v>6022</v>
      </c>
      <c r="C5200" t="s">
        <v>54</v>
      </c>
      <c r="D5200">
        <v>3.23</v>
      </c>
    </row>
    <row r="5201" spans="1:4" x14ac:dyDescent="0.2">
      <c r="A5201">
        <v>90735</v>
      </c>
      <c r="B5201" t="s">
        <v>6023</v>
      </c>
      <c r="C5201" t="s">
        <v>54</v>
      </c>
      <c r="D5201">
        <v>3.74</v>
      </c>
    </row>
    <row r="5202" spans="1:4" x14ac:dyDescent="0.2">
      <c r="A5202">
        <v>90736</v>
      </c>
      <c r="B5202" t="s">
        <v>6024</v>
      </c>
      <c r="C5202" t="s">
        <v>54</v>
      </c>
      <c r="D5202">
        <v>4.24</v>
      </c>
    </row>
    <row r="5203" spans="1:4" x14ac:dyDescent="0.2">
      <c r="A5203">
        <v>90737</v>
      </c>
      <c r="B5203" t="s">
        <v>6025</v>
      </c>
      <c r="C5203" t="s">
        <v>54</v>
      </c>
      <c r="D5203">
        <v>4.74</v>
      </c>
    </row>
    <row r="5204" spans="1:4" x14ac:dyDescent="0.2">
      <c r="A5204">
        <v>90738</v>
      </c>
      <c r="B5204" t="s">
        <v>6026</v>
      </c>
      <c r="C5204" t="s">
        <v>54</v>
      </c>
      <c r="D5204">
        <v>5.25</v>
      </c>
    </row>
    <row r="5205" spans="1:4" x14ac:dyDescent="0.2">
      <c r="A5205">
        <v>90739</v>
      </c>
      <c r="B5205" t="s">
        <v>6027</v>
      </c>
      <c r="C5205" t="s">
        <v>54</v>
      </c>
      <c r="D5205">
        <v>8.26</v>
      </c>
    </row>
    <row r="5206" spans="1:4" x14ac:dyDescent="0.2">
      <c r="A5206">
        <v>90724</v>
      </c>
      <c r="B5206" t="s">
        <v>6028</v>
      </c>
      <c r="C5206" t="s">
        <v>77</v>
      </c>
      <c r="D5206">
        <v>19.87</v>
      </c>
    </row>
    <row r="5207" spans="1:4" x14ac:dyDescent="0.2">
      <c r="A5207">
        <v>102267</v>
      </c>
      <c r="B5207" t="s">
        <v>6029</v>
      </c>
      <c r="C5207" t="s">
        <v>77</v>
      </c>
      <c r="D5207">
        <v>108.5</v>
      </c>
    </row>
    <row r="5208" spans="1:4" x14ac:dyDescent="0.2">
      <c r="A5208">
        <v>102268</v>
      </c>
      <c r="B5208" t="s">
        <v>6030</v>
      </c>
      <c r="C5208" t="s">
        <v>77</v>
      </c>
      <c r="D5208">
        <v>122.48</v>
      </c>
    </row>
    <row r="5209" spans="1:4" x14ac:dyDescent="0.2">
      <c r="A5209">
        <v>90725</v>
      </c>
      <c r="B5209" t="s">
        <v>6031</v>
      </c>
      <c r="C5209" t="s">
        <v>77</v>
      </c>
      <c r="D5209">
        <v>24.53</v>
      </c>
    </row>
    <row r="5210" spans="1:4" x14ac:dyDescent="0.2">
      <c r="A5210">
        <v>102269</v>
      </c>
      <c r="B5210" t="s">
        <v>6032</v>
      </c>
      <c r="C5210" t="s">
        <v>77</v>
      </c>
      <c r="D5210">
        <v>150.41</v>
      </c>
    </row>
    <row r="5211" spans="1:4" x14ac:dyDescent="0.2">
      <c r="A5211">
        <v>90726</v>
      </c>
      <c r="B5211" t="s">
        <v>6033</v>
      </c>
      <c r="C5211" t="s">
        <v>77</v>
      </c>
      <c r="D5211">
        <v>29.26</v>
      </c>
    </row>
    <row r="5212" spans="1:4" x14ac:dyDescent="0.2">
      <c r="A5212">
        <v>90727</v>
      </c>
      <c r="B5212" t="s">
        <v>6034</v>
      </c>
      <c r="C5212" t="s">
        <v>77</v>
      </c>
      <c r="D5212">
        <v>33.92</v>
      </c>
    </row>
    <row r="5213" spans="1:4" x14ac:dyDescent="0.2">
      <c r="A5213">
        <v>90728</v>
      </c>
      <c r="B5213" t="s">
        <v>6035</v>
      </c>
      <c r="C5213" t="s">
        <v>77</v>
      </c>
      <c r="D5213">
        <v>38.57</v>
      </c>
    </row>
    <row r="5214" spans="1:4" x14ac:dyDescent="0.2">
      <c r="A5214">
        <v>90729</v>
      </c>
      <c r="B5214" t="s">
        <v>6036</v>
      </c>
      <c r="C5214" t="s">
        <v>77</v>
      </c>
      <c r="D5214">
        <v>43.23</v>
      </c>
    </row>
    <row r="5215" spans="1:4" x14ac:dyDescent="0.2">
      <c r="A5215">
        <v>90730</v>
      </c>
      <c r="B5215" t="s">
        <v>6037</v>
      </c>
      <c r="C5215" t="s">
        <v>77</v>
      </c>
      <c r="D5215">
        <v>47.89</v>
      </c>
    </row>
    <row r="5216" spans="1:4" x14ac:dyDescent="0.2">
      <c r="A5216">
        <v>90731</v>
      </c>
      <c r="B5216" t="s">
        <v>6038</v>
      </c>
      <c r="C5216" t="s">
        <v>77</v>
      </c>
      <c r="D5216">
        <v>52.54</v>
      </c>
    </row>
    <row r="5217" spans="1:4" x14ac:dyDescent="0.2">
      <c r="A5217">
        <v>90732</v>
      </c>
      <c r="B5217" t="s">
        <v>6039</v>
      </c>
      <c r="C5217" t="s">
        <v>77</v>
      </c>
      <c r="D5217">
        <v>66.510000000000005</v>
      </c>
    </row>
    <row r="5218" spans="1:4" x14ac:dyDescent="0.2">
      <c r="A5218">
        <v>102265</v>
      </c>
      <c r="B5218" t="s">
        <v>6040</v>
      </c>
      <c r="C5218" t="s">
        <v>77</v>
      </c>
      <c r="D5218">
        <v>85.14</v>
      </c>
    </row>
    <row r="5219" spans="1:4" x14ac:dyDescent="0.2">
      <c r="A5219">
        <v>102266</v>
      </c>
      <c r="B5219" t="s">
        <v>6041</v>
      </c>
      <c r="C5219" t="s">
        <v>77</v>
      </c>
      <c r="D5219">
        <v>94.46</v>
      </c>
    </row>
    <row r="5220" spans="1:4" x14ac:dyDescent="0.2">
      <c r="A5220">
        <v>94879</v>
      </c>
      <c r="B5220" t="s">
        <v>6042</v>
      </c>
      <c r="C5220" t="s">
        <v>54</v>
      </c>
      <c r="D5220">
        <v>1647.36</v>
      </c>
    </row>
    <row r="5221" spans="1:4" x14ac:dyDescent="0.2">
      <c r="A5221">
        <v>94881</v>
      </c>
      <c r="B5221" t="s">
        <v>6043</v>
      </c>
      <c r="C5221" t="s">
        <v>54</v>
      </c>
      <c r="D5221">
        <v>2267.44</v>
      </c>
    </row>
    <row r="5222" spans="1:4" x14ac:dyDescent="0.2">
      <c r="A5222">
        <v>94869</v>
      </c>
      <c r="B5222" t="s">
        <v>6044</v>
      </c>
      <c r="C5222" t="s">
        <v>54</v>
      </c>
      <c r="D5222">
        <v>116.13</v>
      </c>
    </row>
    <row r="5223" spans="1:4" x14ac:dyDescent="0.2">
      <c r="A5223">
        <v>94871</v>
      </c>
      <c r="B5223" t="s">
        <v>6045</v>
      </c>
      <c r="C5223" t="s">
        <v>54</v>
      </c>
      <c r="D5223">
        <v>181.51</v>
      </c>
    </row>
    <row r="5224" spans="1:4" x14ac:dyDescent="0.2">
      <c r="A5224">
        <v>90708</v>
      </c>
      <c r="B5224" t="s">
        <v>6046</v>
      </c>
      <c r="C5224" t="s">
        <v>54</v>
      </c>
      <c r="D5224">
        <v>659.11</v>
      </c>
    </row>
    <row r="5225" spans="1:4" x14ac:dyDescent="0.2">
      <c r="A5225">
        <v>94875</v>
      </c>
      <c r="B5225" t="s">
        <v>6047</v>
      </c>
      <c r="C5225" t="s">
        <v>54</v>
      </c>
      <c r="D5225">
        <v>1070</v>
      </c>
    </row>
    <row r="5226" spans="1:4" x14ac:dyDescent="0.2">
      <c r="A5226">
        <v>102264</v>
      </c>
      <c r="B5226" t="s">
        <v>6048</v>
      </c>
      <c r="C5226" t="s">
        <v>54</v>
      </c>
      <c r="D5226">
        <v>19.690000000000001</v>
      </c>
    </row>
    <row r="5227" spans="1:4" x14ac:dyDescent="0.2">
      <c r="A5227">
        <v>90701</v>
      </c>
      <c r="B5227" t="s">
        <v>6049</v>
      </c>
      <c r="C5227" t="s">
        <v>54</v>
      </c>
      <c r="D5227">
        <v>69.349999999999994</v>
      </c>
    </row>
    <row r="5228" spans="1:4" x14ac:dyDescent="0.2">
      <c r="A5228">
        <v>90702</v>
      </c>
      <c r="B5228" t="s">
        <v>6050</v>
      </c>
      <c r="C5228" t="s">
        <v>54</v>
      </c>
      <c r="D5228">
        <v>115.31</v>
      </c>
    </row>
    <row r="5229" spans="1:4" x14ac:dyDescent="0.2">
      <c r="A5229">
        <v>90703</v>
      </c>
      <c r="B5229" t="s">
        <v>6051</v>
      </c>
      <c r="C5229" t="s">
        <v>54</v>
      </c>
      <c r="D5229">
        <v>181.13</v>
      </c>
    </row>
    <row r="5230" spans="1:4" x14ac:dyDescent="0.2">
      <c r="A5230">
        <v>90704</v>
      </c>
      <c r="B5230" t="s">
        <v>6052</v>
      </c>
      <c r="C5230" t="s">
        <v>54</v>
      </c>
      <c r="D5230">
        <v>269.66000000000003</v>
      </c>
    </row>
    <row r="5231" spans="1:4" x14ac:dyDescent="0.2">
      <c r="A5231">
        <v>90705</v>
      </c>
      <c r="B5231" t="s">
        <v>6053</v>
      </c>
      <c r="C5231" t="s">
        <v>54</v>
      </c>
      <c r="D5231">
        <v>352.69</v>
      </c>
    </row>
    <row r="5232" spans="1:4" x14ac:dyDescent="0.2">
      <c r="A5232">
        <v>90706</v>
      </c>
      <c r="B5232" t="s">
        <v>6054</v>
      </c>
      <c r="C5232" t="s">
        <v>54</v>
      </c>
      <c r="D5232">
        <v>468.22</v>
      </c>
    </row>
    <row r="5233" spans="1:4" x14ac:dyDescent="0.2">
      <c r="A5233">
        <v>90694</v>
      </c>
      <c r="B5233" t="s">
        <v>6055</v>
      </c>
      <c r="C5233" t="s">
        <v>54</v>
      </c>
      <c r="D5233">
        <v>46.38</v>
      </c>
    </row>
    <row r="5234" spans="1:4" x14ac:dyDescent="0.2">
      <c r="A5234">
        <v>90695</v>
      </c>
      <c r="B5234" t="s">
        <v>6056</v>
      </c>
      <c r="C5234" t="s">
        <v>54</v>
      </c>
      <c r="D5234">
        <v>88.65</v>
      </c>
    </row>
    <row r="5235" spans="1:4" x14ac:dyDescent="0.2">
      <c r="A5235">
        <v>90696</v>
      </c>
      <c r="B5235" t="s">
        <v>6057</v>
      </c>
      <c r="C5235" t="s">
        <v>54</v>
      </c>
      <c r="D5235">
        <v>148.56</v>
      </c>
    </row>
    <row r="5236" spans="1:4" x14ac:dyDescent="0.2">
      <c r="A5236">
        <v>90697</v>
      </c>
      <c r="B5236" t="s">
        <v>6058</v>
      </c>
      <c r="C5236" t="s">
        <v>54</v>
      </c>
      <c r="D5236">
        <v>230.9</v>
      </c>
    </row>
    <row r="5237" spans="1:4" x14ac:dyDescent="0.2">
      <c r="A5237">
        <v>90698</v>
      </c>
      <c r="B5237" t="s">
        <v>6059</v>
      </c>
      <c r="C5237" t="s">
        <v>54</v>
      </c>
      <c r="D5237">
        <v>353.38</v>
      </c>
    </row>
    <row r="5238" spans="1:4" x14ac:dyDescent="0.2">
      <c r="A5238">
        <v>90699</v>
      </c>
      <c r="B5238" t="s">
        <v>6060</v>
      </c>
      <c r="C5238" t="s">
        <v>54</v>
      </c>
      <c r="D5238">
        <v>497.76</v>
      </c>
    </row>
    <row r="5239" spans="1:4" x14ac:dyDescent="0.2">
      <c r="A5239">
        <v>90700</v>
      </c>
      <c r="B5239" t="s">
        <v>6061</v>
      </c>
      <c r="C5239" t="s">
        <v>54</v>
      </c>
      <c r="D5239">
        <v>581.83000000000004</v>
      </c>
    </row>
    <row r="5240" spans="1:4" x14ac:dyDescent="0.2">
      <c r="A5240">
        <v>105378</v>
      </c>
      <c r="B5240" t="s">
        <v>6062</v>
      </c>
      <c r="C5240" t="s">
        <v>77</v>
      </c>
      <c r="D5240">
        <v>10.6</v>
      </c>
    </row>
    <row r="5241" spans="1:4" x14ac:dyDescent="0.2">
      <c r="A5241">
        <v>105373</v>
      </c>
      <c r="B5241" t="s">
        <v>6063</v>
      </c>
      <c r="C5241" t="s">
        <v>77</v>
      </c>
      <c r="D5241">
        <v>8.31</v>
      </c>
    </row>
    <row r="5242" spans="1:4" x14ac:dyDescent="0.2">
      <c r="A5242">
        <v>105380</v>
      </c>
      <c r="B5242" t="s">
        <v>6064</v>
      </c>
      <c r="C5242" t="s">
        <v>77</v>
      </c>
      <c r="D5242">
        <v>85.14</v>
      </c>
    </row>
    <row r="5243" spans="1:4" x14ac:dyDescent="0.2">
      <c r="A5243">
        <v>105267</v>
      </c>
      <c r="B5243" t="s">
        <v>6065</v>
      </c>
      <c r="C5243" t="s">
        <v>77</v>
      </c>
      <c r="D5243">
        <v>68.930000000000007</v>
      </c>
    </row>
    <row r="5244" spans="1:4" x14ac:dyDescent="0.2">
      <c r="A5244">
        <v>105249</v>
      </c>
      <c r="B5244" t="s">
        <v>6066</v>
      </c>
      <c r="C5244" t="s">
        <v>77</v>
      </c>
      <c r="D5244">
        <v>104.74</v>
      </c>
    </row>
    <row r="5245" spans="1:4" x14ac:dyDescent="0.2">
      <c r="A5245">
        <v>105268</v>
      </c>
      <c r="B5245" t="s">
        <v>6067</v>
      </c>
      <c r="C5245" t="s">
        <v>77</v>
      </c>
      <c r="D5245">
        <v>85.65</v>
      </c>
    </row>
    <row r="5246" spans="1:4" x14ac:dyDescent="0.2">
      <c r="A5246">
        <v>105379</v>
      </c>
      <c r="B5246" t="s">
        <v>6068</v>
      </c>
      <c r="C5246" t="s">
        <v>77</v>
      </c>
      <c r="D5246">
        <v>13.93</v>
      </c>
    </row>
    <row r="5247" spans="1:4" x14ac:dyDescent="0.2">
      <c r="A5247">
        <v>105388</v>
      </c>
      <c r="B5247" t="s">
        <v>6069</v>
      </c>
      <c r="C5247" t="s">
        <v>77</v>
      </c>
      <c r="D5247">
        <v>11.08</v>
      </c>
    </row>
    <row r="5248" spans="1:4" x14ac:dyDescent="0.2">
      <c r="A5248">
        <v>105392</v>
      </c>
      <c r="B5248" t="s">
        <v>6070</v>
      </c>
      <c r="C5248" t="s">
        <v>77</v>
      </c>
      <c r="D5248">
        <v>17.260000000000002</v>
      </c>
    </row>
    <row r="5249" spans="1:4" x14ac:dyDescent="0.2">
      <c r="A5249">
        <v>105389</v>
      </c>
      <c r="B5249" t="s">
        <v>6071</v>
      </c>
      <c r="C5249" t="s">
        <v>77</v>
      </c>
      <c r="D5249">
        <v>13.87</v>
      </c>
    </row>
    <row r="5250" spans="1:4" x14ac:dyDescent="0.2">
      <c r="A5250">
        <v>105393</v>
      </c>
      <c r="B5250" t="s">
        <v>6072</v>
      </c>
      <c r="C5250" t="s">
        <v>77</v>
      </c>
      <c r="D5250">
        <v>20.77</v>
      </c>
    </row>
    <row r="5251" spans="1:4" x14ac:dyDescent="0.2">
      <c r="A5251">
        <v>105316</v>
      </c>
      <c r="B5251" t="s">
        <v>6073</v>
      </c>
      <c r="C5251" t="s">
        <v>77</v>
      </c>
      <c r="D5251">
        <v>16.829999999999998</v>
      </c>
    </row>
    <row r="5252" spans="1:4" x14ac:dyDescent="0.2">
      <c r="A5252">
        <v>105394</v>
      </c>
      <c r="B5252" t="s">
        <v>6074</v>
      </c>
      <c r="C5252" t="s">
        <v>77</v>
      </c>
      <c r="D5252">
        <v>24.25</v>
      </c>
    </row>
    <row r="5253" spans="1:4" x14ac:dyDescent="0.2">
      <c r="A5253">
        <v>105317</v>
      </c>
      <c r="B5253" t="s">
        <v>6075</v>
      </c>
      <c r="C5253" t="s">
        <v>77</v>
      </c>
      <c r="D5253">
        <v>19.760000000000002</v>
      </c>
    </row>
    <row r="5254" spans="1:4" x14ac:dyDescent="0.2">
      <c r="A5254">
        <v>105395</v>
      </c>
      <c r="B5254" t="s">
        <v>6076</v>
      </c>
      <c r="C5254" t="s">
        <v>77</v>
      </c>
      <c r="D5254">
        <v>27.76</v>
      </c>
    </row>
    <row r="5255" spans="1:4" x14ac:dyDescent="0.2">
      <c r="A5255">
        <v>105318</v>
      </c>
      <c r="B5255" t="s">
        <v>6077</v>
      </c>
      <c r="C5255" t="s">
        <v>77</v>
      </c>
      <c r="D5255">
        <v>22.7</v>
      </c>
    </row>
    <row r="5256" spans="1:4" x14ac:dyDescent="0.2">
      <c r="A5256">
        <v>105396</v>
      </c>
      <c r="B5256" t="s">
        <v>6078</v>
      </c>
      <c r="C5256" t="s">
        <v>77</v>
      </c>
      <c r="D5256">
        <v>31.25</v>
      </c>
    </row>
    <row r="5257" spans="1:4" x14ac:dyDescent="0.2">
      <c r="A5257">
        <v>105258</v>
      </c>
      <c r="B5257" t="s">
        <v>6079</v>
      </c>
      <c r="C5257" t="s">
        <v>77</v>
      </c>
      <c r="D5257">
        <v>25.65</v>
      </c>
    </row>
    <row r="5258" spans="1:4" x14ac:dyDescent="0.2">
      <c r="A5258">
        <v>105397</v>
      </c>
      <c r="B5258" t="s">
        <v>6080</v>
      </c>
      <c r="C5258" t="s">
        <v>77</v>
      </c>
      <c r="D5258">
        <v>34.880000000000003</v>
      </c>
    </row>
    <row r="5259" spans="1:4" x14ac:dyDescent="0.2">
      <c r="A5259">
        <v>105261</v>
      </c>
      <c r="B5259" t="s">
        <v>6081</v>
      </c>
      <c r="C5259" t="s">
        <v>77</v>
      </c>
      <c r="D5259">
        <v>28.73</v>
      </c>
    </row>
    <row r="5260" spans="1:4" x14ac:dyDescent="0.2">
      <c r="A5260">
        <v>105398</v>
      </c>
      <c r="B5260" t="s">
        <v>6082</v>
      </c>
      <c r="C5260" t="s">
        <v>77</v>
      </c>
      <c r="D5260">
        <v>45.45</v>
      </c>
    </row>
    <row r="5261" spans="1:4" x14ac:dyDescent="0.2">
      <c r="A5261">
        <v>105262</v>
      </c>
      <c r="B5261" t="s">
        <v>6083</v>
      </c>
      <c r="C5261" t="s">
        <v>77</v>
      </c>
      <c r="D5261">
        <v>36.47</v>
      </c>
    </row>
    <row r="5262" spans="1:4" x14ac:dyDescent="0.2">
      <c r="A5262">
        <v>105399</v>
      </c>
      <c r="B5262" t="s">
        <v>6084</v>
      </c>
      <c r="C5262" t="s">
        <v>77</v>
      </c>
      <c r="D5262">
        <v>53.77</v>
      </c>
    </row>
    <row r="5263" spans="1:4" x14ac:dyDescent="0.2">
      <c r="A5263">
        <v>105263</v>
      </c>
      <c r="B5263" t="s">
        <v>6085</v>
      </c>
      <c r="C5263" t="s">
        <v>77</v>
      </c>
      <c r="D5263">
        <v>43.34</v>
      </c>
    </row>
    <row r="5264" spans="1:4" x14ac:dyDescent="0.2">
      <c r="A5264">
        <v>105400</v>
      </c>
      <c r="B5264" t="s">
        <v>6086</v>
      </c>
      <c r="C5264" t="s">
        <v>77</v>
      </c>
      <c r="D5264">
        <v>61.21</v>
      </c>
    </row>
    <row r="5265" spans="1:4" x14ac:dyDescent="0.2">
      <c r="A5265">
        <v>105264</v>
      </c>
      <c r="B5265" t="s">
        <v>6087</v>
      </c>
      <c r="C5265" t="s">
        <v>77</v>
      </c>
      <c r="D5265">
        <v>49.34</v>
      </c>
    </row>
    <row r="5266" spans="1:4" x14ac:dyDescent="0.2">
      <c r="A5266">
        <v>105297</v>
      </c>
      <c r="B5266" t="s">
        <v>6088</v>
      </c>
      <c r="C5266" t="s">
        <v>77</v>
      </c>
      <c r="D5266">
        <v>9.24</v>
      </c>
    </row>
    <row r="5267" spans="1:4" x14ac:dyDescent="0.2">
      <c r="A5267">
        <v>105372</v>
      </c>
      <c r="B5267" t="s">
        <v>6089</v>
      </c>
      <c r="C5267" t="s">
        <v>77</v>
      </c>
      <c r="D5267">
        <v>7.15</v>
      </c>
    </row>
    <row r="5268" spans="1:4" x14ac:dyDescent="0.2">
      <c r="A5268">
        <v>105401</v>
      </c>
      <c r="B5268" t="s">
        <v>6090</v>
      </c>
      <c r="C5268" t="s">
        <v>77</v>
      </c>
      <c r="D5268">
        <v>68.98</v>
      </c>
    </row>
    <row r="5269" spans="1:4" x14ac:dyDescent="0.2">
      <c r="A5269">
        <v>105265</v>
      </c>
      <c r="B5269" t="s">
        <v>6091</v>
      </c>
      <c r="C5269" t="s">
        <v>77</v>
      </c>
      <c r="D5269">
        <v>55.66</v>
      </c>
    </row>
    <row r="5270" spans="1:4" x14ac:dyDescent="0.2">
      <c r="A5270">
        <v>105402</v>
      </c>
      <c r="B5270" t="s">
        <v>6092</v>
      </c>
      <c r="C5270" t="s">
        <v>77</v>
      </c>
      <c r="D5270">
        <v>77.010000000000005</v>
      </c>
    </row>
    <row r="5271" spans="1:4" x14ac:dyDescent="0.2">
      <c r="A5271">
        <v>105266</v>
      </c>
      <c r="B5271" t="s">
        <v>6093</v>
      </c>
      <c r="C5271" t="s">
        <v>77</v>
      </c>
      <c r="D5271">
        <v>62.23</v>
      </c>
    </row>
    <row r="5272" spans="1:4" x14ac:dyDescent="0.2">
      <c r="A5272">
        <v>105361</v>
      </c>
      <c r="B5272" t="s">
        <v>6094</v>
      </c>
      <c r="C5272" t="s">
        <v>77</v>
      </c>
      <c r="D5272">
        <v>14.56</v>
      </c>
    </row>
    <row r="5273" spans="1:4" x14ac:dyDescent="0.2">
      <c r="A5273">
        <v>105382</v>
      </c>
      <c r="B5273" t="s">
        <v>6095</v>
      </c>
      <c r="C5273" t="s">
        <v>77</v>
      </c>
      <c r="D5273">
        <v>12.15</v>
      </c>
    </row>
    <row r="5274" spans="1:4" x14ac:dyDescent="0.2">
      <c r="A5274">
        <v>105359</v>
      </c>
      <c r="B5274" t="s">
        <v>6096</v>
      </c>
      <c r="C5274" t="s">
        <v>77</v>
      </c>
      <c r="D5274">
        <v>10.17</v>
      </c>
    </row>
    <row r="5275" spans="1:4" x14ac:dyDescent="0.2">
      <c r="A5275">
        <v>105315</v>
      </c>
      <c r="B5275" t="s">
        <v>6097</v>
      </c>
      <c r="C5275" t="s">
        <v>77</v>
      </c>
      <c r="D5275">
        <v>8.39</v>
      </c>
    </row>
    <row r="5276" spans="1:4" x14ac:dyDescent="0.2">
      <c r="A5276">
        <v>105360</v>
      </c>
      <c r="B5276" t="s">
        <v>6098</v>
      </c>
      <c r="C5276" t="s">
        <v>77</v>
      </c>
      <c r="D5276">
        <v>12.47</v>
      </c>
    </row>
    <row r="5277" spans="1:4" x14ac:dyDescent="0.2">
      <c r="A5277">
        <v>105381</v>
      </c>
      <c r="B5277" t="s">
        <v>6099</v>
      </c>
      <c r="C5277" t="s">
        <v>77</v>
      </c>
      <c r="D5277">
        <v>10.38</v>
      </c>
    </row>
    <row r="5278" spans="1:4" x14ac:dyDescent="0.2">
      <c r="A5278">
        <v>105251</v>
      </c>
      <c r="B5278" t="s">
        <v>6100</v>
      </c>
      <c r="C5278" t="s">
        <v>77</v>
      </c>
      <c r="D5278">
        <v>15.39</v>
      </c>
    </row>
    <row r="5279" spans="1:4" x14ac:dyDescent="0.2">
      <c r="A5279">
        <v>105282</v>
      </c>
      <c r="B5279" t="s">
        <v>6101</v>
      </c>
      <c r="C5279" t="s">
        <v>77</v>
      </c>
      <c r="D5279">
        <v>11.95</v>
      </c>
    </row>
    <row r="5280" spans="1:4" x14ac:dyDescent="0.2">
      <c r="A5280">
        <v>105276</v>
      </c>
      <c r="B5280" t="s">
        <v>6102</v>
      </c>
      <c r="C5280" t="s">
        <v>77</v>
      </c>
      <c r="D5280">
        <v>123.25</v>
      </c>
    </row>
    <row r="5281" spans="1:4" x14ac:dyDescent="0.2">
      <c r="A5281">
        <v>105341</v>
      </c>
      <c r="B5281" t="s">
        <v>6103</v>
      </c>
      <c r="C5281" t="s">
        <v>77</v>
      </c>
      <c r="D5281">
        <v>98.92</v>
      </c>
    </row>
    <row r="5282" spans="1:4" x14ac:dyDescent="0.2">
      <c r="A5282">
        <v>105277</v>
      </c>
      <c r="B5282" t="s">
        <v>6104</v>
      </c>
      <c r="C5282" t="s">
        <v>77</v>
      </c>
      <c r="D5282">
        <v>149.91999999999999</v>
      </c>
    </row>
    <row r="5283" spans="1:4" x14ac:dyDescent="0.2">
      <c r="A5283">
        <v>105342</v>
      </c>
      <c r="B5283" t="s">
        <v>6105</v>
      </c>
      <c r="C5283" t="s">
        <v>77</v>
      </c>
      <c r="D5283">
        <v>121.28</v>
      </c>
    </row>
    <row r="5284" spans="1:4" x14ac:dyDescent="0.2">
      <c r="A5284">
        <v>105252</v>
      </c>
      <c r="B5284" t="s">
        <v>6106</v>
      </c>
      <c r="C5284" t="s">
        <v>77</v>
      </c>
      <c r="D5284">
        <v>20.23</v>
      </c>
    </row>
    <row r="5285" spans="1:4" x14ac:dyDescent="0.2">
      <c r="A5285">
        <v>105298</v>
      </c>
      <c r="B5285" t="s">
        <v>6107</v>
      </c>
      <c r="C5285" t="s">
        <v>77</v>
      </c>
      <c r="D5285">
        <v>15.96</v>
      </c>
    </row>
    <row r="5286" spans="1:4" x14ac:dyDescent="0.2">
      <c r="A5286">
        <v>105253</v>
      </c>
      <c r="B5286" t="s">
        <v>6108</v>
      </c>
      <c r="C5286" t="s">
        <v>77</v>
      </c>
      <c r="D5286">
        <v>25.07</v>
      </c>
    </row>
    <row r="5287" spans="1:4" x14ac:dyDescent="0.2">
      <c r="A5287">
        <v>105299</v>
      </c>
      <c r="B5287" t="s">
        <v>6109</v>
      </c>
      <c r="C5287" t="s">
        <v>77</v>
      </c>
      <c r="D5287">
        <v>19.98</v>
      </c>
    </row>
    <row r="5288" spans="1:4" x14ac:dyDescent="0.2">
      <c r="A5288">
        <v>105254</v>
      </c>
      <c r="B5288" t="s">
        <v>6110</v>
      </c>
      <c r="C5288" t="s">
        <v>77</v>
      </c>
      <c r="D5288">
        <v>30.1</v>
      </c>
    </row>
    <row r="5289" spans="1:4" x14ac:dyDescent="0.2">
      <c r="A5289">
        <v>105300</v>
      </c>
      <c r="B5289" t="s">
        <v>6111</v>
      </c>
      <c r="C5289" t="s">
        <v>77</v>
      </c>
      <c r="D5289">
        <v>24.17</v>
      </c>
    </row>
    <row r="5290" spans="1:4" x14ac:dyDescent="0.2">
      <c r="A5290">
        <v>105255</v>
      </c>
      <c r="B5290" t="s">
        <v>6112</v>
      </c>
      <c r="C5290" t="s">
        <v>77</v>
      </c>
      <c r="D5290">
        <v>35.090000000000003</v>
      </c>
    </row>
    <row r="5291" spans="1:4" x14ac:dyDescent="0.2">
      <c r="A5291">
        <v>105301</v>
      </c>
      <c r="B5291" t="s">
        <v>6113</v>
      </c>
      <c r="C5291" t="s">
        <v>77</v>
      </c>
      <c r="D5291">
        <v>28.35</v>
      </c>
    </row>
    <row r="5292" spans="1:4" x14ac:dyDescent="0.2">
      <c r="A5292">
        <v>105256</v>
      </c>
      <c r="B5292" t="s">
        <v>6114</v>
      </c>
      <c r="C5292" t="s">
        <v>77</v>
      </c>
      <c r="D5292">
        <v>40.090000000000003</v>
      </c>
    </row>
    <row r="5293" spans="1:4" x14ac:dyDescent="0.2">
      <c r="A5293">
        <v>105302</v>
      </c>
      <c r="B5293" t="s">
        <v>6115</v>
      </c>
      <c r="C5293" t="s">
        <v>77</v>
      </c>
      <c r="D5293">
        <v>32.520000000000003</v>
      </c>
    </row>
    <row r="5294" spans="1:4" x14ac:dyDescent="0.2">
      <c r="A5294">
        <v>105257</v>
      </c>
      <c r="B5294" t="s">
        <v>6116</v>
      </c>
      <c r="C5294" t="s">
        <v>77</v>
      </c>
      <c r="D5294">
        <v>45.08</v>
      </c>
    </row>
    <row r="5295" spans="1:4" x14ac:dyDescent="0.2">
      <c r="A5295">
        <v>105303</v>
      </c>
      <c r="B5295" t="s">
        <v>6117</v>
      </c>
      <c r="C5295" t="s">
        <v>77</v>
      </c>
      <c r="D5295">
        <v>36.69</v>
      </c>
    </row>
    <row r="5296" spans="1:4" x14ac:dyDescent="0.2">
      <c r="A5296">
        <v>105270</v>
      </c>
      <c r="B5296" t="s">
        <v>6118</v>
      </c>
      <c r="C5296" t="s">
        <v>77</v>
      </c>
      <c r="D5296">
        <v>50.24</v>
      </c>
    </row>
    <row r="5297" spans="1:4" x14ac:dyDescent="0.2">
      <c r="A5297">
        <v>105304</v>
      </c>
      <c r="B5297" t="s">
        <v>6119</v>
      </c>
      <c r="C5297" t="s">
        <v>77</v>
      </c>
      <c r="D5297">
        <v>41.02</v>
      </c>
    </row>
    <row r="5298" spans="1:4" x14ac:dyDescent="0.2">
      <c r="A5298">
        <v>105271</v>
      </c>
      <c r="B5298" t="s">
        <v>6120</v>
      </c>
      <c r="C5298" t="s">
        <v>77</v>
      </c>
      <c r="D5298">
        <v>65.819999999999993</v>
      </c>
    </row>
    <row r="5299" spans="1:4" x14ac:dyDescent="0.2">
      <c r="A5299">
        <v>105305</v>
      </c>
      <c r="B5299" t="s">
        <v>6121</v>
      </c>
      <c r="C5299" t="s">
        <v>77</v>
      </c>
      <c r="D5299">
        <v>52.34</v>
      </c>
    </row>
    <row r="5300" spans="1:4" x14ac:dyDescent="0.2">
      <c r="A5300">
        <v>105272</v>
      </c>
      <c r="B5300" t="s">
        <v>6122</v>
      </c>
      <c r="C5300" t="s">
        <v>77</v>
      </c>
      <c r="D5300">
        <v>77.69</v>
      </c>
    </row>
    <row r="5301" spans="1:4" x14ac:dyDescent="0.2">
      <c r="A5301">
        <v>105306</v>
      </c>
      <c r="B5301" t="s">
        <v>6123</v>
      </c>
      <c r="C5301" t="s">
        <v>77</v>
      </c>
      <c r="D5301">
        <v>62.04</v>
      </c>
    </row>
    <row r="5302" spans="1:4" x14ac:dyDescent="0.2">
      <c r="A5302">
        <v>105273</v>
      </c>
      <c r="B5302" t="s">
        <v>6124</v>
      </c>
      <c r="C5302" t="s">
        <v>77</v>
      </c>
      <c r="D5302">
        <v>88.68</v>
      </c>
    </row>
    <row r="5303" spans="1:4" x14ac:dyDescent="0.2">
      <c r="A5303">
        <v>105307</v>
      </c>
      <c r="B5303" t="s">
        <v>6125</v>
      </c>
      <c r="C5303" t="s">
        <v>77</v>
      </c>
      <c r="D5303">
        <v>70.86</v>
      </c>
    </row>
    <row r="5304" spans="1:4" x14ac:dyDescent="0.2">
      <c r="A5304">
        <v>105250</v>
      </c>
      <c r="B5304" t="s">
        <v>6126</v>
      </c>
      <c r="C5304" t="s">
        <v>77</v>
      </c>
      <c r="D5304">
        <v>13.42</v>
      </c>
    </row>
    <row r="5305" spans="1:4" x14ac:dyDescent="0.2">
      <c r="A5305">
        <v>105269</v>
      </c>
      <c r="B5305" t="s">
        <v>6127</v>
      </c>
      <c r="C5305" t="s">
        <v>77</v>
      </c>
      <c r="D5305">
        <v>10.31</v>
      </c>
    </row>
    <row r="5306" spans="1:4" x14ac:dyDescent="0.2">
      <c r="A5306">
        <v>105274</v>
      </c>
      <c r="B5306" t="s">
        <v>6128</v>
      </c>
      <c r="C5306" t="s">
        <v>77</v>
      </c>
      <c r="D5306">
        <v>100</v>
      </c>
    </row>
    <row r="5307" spans="1:4" x14ac:dyDescent="0.2">
      <c r="A5307">
        <v>105340</v>
      </c>
      <c r="B5307" t="s">
        <v>6129</v>
      </c>
      <c r="C5307" t="s">
        <v>77</v>
      </c>
      <c r="D5307">
        <v>80.010000000000005</v>
      </c>
    </row>
    <row r="5308" spans="1:4" x14ac:dyDescent="0.2">
      <c r="A5308">
        <v>105275</v>
      </c>
      <c r="B5308" t="s">
        <v>6130</v>
      </c>
      <c r="C5308" t="s">
        <v>77</v>
      </c>
      <c r="D5308">
        <v>111.54</v>
      </c>
    </row>
    <row r="5309" spans="1:4" x14ac:dyDescent="0.2">
      <c r="A5309">
        <v>105390</v>
      </c>
      <c r="B5309" t="s">
        <v>6131</v>
      </c>
      <c r="C5309" t="s">
        <v>77</v>
      </c>
      <c r="D5309">
        <v>89.39</v>
      </c>
    </row>
    <row r="5310" spans="1:4" x14ac:dyDescent="0.2">
      <c r="A5310">
        <v>105364</v>
      </c>
      <c r="B5310" t="s">
        <v>6132</v>
      </c>
      <c r="C5310" t="s">
        <v>77</v>
      </c>
      <c r="D5310">
        <v>20.96</v>
      </c>
    </row>
    <row r="5311" spans="1:4" x14ac:dyDescent="0.2">
      <c r="A5311">
        <v>105385</v>
      </c>
      <c r="B5311" t="s">
        <v>6133</v>
      </c>
      <c r="C5311" t="s">
        <v>77</v>
      </c>
      <c r="D5311">
        <v>17.34</v>
      </c>
    </row>
    <row r="5312" spans="1:4" x14ac:dyDescent="0.2">
      <c r="A5312">
        <v>105362</v>
      </c>
      <c r="B5312" t="s">
        <v>6134</v>
      </c>
      <c r="C5312" t="s">
        <v>77</v>
      </c>
      <c r="D5312">
        <v>14.86</v>
      </c>
    </row>
    <row r="5313" spans="1:4" x14ac:dyDescent="0.2">
      <c r="A5313">
        <v>105383</v>
      </c>
      <c r="B5313" t="s">
        <v>6135</v>
      </c>
      <c r="C5313" t="s">
        <v>77</v>
      </c>
      <c r="D5313">
        <v>12.21</v>
      </c>
    </row>
    <row r="5314" spans="1:4" x14ac:dyDescent="0.2">
      <c r="A5314">
        <v>105363</v>
      </c>
      <c r="B5314" t="s">
        <v>6136</v>
      </c>
      <c r="C5314" t="s">
        <v>77</v>
      </c>
      <c r="D5314">
        <v>18.010000000000002</v>
      </c>
    </row>
    <row r="5315" spans="1:4" x14ac:dyDescent="0.2">
      <c r="A5315">
        <v>105384</v>
      </c>
      <c r="B5315" t="s">
        <v>6137</v>
      </c>
      <c r="C5315" t="s">
        <v>77</v>
      </c>
      <c r="D5315">
        <v>14.87</v>
      </c>
    </row>
    <row r="5316" spans="1:4" x14ac:dyDescent="0.2">
      <c r="A5316">
        <v>105279</v>
      </c>
      <c r="B5316" t="s">
        <v>6138</v>
      </c>
      <c r="C5316" t="s">
        <v>77</v>
      </c>
      <c r="D5316">
        <v>21.22</v>
      </c>
    </row>
    <row r="5317" spans="1:4" x14ac:dyDescent="0.2">
      <c r="A5317">
        <v>105259</v>
      </c>
      <c r="B5317" t="s">
        <v>6139</v>
      </c>
      <c r="C5317" t="s">
        <v>77</v>
      </c>
      <c r="D5317">
        <v>16.64</v>
      </c>
    </row>
    <row r="5318" spans="1:4" x14ac:dyDescent="0.2">
      <c r="A5318">
        <v>105357</v>
      </c>
      <c r="B5318" t="s">
        <v>6140</v>
      </c>
      <c r="C5318" t="s">
        <v>77</v>
      </c>
      <c r="D5318">
        <v>170.31</v>
      </c>
    </row>
    <row r="5319" spans="1:4" x14ac:dyDescent="0.2">
      <c r="A5319">
        <v>105346</v>
      </c>
      <c r="B5319" t="s">
        <v>6141</v>
      </c>
      <c r="C5319" t="s">
        <v>77</v>
      </c>
      <c r="D5319">
        <v>137.88999999999999</v>
      </c>
    </row>
    <row r="5320" spans="1:4" x14ac:dyDescent="0.2">
      <c r="A5320">
        <v>105358</v>
      </c>
      <c r="B5320" t="s">
        <v>6142</v>
      </c>
      <c r="C5320" t="s">
        <v>77</v>
      </c>
      <c r="D5320">
        <v>209.5</v>
      </c>
    </row>
    <row r="5321" spans="1:4" x14ac:dyDescent="0.2">
      <c r="A5321">
        <v>105347</v>
      </c>
      <c r="B5321" t="s">
        <v>6143</v>
      </c>
      <c r="C5321" t="s">
        <v>77</v>
      </c>
      <c r="D5321">
        <v>171.3</v>
      </c>
    </row>
    <row r="5322" spans="1:4" x14ac:dyDescent="0.2">
      <c r="A5322">
        <v>105280</v>
      </c>
      <c r="B5322" t="s">
        <v>6144</v>
      </c>
      <c r="C5322" t="s">
        <v>77</v>
      </c>
      <c r="D5322">
        <v>27.89</v>
      </c>
    </row>
    <row r="5323" spans="1:4" x14ac:dyDescent="0.2">
      <c r="A5323">
        <v>105283</v>
      </c>
      <c r="B5323" t="s">
        <v>6145</v>
      </c>
      <c r="C5323" t="s">
        <v>77</v>
      </c>
      <c r="D5323">
        <v>22.19</v>
      </c>
    </row>
    <row r="5324" spans="1:4" x14ac:dyDescent="0.2">
      <c r="A5324">
        <v>105281</v>
      </c>
      <c r="B5324" t="s">
        <v>6146</v>
      </c>
      <c r="C5324" t="s">
        <v>77</v>
      </c>
      <c r="D5324">
        <v>34.54</v>
      </c>
    </row>
    <row r="5325" spans="1:4" x14ac:dyDescent="0.2">
      <c r="A5325">
        <v>105319</v>
      </c>
      <c r="B5325" t="s">
        <v>6147</v>
      </c>
      <c r="C5325" t="s">
        <v>77</v>
      </c>
      <c r="D5325">
        <v>27.75</v>
      </c>
    </row>
    <row r="5326" spans="1:4" x14ac:dyDescent="0.2">
      <c r="A5326">
        <v>105284</v>
      </c>
      <c r="B5326" t="s">
        <v>6148</v>
      </c>
      <c r="C5326" t="s">
        <v>77</v>
      </c>
      <c r="D5326">
        <v>41.57</v>
      </c>
    </row>
    <row r="5327" spans="1:4" x14ac:dyDescent="0.2">
      <c r="A5327">
        <v>105320</v>
      </c>
      <c r="B5327" t="s">
        <v>6149</v>
      </c>
      <c r="C5327" t="s">
        <v>77</v>
      </c>
      <c r="D5327">
        <v>33.67</v>
      </c>
    </row>
    <row r="5328" spans="1:4" x14ac:dyDescent="0.2">
      <c r="A5328">
        <v>105348</v>
      </c>
      <c r="B5328" t="s">
        <v>6150</v>
      </c>
      <c r="C5328" t="s">
        <v>77</v>
      </c>
      <c r="D5328">
        <v>48.54</v>
      </c>
    </row>
    <row r="5329" spans="1:4" x14ac:dyDescent="0.2">
      <c r="A5329">
        <v>105321</v>
      </c>
      <c r="B5329" t="s">
        <v>6151</v>
      </c>
      <c r="C5329" t="s">
        <v>77</v>
      </c>
      <c r="D5329">
        <v>39.56</v>
      </c>
    </row>
    <row r="5330" spans="1:4" x14ac:dyDescent="0.2">
      <c r="A5330">
        <v>105349</v>
      </c>
      <c r="B5330" t="s">
        <v>6152</v>
      </c>
      <c r="C5330" t="s">
        <v>77</v>
      </c>
      <c r="D5330">
        <v>55.53</v>
      </c>
    </row>
    <row r="5331" spans="1:4" x14ac:dyDescent="0.2">
      <c r="A5331">
        <v>105322</v>
      </c>
      <c r="B5331" t="s">
        <v>6153</v>
      </c>
      <c r="C5331" t="s">
        <v>77</v>
      </c>
      <c r="D5331">
        <v>45.44</v>
      </c>
    </row>
    <row r="5332" spans="1:4" x14ac:dyDescent="0.2">
      <c r="A5332">
        <v>105350</v>
      </c>
      <c r="B5332" t="s">
        <v>6154</v>
      </c>
      <c r="C5332" t="s">
        <v>77</v>
      </c>
      <c r="D5332">
        <v>62.52</v>
      </c>
    </row>
    <row r="5333" spans="1:4" x14ac:dyDescent="0.2">
      <c r="A5333">
        <v>105323</v>
      </c>
      <c r="B5333" t="s">
        <v>6155</v>
      </c>
      <c r="C5333" t="s">
        <v>77</v>
      </c>
      <c r="D5333">
        <v>51.31</v>
      </c>
    </row>
    <row r="5334" spans="1:4" x14ac:dyDescent="0.2">
      <c r="A5334">
        <v>105351</v>
      </c>
      <c r="B5334" t="s">
        <v>6156</v>
      </c>
      <c r="C5334" t="s">
        <v>77</v>
      </c>
      <c r="D5334">
        <v>69.790000000000006</v>
      </c>
    </row>
    <row r="5335" spans="1:4" x14ac:dyDescent="0.2">
      <c r="A5335">
        <v>105324</v>
      </c>
      <c r="B5335" t="s">
        <v>6157</v>
      </c>
      <c r="C5335" t="s">
        <v>77</v>
      </c>
      <c r="D5335">
        <v>57.5</v>
      </c>
    </row>
    <row r="5336" spans="1:4" x14ac:dyDescent="0.2">
      <c r="A5336">
        <v>105352</v>
      </c>
      <c r="B5336" t="s">
        <v>6158</v>
      </c>
      <c r="C5336" t="s">
        <v>77</v>
      </c>
      <c r="D5336">
        <v>90.92</v>
      </c>
    </row>
    <row r="5337" spans="1:4" x14ac:dyDescent="0.2">
      <c r="A5337">
        <v>105325</v>
      </c>
      <c r="B5337" t="s">
        <v>6159</v>
      </c>
      <c r="C5337" t="s">
        <v>77</v>
      </c>
      <c r="D5337">
        <v>72.94</v>
      </c>
    </row>
    <row r="5338" spans="1:4" x14ac:dyDescent="0.2">
      <c r="A5338">
        <v>105353</v>
      </c>
      <c r="B5338" t="s">
        <v>6160</v>
      </c>
      <c r="C5338" t="s">
        <v>77</v>
      </c>
      <c r="D5338">
        <v>107.58</v>
      </c>
    </row>
    <row r="5339" spans="1:4" x14ac:dyDescent="0.2">
      <c r="A5339">
        <v>105326</v>
      </c>
      <c r="B5339" t="s">
        <v>6161</v>
      </c>
      <c r="C5339" t="s">
        <v>77</v>
      </c>
      <c r="D5339">
        <v>86.71</v>
      </c>
    </row>
    <row r="5340" spans="1:4" x14ac:dyDescent="0.2">
      <c r="A5340">
        <v>105354</v>
      </c>
      <c r="B5340" t="s">
        <v>6162</v>
      </c>
      <c r="C5340" t="s">
        <v>77</v>
      </c>
      <c r="D5340">
        <v>122.45</v>
      </c>
    </row>
    <row r="5341" spans="1:4" x14ac:dyDescent="0.2">
      <c r="A5341">
        <v>105344</v>
      </c>
      <c r="B5341" t="s">
        <v>6163</v>
      </c>
      <c r="C5341" t="s">
        <v>77</v>
      </c>
      <c r="D5341">
        <v>98.7</v>
      </c>
    </row>
    <row r="5342" spans="1:4" x14ac:dyDescent="0.2">
      <c r="A5342">
        <v>105278</v>
      </c>
      <c r="B5342" t="s">
        <v>6164</v>
      </c>
      <c r="C5342" t="s">
        <v>77</v>
      </c>
      <c r="D5342">
        <v>18.48</v>
      </c>
    </row>
    <row r="5343" spans="1:4" x14ac:dyDescent="0.2">
      <c r="A5343">
        <v>105343</v>
      </c>
      <c r="B5343" t="s">
        <v>6165</v>
      </c>
      <c r="C5343" t="s">
        <v>77</v>
      </c>
      <c r="D5343">
        <v>14.34</v>
      </c>
    </row>
    <row r="5344" spans="1:4" x14ac:dyDescent="0.2">
      <c r="A5344">
        <v>105355</v>
      </c>
      <c r="B5344" t="s">
        <v>6166</v>
      </c>
      <c r="C5344" t="s">
        <v>77</v>
      </c>
      <c r="D5344">
        <v>137.99</v>
      </c>
    </row>
    <row r="5345" spans="1:4" x14ac:dyDescent="0.2">
      <c r="A5345">
        <v>105391</v>
      </c>
      <c r="B5345" t="s">
        <v>6167</v>
      </c>
      <c r="C5345" t="s">
        <v>77</v>
      </c>
      <c r="D5345">
        <v>111.35</v>
      </c>
    </row>
    <row r="5346" spans="1:4" x14ac:dyDescent="0.2">
      <c r="A5346">
        <v>105356</v>
      </c>
      <c r="B5346" t="s">
        <v>6168</v>
      </c>
      <c r="C5346" t="s">
        <v>77</v>
      </c>
      <c r="D5346">
        <v>154.02000000000001</v>
      </c>
    </row>
    <row r="5347" spans="1:4" x14ac:dyDescent="0.2">
      <c r="A5347">
        <v>105345</v>
      </c>
      <c r="B5347" t="s">
        <v>6169</v>
      </c>
      <c r="C5347" t="s">
        <v>77</v>
      </c>
      <c r="D5347">
        <v>124.47</v>
      </c>
    </row>
    <row r="5348" spans="1:4" x14ac:dyDescent="0.2">
      <c r="A5348">
        <v>105367</v>
      </c>
      <c r="B5348" t="s">
        <v>6170</v>
      </c>
      <c r="C5348" t="s">
        <v>77</v>
      </c>
      <c r="D5348">
        <v>29.15</v>
      </c>
    </row>
    <row r="5349" spans="1:4" x14ac:dyDescent="0.2">
      <c r="A5349">
        <v>105371</v>
      </c>
      <c r="B5349" t="s">
        <v>6171</v>
      </c>
      <c r="C5349" t="s">
        <v>77</v>
      </c>
      <c r="D5349">
        <v>24.32</v>
      </c>
    </row>
    <row r="5350" spans="1:4" x14ac:dyDescent="0.2">
      <c r="A5350">
        <v>105365</v>
      </c>
      <c r="B5350" t="s">
        <v>6172</v>
      </c>
      <c r="C5350" t="s">
        <v>77</v>
      </c>
      <c r="D5350">
        <v>20.350000000000001</v>
      </c>
    </row>
    <row r="5351" spans="1:4" x14ac:dyDescent="0.2">
      <c r="A5351">
        <v>105386</v>
      </c>
      <c r="B5351" t="s">
        <v>6173</v>
      </c>
      <c r="C5351" t="s">
        <v>77</v>
      </c>
      <c r="D5351">
        <v>16.8</v>
      </c>
    </row>
    <row r="5352" spans="1:4" x14ac:dyDescent="0.2">
      <c r="A5352">
        <v>105366</v>
      </c>
      <c r="B5352" t="s">
        <v>6174</v>
      </c>
      <c r="C5352" t="s">
        <v>77</v>
      </c>
      <c r="D5352">
        <v>24.94</v>
      </c>
    </row>
    <row r="5353" spans="1:4" x14ac:dyDescent="0.2">
      <c r="A5353">
        <v>105387</v>
      </c>
      <c r="B5353" t="s">
        <v>6175</v>
      </c>
      <c r="C5353" t="s">
        <v>77</v>
      </c>
      <c r="D5353">
        <v>20.75</v>
      </c>
    </row>
    <row r="5354" spans="1:4" x14ac:dyDescent="0.2">
      <c r="A5354">
        <v>97177</v>
      </c>
      <c r="B5354" t="s">
        <v>6176</v>
      </c>
      <c r="C5354" t="s">
        <v>54</v>
      </c>
      <c r="D5354">
        <v>67.28</v>
      </c>
    </row>
    <row r="5355" spans="1:4" x14ac:dyDescent="0.2">
      <c r="A5355">
        <v>97187</v>
      </c>
      <c r="B5355" t="s">
        <v>6177</v>
      </c>
      <c r="C5355" t="s">
        <v>54</v>
      </c>
      <c r="D5355">
        <v>60.28</v>
      </c>
    </row>
    <row r="5356" spans="1:4" x14ac:dyDescent="0.2">
      <c r="A5356">
        <v>97178</v>
      </c>
      <c r="B5356" t="s">
        <v>6178</v>
      </c>
      <c r="C5356" t="s">
        <v>54</v>
      </c>
      <c r="D5356">
        <v>81.650000000000006</v>
      </c>
    </row>
    <row r="5357" spans="1:4" x14ac:dyDescent="0.2">
      <c r="A5357">
        <v>97188</v>
      </c>
      <c r="B5357" t="s">
        <v>6179</v>
      </c>
      <c r="C5357" t="s">
        <v>54</v>
      </c>
      <c r="D5357">
        <v>73.25</v>
      </c>
    </row>
    <row r="5358" spans="1:4" x14ac:dyDescent="0.2">
      <c r="A5358">
        <v>97179</v>
      </c>
      <c r="B5358" t="s">
        <v>6180</v>
      </c>
      <c r="C5358" t="s">
        <v>54</v>
      </c>
      <c r="D5358">
        <v>96.04</v>
      </c>
    </row>
    <row r="5359" spans="1:4" x14ac:dyDescent="0.2">
      <c r="A5359">
        <v>97189</v>
      </c>
      <c r="B5359" t="s">
        <v>6181</v>
      </c>
      <c r="C5359" t="s">
        <v>54</v>
      </c>
      <c r="D5359">
        <v>86.23</v>
      </c>
    </row>
    <row r="5360" spans="1:4" x14ac:dyDescent="0.2">
      <c r="A5360">
        <v>97180</v>
      </c>
      <c r="B5360" t="s">
        <v>6182</v>
      </c>
      <c r="C5360" t="s">
        <v>54</v>
      </c>
      <c r="D5360">
        <v>110.43</v>
      </c>
    </row>
    <row r="5361" spans="1:4" x14ac:dyDescent="0.2">
      <c r="A5361">
        <v>97190</v>
      </c>
      <c r="B5361" t="s">
        <v>6183</v>
      </c>
      <c r="C5361" t="s">
        <v>54</v>
      </c>
      <c r="D5361">
        <v>99.2</v>
      </c>
    </row>
    <row r="5362" spans="1:4" x14ac:dyDescent="0.2">
      <c r="A5362">
        <v>97181</v>
      </c>
      <c r="B5362" t="s">
        <v>6184</v>
      </c>
      <c r="C5362" t="s">
        <v>54</v>
      </c>
      <c r="D5362">
        <v>124.82</v>
      </c>
    </row>
    <row r="5363" spans="1:4" x14ac:dyDescent="0.2">
      <c r="A5363">
        <v>97191</v>
      </c>
      <c r="B5363" t="s">
        <v>6185</v>
      </c>
      <c r="C5363" t="s">
        <v>54</v>
      </c>
      <c r="D5363">
        <v>112.19</v>
      </c>
    </row>
    <row r="5364" spans="1:4" x14ac:dyDescent="0.2">
      <c r="A5364">
        <v>97182</v>
      </c>
      <c r="B5364" t="s">
        <v>6186</v>
      </c>
      <c r="C5364" t="s">
        <v>54</v>
      </c>
      <c r="D5364">
        <v>143.61000000000001</v>
      </c>
    </row>
    <row r="5365" spans="1:4" x14ac:dyDescent="0.2">
      <c r="A5365">
        <v>97192</v>
      </c>
      <c r="B5365" t="s">
        <v>6187</v>
      </c>
      <c r="C5365" t="s">
        <v>54</v>
      </c>
      <c r="D5365">
        <v>128.54</v>
      </c>
    </row>
    <row r="5366" spans="1:4" x14ac:dyDescent="0.2">
      <c r="A5366">
        <v>97173</v>
      </c>
      <c r="B5366" t="s">
        <v>6188</v>
      </c>
      <c r="C5366" t="s">
        <v>54</v>
      </c>
      <c r="D5366">
        <v>38.520000000000003</v>
      </c>
    </row>
    <row r="5367" spans="1:4" x14ac:dyDescent="0.2">
      <c r="A5367">
        <v>97183</v>
      </c>
      <c r="B5367" t="s">
        <v>6189</v>
      </c>
      <c r="C5367" t="s">
        <v>54</v>
      </c>
      <c r="D5367">
        <v>34.340000000000003</v>
      </c>
    </row>
    <row r="5368" spans="1:4" x14ac:dyDescent="0.2">
      <c r="A5368">
        <v>97174</v>
      </c>
      <c r="B5368" t="s">
        <v>6190</v>
      </c>
      <c r="C5368" t="s">
        <v>54</v>
      </c>
      <c r="D5368">
        <v>45.7</v>
      </c>
    </row>
    <row r="5369" spans="1:4" x14ac:dyDescent="0.2">
      <c r="A5369">
        <v>97184</v>
      </c>
      <c r="B5369" t="s">
        <v>6191</v>
      </c>
      <c r="C5369" t="s">
        <v>54</v>
      </c>
      <c r="D5369">
        <v>40.799999999999997</v>
      </c>
    </row>
    <row r="5370" spans="1:4" x14ac:dyDescent="0.2">
      <c r="A5370">
        <v>97175</v>
      </c>
      <c r="B5370" t="s">
        <v>6192</v>
      </c>
      <c r="C5370" t="s">
        <v>54</v>
      </c>
      <c r="D5370">
        <v>52.88</v>
      </c>
    </row>
    <row r="5371" spans="1:4" x14ac:dyDescent="0.2">
      <c r="A5371">
        <v>97185</v>
      </c>
      <c r="B5371" t="s">
        <v>6193</v>
      </c>
      <c r="C5371" t="s">
        <v>54</v>
      </c>
      <c r="D5371">
        <v>47.29</v>
      </c>
    </row>
    <row r="5372" spans="1:4" x14ac:dyDescent="0.2">
      <c r="A5372">
        <v>97176</v>
      </c>
      <c r="B5372" t="s">
        <v>6194</v>
      </c>
      <c r="C5372" t="s">
        <v>54</v>
      </c>
      <c r="D5372">
        <v>60.08</v>
      </c>
    </row>
    <row r="5373" spans="1:4" x14ac:dyDescent="0.2">
      <c r="A5373">
        <v>97186</v>
      </c>
      <c r="B5373" t="s">
        <v>6195</v>
      </c>
      <c r="C5373" t="s">
        <v>54</v>
      </c>
      <c r="D5373">
        <v>53.78</v>
      </c>
    </row>
    <row r="5374" spans="1:4" x14ac:dyDescent="0.2">
      <c r="A5374">
        <v>97142</v>
      </c>
      <c r="B5374" t="s">
        <v>6196</v>
      </c>
      <c r="C5374" t="s">
        <v>54</v>
      </c>
      <c r="D5374">
        <v>4.82</v>
      </c>
    </row>
    <row r="5375" spans="1:4" x14ac:dyDescent="0.2">
      <c r="A5375">
        <v>97158</v>
      </c>
      <c r="B5375" t="s">
        <v>6197</v>
      </c>
      <c r="C5375" t="s">
        <v>54</v>
      </c>
      <c r="D5375">
        <v>3.71</v>
      </c>
    </row>
    <row r="5376" spans="1:4" x14ac:dyDescent="0.2">
      <c r="A5376">
        <v>97155</v>
      </c>
      <c r="B5376" t="s">
        <v>6198</v>
      </c>
      <c r="C5376" t="s">
        <v>54</v>
      </c>
      <c r="D5376">
        <v>38.409999999999997</v>
      </c>
    </row>
    <row r="5377" spans="1:4" x14ac:dyDescent="0.2">
      <c r="A5377">
        <v>97171</v>
      </c>
      <c r="B5377" t="s">
        <v>6199</v>
      </c>
      <c r="C5377" t="s">
        <v>54</v>
      </c>
      <c r="D5377">
        <v>30.51</v>
      </c>
    </row>
    <row r="5378" spans="1:4" x14ac:dyDescent="0.2">
      <c r="A5378">
        <v>97156</v>
      </c>
      <c r="B5378" t="s">
        <v>6200</v>
      </c>
      <c r="C5378" t="s">
        <v>54</v>
      </c>
      <c r="D5378">
        <v>46.1</v>
      </c>
    </row>
    <row r="5379" spans="1:4" x14ac:dyDescent="0.2">
      <c r="A5379">
        <v>97172</v>
      </c>
      <c r="B5379" t="s">
        <v>6201</v>
      </c>
      <c r="C5379" t="s">
        <v>54</v>
      </c>
      <c r="D5379">
        <v>36.79</v>
      </c>
    </row>
    <row r="5380" spans="1:4" x14ac:dyDescent="0.2">
      <c r="A5380">
        <v>97143</v>
      </c>
      <c r="B5380" t="s">
        <v>6202</v>
      </c>
      <c r="C5380" t="s">
        <v>54</v>
      </c>
      <c r="D5380">
        <v>6.34</v>
      </c>
    </row>
    <row r="5381" spans="1:4" x14ac:dyDescent="0.2">
      <c r="A5381">
        <v>97159</v>
      </c>
      <c r="B5381" t="s">
        <v>6203</v>
      </c>
      <c r="C5381" t="s">
        <v>54</v>
      </c>
      <c r="D5381">
        <v>4.97</v>
      </c>
    </row>
    <row r="5382" spans="1:4" x14ac:dyDescent="0.2">
      <c r="A5382">
        <v>97144</v>
      </c>
      <c r="B5382" t="s">
        <v>6204</v>
      </c>
      <c r="C5382" t="s">
        <v>54</v>
      </c>
      <c r="D5382">
        <v>7.88</v>
      </c>
    </row>
    <row r="5383" spans="1:4" x14ac:dyDescent="0.2">
      <c r="A5383">
        <v>97160</v>
      </c>
      <c r="B5383" t="s">
        <v>6205</v>
      </c>
      <c r="C5383" t="s">
        <v>54</v>
      </c>
      <c r="D5383">
        <v>6.22</v>
      </c>
    </row>
    <row r="5384" spans="1:4" x14ac:dyDescent="0.2">
      <c r="A5384">
        <v>97145</v>
      </c>
      <c r="B5384" t="s">
        <v>6206</v>
      </c>
      <c r="C5384" t="s">
        <v>54</v>
      </c>
      <c r="D5384">
        <v>9.41</v>
      </c>
    </row>
    <row r="5385" spans="1:4" x14ac:dyDescent="0.2">
      <c r="A5385">
        <v>97161</v>
      </c>
      <c r="B5385" t="s">
        <v>6207</v>
      </c>
      <c r="C5385" t="s">
        <v>54</v>
      </c>
      <c r="D5385">
        <v>7.49</v>
      </c>
    </row>
    <row r="5386" spans="1:4" x14ac:dyDescent="0.2">
      <c r="A5386">
        <v>97146</v>
      </c>
      <c r="B5386" t="s">
        <v>6208</v>
      </c>
      <c r="C5386" t="s">
        <v>54</v>
      </c>
      <c r="D5386">
        <v>10.98</v>
      </c>
    </row>
    <row r="5387" spans="1:4" x14ac:dyDescent="0.2">
      <c r="A5387">
        <v>97162</v>
      </c>
      <c r="B5387" t="s">
        <v>6209</v>
      </c>
      <c r="C5387" t="s">
        <v>54</v>
      </c>
      <c r="D5387">
        <v>8.7799999999999994</v>
      </c>
    </row>
    <row r="5388" spans="1:4" x14ac:dyDescent="0.2">
      <c r="A5388">
        <v>97147</v>
      </c>
      <c r="B5388" t="s">
        <v>6210</v>
      </c>
      <c r="C5388" t="s">
        <v>54</v>
      </c>
      <c r="D5388">
        <v>12.53</v>
      </c>
    </row>
    <row r="5389" spans="1:4" x14ac:dyDescent="0.2">
      <c r="A5389">
        <v>97163</v>
      </c>
      <c r="B5389" t="s">
        <v>6211</v>
      </c>
      <c r="C5389" t="s">
        <v>54</v>
      </c>
      <c r="D5389">
        <v>10.06</v>
      </c>
    </row>
    <row r="5390" spans="1:4" x14ac:dyDescent="0.2">
      <c r="A5390">
        <v>97148</v>
      </c>
      <c r="B5390" t="s">
        <v>6212</v>
      </c>
      <c r="C5390" t="s">
        <v>54</v>
      </c>
      <c r="D5390">
        <v>14.07</v>
      </c>
    </row>
    <row r="5391" spans="1:4" x14ac:dyDescent="0.2">
      <c r="A5391">
        <v>97164</v>
      </c>
      <c r="B5391" t="s">
        <v>6213</v>
      </c>
      <c r="C5391" t="s">
        <v>54</v>
      </c>
      <c r="D5391">
        <v>11.35</v>
      </c>
    </row>
    <row r="5392" spans="1:4" x14ac:dyDescent="0.2">
      <c r="A5392">
        <v>97149</v>
      </c>
      <c r="B5392" t="s">
        <v>6214</v>
      </c>
      <c r="C5392" t="s">
        <v>54</v>
      </c>
      <c r="D5392">
        <v>15.66</v>
      </c>
    </row>
    <row r="5393" spans="1:4" x14ac:dyDescent="0.2">
      <c r="A5393">
        <v>97165</v>
      </c>
      <c r="B5393" t="s">
        <v>6215</v>
      </c>
      <c r="C5393" t="s">
        <v>54</v>
      </c>
      <c r="D5393">
        <v>12.66</v>
      </c>
    </row>
    <row r="5394" spans="1:4" x14ac:dyDescent="0.2">
      <c r="A5394">
        <v>97150</v>
      </c>
      <c r="B5394" t="s">
        <v>6216</v>
      </c>
      <c r="C5394" t="s">
        <v>54</v>
      </c>
      <c r="D5394">
        <v>20.63</v>
      </c>
    </row>
    <row r="5395" spans="1:4" x14ac:dyDescent="0.2">
      <c r="A5395">
        <v>97166</v>
      </c>
      <c r="B5395" t="s">
        <v>6217</v>
      </c>
      <c r="C5395" t="s">
        <v>54</v>
      </c>
      <c r="D5395">
        <v>16.25</v>
      </c>
    </row>
    <row r="5396" spans="1:4" x14ac:dyDescent="0.2">
      <c r="A5396">
        <v>97151</v>
      </c>
      <c r="B5396" t="s">
        <v>6218</v>
      </c>
      <c r="C5396" t="s">
        <v>54</v>
      </c>
      <c r="D5396">
        <v>24.29</v>
      </c>
    </row>
    <row r="5397" spans="1:4" x14ac:dyDescent="0.2">
      <c r="A5397">
        <v>97167</v>
      </c>
      <c r="B5397" t="s">
        <v>6219</v>
      </c>
      <c r="C5397" t="s">
        <v>54</v>
      </c>
      <c r="D5397">
        <v>19.2</v>
      </c>
    </row>
    <row r="5398" spans="1:4" x14ac:dyDescent="0.2">
      <c r="A5398">
        <v>97152</v>
      </c>
      <c r="B5398" t="s">
        <v>6220</v>
      </c>
      <c r="C5398" t="s">
        <v>54</v>
      </c>
      <c r="D5398">
        <v>27.66</v>
      </c>
    </row>
    <row r="5399" spans="1:4" x14ac:dyDescent="0.2">
      <c r="A5399">
        <v>97168</v>
      </c>
      <c r="B5399" t="s">
        <v>6221</v>
      </c>
      <c r="C5399" t="s">
        <v>54</v>
      </c>
      <c r="D5399">
        <v>21.87</v>
      </c>
    </row>
    <row r="5400" spans="1:4" x14ac:dyDescent="0.2">
      <c r="A5400">
        <v>97141</v>
      </c>
      <c r="B5400" t="s">
        <v>6222</v>
      </c>
      <c r="C5400" t="s">
        <v>54</v>
      </c>
      <c r="D5400">
        <v>4.1900000000000004</v>
      </c>
    </row>
    <row r="5401" spans="1:4" x14ac:dyDescent="0.2">
      <c r="A5401">
        <v>97157</v>
      </c>
      <c r="B5401" t="s">
        <v>6223</v>
      </c>
      <c r="C5401" t="s">
        <v>54</v>
      </c>
      <c r="D5401">
        <v>3.18</v>
      </c>
    </row>
    <row r="5402" spans="1:4" x14ac:dyDescent="0.2">
      <c r="A5402">
        <v>97153</v>
      </c>
      <c r="B5402" t="s">
        <v>6224</v>
      </c>
      <c r="C5402" t="s">
        <v>54</v>
      </c>
      <c r="D5402">
        <v>31.22</v>
      </c>
    </row>
    <row r="5403" spans="1:4" x14ac:dyDescent="0.2">
      <c r="A5403">
        <v>97169</v>
      </c>
      <c r="B5403" t="s">
        <v>6225</v>
      </c>
      <c r="C5403" t="s">
        <v>54</v>
      </c>
      <c r="D5403">
        <v>24.71</v>
      </c>
    </row>
    <row r="5404" spans="1:4" x14ac:dyDescent="0.2">
      <c r="A5404">
        <v>97154</v>
      </c>
      <c r="B5404" t="s">
        <v>6226</v>
      </c>
      <c r="C5404" t="s">
        <v>54</v>
      </c>
      <c r="D5404">
        <v>34.79</v>
      </c>
    </row>
    <row r="5405" spans="1:4" x14ac:dyDescent="0.2">
      <c r="A5405">
        <v>97170</v>
      </c>
      <c r="B5405" t="s">
        <v>6227</v>
      </c>
      <c r="C5405" t="s">
        <v>54</v>
      </c>
      <c r="D5405">
        <v>27.59</v>
      </c>
    </row>
    <row r="5406" spans="1:4" x14ac:dyDescent="0.2">
      <c r="A5406">
        <v>105311</v>
      </c>
      <c r="B5406" t="s">
        <v>6228</v>
      </c>
      <c r="C5406" t="s">
        <v>54</v>
      </c>
      <c r="D5406">
        <v>3.21</v>
      </c>
    </row>
    <row r="5407" spans="1:4" x14ac:dyDescent="0.2">
      <c r="A5407">
        <v>105339</v>
      </c>
      <c r="B5407" t="s">
        <v>6229</v>
      </c>
      <c r="C5407" t="s">
        <v>54</v>
      </c>
      <c r="D5407">
        <v>2.66</v>
      </c>
    </row>
    <row r="5408" spans="1:4" x14ac:dyDescent="0.2">
      <c r="A5408">
        <v>97127</v>
      </c>
      <c r="B5408" t="s">
        <v>6230</v>
      </c>
      <c r="C5408" t="s">
        <v>54</v>
      </c>
      <c r="D5408">
        <v>4.22</v>
      </c>
    </row>
    <row r="5409" spans="1:4" x14ac:dyDescent="0.2">
      <c r="A5409">
        <v>97134</v>
      </c>
      <c r="B5409" t="s">
        <v>6231</v>
      </c>
      <c r="C5409" t="s">
        <v>54</v>
      </c>
      <c r="D5409">
        <v>3.51</v>
      </c>
    </row>
    <row r="5410" spans="1:4" x14ac:dyDescent="0.2">
      <c r="A5410">
        <v>97128</v>
      </c>
      <c r="B5410" t="s">
        <v>6232</v>
      </c>
      <c r="C5410" t="s">
        <v>54</v>
      </c>
      <c r="D5410">
        <v>8.59</v>
      </c>
    </row>
    <row r="5411" spans="1:4" x14ac:dyDescent="0.2">
      <c r="A5411">
        <v>97135</v>
      </c>
      <c r="B5411" t="s">
        <v>6233</v>
      </c>
      <c r="C5411" t="s">
        <v>54</v>
      </c>
      <c r="D5411">
        <v>6.62</v>
      </c>
    </row>
    <row r="5412" spans="1:4" x14ac:dyDescent="0.2">
      <c r="A5412">
        <v>97129</v>
      </c>
      <c r="B5412" t="s">
        <v>6234</v>
      </c>
      <c r="C5412" t="s">
        <v>54</v>
      </c>
      <c r="D5412">
        <v>10.18</v>
      </c>
    </row>
    <row r="5413" spans="1:4" x14ac:dyDescent="0.2">
      <c r="A5413">
        <v>97136</v>
      </c>
      <c r="B5413" t="s">
        <v>6235</v>
      </c>
      <c r="C5413" t="s">
        <v>54</v>
      </c>
      <c r="D5413">
        <v>7.85</v>
      </c>
    </row>
    <row r="5414" spans="1:4" x14ac:dyDescent="0.2">
      <c r="A5414">
        <v>97130</v>
      </c>
      <c r="B5414" t="s">
        <v>6236</v>
      </c>
      <c r="C5414" t="s">
        <v>54</v>
      </c>
      <c r="D5414">
        <v>11.8</v>
      </c>
    </row>
    <row r="5415" spans="1:4" x14ac:dyDescent="0.2">
      <c r="A5415">
        <v>97137</v>
      </c>
      <c r="B5415" t="s">
        <v>6237</v>
      </c>
      <c r="C5415" t="s">
        <v>54</v>
      </c>
      <c r="D5415">
        <v>9.08</v>
      </c>
    </row>
    <row r="5416" spans="1:4" x14ac:dyDescent="0.2">
      <c r="A5416">
        <v>97131</v>
      </c>
      <c r="B5416" t="s">
        <v>6238</v>
      </c>
      <c r="C5416" t="s">
        <v>54</v>
      </c>
      <c r="D5416">
        <v>13.39</v>
      </c>
    </row>
    <row r="5417" spans="1:4" x14ac:dyDescent="0.2">
      <c r="A5417">
        <v>97138</v>
      </c>
      <c r="B5417" t="s">
        <v>6239</v>
      </c>
      <c r="C5417" t="s">
        <v>54</v>
      </c>
      <c r="D5417">
        <v>10.32</v>
      </c>
    </row>
    <row r="5418" spans="1:4" x14ac:dyDescent="0.2">
      <c r="A5418">
        <v>97132</v>
      </c>
      <c r="B5418" t="s">
        <v>6240</v>
      </c>
      <c r="C5418" t="s">
        <v>54</v>
      </c>
      <c r="D5418">
        <v>15</v>
      </c>
    </row>
    <row r="5419" spans="1:4" x14ac:dyDescent="0.2">
      <c r="A5419">
        <v>97139</v>
      </c>
      <c r="B5419" t="s">
        <v>6241</v>
      </c>
      <c r="C5419" t="s">
        <v>54</v>
      </c>
      <c r="D5419">
        <v>11.57</v>
      </c>
    </row>
    <row r="5420" spans="1:4" x14ac:dyDescent="0.2">
      <c r="A5420">
        <v>97133</v>
      </c>
      <c r="B5420" t="s">
        <v>6242</v>
      </c>
      <c r="C5420" t="s">
        <v>54</v>
      </c>
      <c r="D5420">
        <v>18.2</v>
      </c>
    </row>
    <row r="5421" spans="1:4" x14ac:dyDescent="0.2">
      <c r="A5421">
        <v>97140</v>
      </c>
      <c r="B5421" t="s">
        <v>6243</v>
      </c>
      <c r="C5421" t="s">
        <v>54</v>
      </c>
      <c r="D5421">
        <v>14.04</v>
      </c>
    </row>
    <row r="5422" spans="1:4" x14ac:dyDescent="0.2">
      <c r="A5422">
        <v>97123</v>
      </c>
      <c r="B5422" t="s">
        <v>6244</v>
      </c>
      <c r="C5422" t="s">
        <v>54</v>
      </c>
      <c r="D5422">
        <v>3.45</v>
      </c>
    </row>
    <row r="5423" spans="1:4" x14ac:dyDescent="0.2">
      <c r="A5423">
        <v>97126</v>
      </c>
      <c r="B5423" t="s">
        <v>6245</v>
      </c>
      <c r="C5423" t="s">
        <v>54</v>
      </c>
      <c r="D5423">
        <v>2.85</v>
      </c>
    </row>
    <row r="5424" spans="1:4" x14ac:dyDescent="0.2">
      <c r="A5424">
        <v>105308</v>
      </c>
      <c r="B5424" t="s">
        <v>6246</v>
      </c>
      <c r="C5424" t="s">
        <v>54</v>
      </c>
      <c r="D5424">
        <v>4.01</v>
      </c>
    </row>
    <row r="5425" spans="1:4" x14ac:dyDescent="0.2">
      <c r="A5425">
        <v>105312</v>
      </c>
      <c r="B5425" t="s">
        <v>6247</v>
      </c>
      <c r="C5425" t="s">
        <v>54</v>
      </c>
      <c r="D5425">
        <v>3.33</v>
      </c>
    </row>
    <row r="5426" spans="1:4" x14ac:dyDescent="0.2">
      <c r="A5426">
        <v>105309</v>
      </c>
      <c r="B5426" t="s">
        <v>6248</v>
      </c>
      <c r="C5426" t="s">
        <v>54</v>
      </c>
      <c r="D5426">
        <v>4.32</v>
      </c>
    </row>
    <row r="5427" spans="1:4" x14ac:dyDescent="0.2">
      <c r="A5427">
        <v>105313</v>
      </c>
      <c r="B5427" t="s">
        <v>6249</v>
      </c>
      <c r="C5427" t="s">
        <v>54</v>
      </c>
      <c r="D5427">
        <v>3.59</v>
      </c>
    </row>
    <row r="5428" spans="1:4" x14ac:dyDescent="0.2">
      <c r="A5428">
        <v>105310</v>
      </c>
      <c r="B5428" t="s">
        <v>6250</v>
      </c>
      <c r="C5428" t="s">
        <v>54</v>
      </c>
      <c r="D5428">
        <v>5.0999999999999996</v>
      </c>
    </row>
    <row r="5429" spans="1:4" x14ac:dyDescent="0.2">
      <c r="A5429">
        <v>105314</v>
      </c>
      <c r="B5429" t="s">
        <v>6251</v>
      </c>
      <c r="C5429" t="s">
        <v>54</v>
      </c>
      <c r="D5429">
        <v>4.24</v>
      </c>
    </row>
    <row r="5430" spans="1:4" x14ac:dyDescent="0.2">
      <c r="A5430">
        <v>97121</v>
      </c>
      <c r="B5430" t="s">
        <v>6252</v>
      </c>
      <c r="C5430" t="s">
        <v>54</v>
      </c>
      <c r="D5430">
        <v>2.44</v>
      </c>
    </row>
    <row r="5431" spans="1:4" x14ac:dyDescent="0.2">
      <c r="A5431">
        <v>97124</v>
      </c>
      <c r="B5431" t="s">
        <v>6253</v>
      </c>
      <c r="C5431" t="s">
        <v>54</v>
      </c>
      <c r="D5431">
        <v>2</v>
      </c>
    </row>
    <row r="5432" spans="1:4" x14ac:dyDescent="0.2">
      <c r="A5432">
        <v>97122</v>
      </c>
      <c r="B5432" t="s">
        <v>6254</v>
      </c>
      <c r="C5432" t="s">
        <v>54</v>
      </c>
      <c r="D5432">
        <v>2.97</v>
      </c>
    </row>
    <row r="5433" spans="1:4" x14ac:dyDescent="0.2">
      <c r="A5433">
        <v>97125</v>
      </c>
      <c r="B5433" t="s">
        <v>6255</v>
      </c>
      <c r="C5433" t="s">
        <v>54</v>
      </c>
      <c r="D5433">
        <v>2.44</v>
      </c>
    </row>
    <row r="5434" spans="1:4" x14ac:dyDescent="0.2">
      <c r="A5434">
        <v>105296</v>
      </c>
      <c r="B5434" t="s">
        <v>6256</v>
      </c>
      <c r="C5434" t="s">
        <v>77</v>
      </c>
      <c r="D5434">
        <v>154.88999999999999</v>
      </c>
    </row>
    <row r="5435" spans="1:4" x14ac:dyDescent="0.2">
      <c r="A5435">
        <v>105374</v>
      </c>
      <c r="B5435" t="s">
        <v>6257</v>
      </c>
      <c r="C5435" t="s">
        <v>77</v>
      </c>
      <c r="D5435">
        <v>151.27000000000001</v>
      </c>
    </row>
    <row r="5436" spans="1:4" x14ac:dyDescent="0.2">
      <c r="A5436">
        <v>105292</v>
      </c>
      <c r="B5436" t="s">
        <v>6258</v>
      </c>
      <c r="C5436" t="s">
        <v>77</v>
      </c>
      <c r="D5436">
        <v>44.1</v>
      </c>
    </row>
    <row r="5437" spans="1:4" x14ac:dyDescent="0.2">
      <c r="A5437">
        <v>105293</v>
      </c>
      <c r="B5437" t="s">
        <v>6259</v>
      </c>
      <c r="C5437" t="s">
        <v>77</v>
      </c>
      <c r="D5437">
        <v>41.45</v>
      </c>
    </row>
    <row r="5438" spans="1:4" x14ac:dyDescent="0.2">
      <c r="A5438">
        <v>105294</v>
      </c>
      <c r="B5438" t="s">
        <v>6260</v>
      </c>
      <c r="C5438" t="s">
        <v>77</v>
      </c>
      <c r="D5438">
        <v>90.16</v>
      </c>
    </row>
    <row r="5439" spans="1:4" x14ac:dyDescent="0.2">
      <c r="A5439">
        <v>105295</v>
      </c>
      <c r="B5439" t="s">
        <v>6261</v>
      </c>
      <c r="C5439" t="s">
        <v>77</v>
      </c>
      <c r="D5439">
        <v>87.02</v>
      </c>
    </row>
    <row r="5440" spans="1:4" x14ac:dyDescent="0.2">
      <c r="A5440">
        <v>105290</v>
      </c>
      <c r="B5440" t="s">
        <v>6262</v>
      </c>
      <c r="C5440" t="s">
        <v>77</v>
      </c>
      <c r="D5440">
        <v>59.16</v>
      </c>
    </row>
    <row r="5441" spans="1:4" x14ac:dyDescent="0.2">
      <c r="A5441">
        <v>105291</v>
      </c>
      <c r="B5441" t="s">
        <v>6263</v>
      </c>
      <c r="C5441" t="s">
        <v>77</v>
      </c>
      <c r="D5441">
        <v>56.75</v>
      </c>
    </row>
    <row r="5442" spans="1:4" x14ac:dyDescent="0.2">
      <c r="A5442">
        <v>105286</v>
      </c>
      <c r="B5442" t="s">
        <v>6264</v>
      </c>
      <c r="C5442" t="s">
        <v>77</v>
      </c>
      <c r="D5442">
        <v>26.46</v>
      </c>
    </row>
    <row r="5443" spans="1:4" x14ac:dyDescent="0.2">
      <c r="A5443">
        <v>105287</v>
      </c>
      <c r="B5443" t="s">
        <v>6265</v>
      </c>
      <c r="C5443" t="s">
        <v>77</v>
      </c>
      <c r="D5443">
        <v>24.68</v>
      </c>
    </row>
    <row r="5444" spans="1:4" x14ac:dyDescent="0.2">
      <c r="A5444">
        <v>105288</v>
      </c>
      <c r="B5444" t="s">
        <v>6266</v>
      </c>
      <c r="C5444" t="s">
        <v>77</v>
      </c>
      <c r="D5444">
        <v>43.9</v>
      </c>
    </row>
    <row r="5445" spans="1:4" x14ac:dyDescent="0.2">
      <c r="A5445">
        <v>105289</v>
      </c>
      <c r="B5445" t="s">
        <v>6267</v>
      </c>
      <c r="C5445" t="s">
        <v>77</v>
      </c>
      <c r="D5445">
        <v>41.81</v>
      </c>
    </row>
    <row r="5446" spans="1:4" x14ac:dyDescent="0.2">
      <c r="A5446">
        <v>105375</v>
      </c>
      <c r="B5446" t="s">
        <v>6268</v>
      </c>
      <c r="C5446" t="s">
        <v>77</v>
      </c>
      <c r="D5446">
        <v>119.83</v>
      </c>
    </row>
    <row r="5447" spans="1:4" x14ac:dyDescent="0.2">
      <c r="A5447">
        <v>105376</v>
      </c>
      <c r="B5447" t="s">
        <v>6269</v>
      </c>
      <c r="C5447" t="s">
        <v>77</v>
      </c>
      <c r="D5447">
        <v>115</v>
      </c>
    </row>
    <row r="5448" spans="1:4" x14ac:dyDescent="0.2">
      <c r="A5448">
        <v>105331</v>
      </c>
      <c r="B5448" t="s">
        <v>6270</v>
      </c>
      <c r="C5448" t="s">
        <v>54</v>
      </c>
      <c r="D5448">
        <v>50.61</v>
      </c>
    </row>
    <row r="5449" spans="1:4" x14ac:dyDescent="0.2">
      <c r="A5449">
        <v>105332</v>
      </c>
      <c r="B5449" t="s">
        <v>6271</v>
      </c>
      <c r="C5449" t="s">
        <v>54</v>
      </c>
      <c r="D5449">
        <v>50.06</v>
      </c>
    </row>
    <row r="5450" spans="1:4" x14ac:dyDescent="0.2">
      <c r="A5450">
        <v>105333</v>
      </c>
      <c r="B5450" t="s">
        <v>6272</v>
      </c>
      <c r="C5450" t="s">
        <v>54</v>
      </c>
      <c r="D5450">
        <v>224.77</v>
      </c>
    </row>
    <row r="5451" spans="1:4" x14ac:dyDescent="0.2">
      <c r="A5451">
        <v>105334</v>
      </c>
      <c r="B5451" t="s">
        <v>6273</v>
      </c>
      <c r="C5451" t="s">
        <v>54</v>
      </c>
      <c r="D5451">
        <v>222.8</v>
      </c>
    </row>
    <row r="5452" spans="1:4" x14ac:dyDescent="0.2">
      <c r="A5452">
        <v>105335</v>
      </c>
      <c r="B5452" t="s">
        <v>6274</v>
      </c>
      <c r="C5452" t="s">
        <v>54</v>
      </c>
      <c r="D5452">
        <v>339.29</v>
      </c>
    </row>
    <row r="5453" spans="1:4" x14ac:dyDescent="0.2">
      <c r="A5453">
        <v>105336</v>
      </c>
      <c r="B5453" t="s">
        <v>6275</v>
      </c>
      <c r="C5453" t="s">
        <v>54</v>
      </c>
      <c r="D5453">
        <v>336.96</v>
      </c>
    </row>
    <row r="5454" spans="1:4" x14ac:dyDescent="0.2">
      <c r="A5454">
        <v>105337</v>
      </c>
      <c r="B5454" t="s">
        <v>6276</v>
      </c>
      <c r="C5454" t="s">
        <v>54</v>
      </c>
      <c r="D5454">
        <v>479.13</v>
      </c>
    </row>
    <row r="5455" spans="1:4" x14ac:dyDescent="0.2">
      <c r="A5455">
        <v>105338</v>
      </c>
      <c r="B5455" t="s">
        <v>6277</v>
      </c>
      <c r="C5455" t="s">
        <v>54</v>
      </c>
      <c r="D5455">
        <v>476.41</v>
      </c>
    </row>
    <row r="5456" spans="1:4" x14ac:dyDescent="0.2">
      <c r="A5456">
        <v>105329</v>
      </c>
      <c r="B5456" t="s">
        <v>6278</v>
      </c>
      <c r="C5456" t="s">
        <v>77</v>
      </c>
      <c r="D5456">
        <v>71.599999999999994</v>
      </c>
    </row>
    <row r="5457" spans="1:4" x14ac:dyDescent="0.2">
      <c r="A5457">
        <v>105330</v>
      </c>
      <c r="B5457" t="s">
        <v>6279</v>
      </c>
      <c r="C5457" t="s">
        <v>77</v>
      </c>
      <c r="D5457">
        <v>71</v>
      </c>
    </row>
    <row r="5458" spans="1:4" x14ac:dyDescent="0.2">
      <c r="A5458">
        <v>105260</v>
      </c>
      <c r="B5458" t="s">
        <v>6280</v>
      </c>
      <c r="C5458" t="s">
        <v>77</v>
      </c>
      <c r="D5458">
        <v>23.2</v>
      </c>
    </row>
    <row r="5459" spans="1:4" x14ac:dyDescent="0.2">
      <c r="A5459">
        <v>105285</v>
      </c>
      <c r="B5459" t="s">
        <v>6281</v>
      </c>
      <c r="C5459" t="s">
        <v>77</v>
      </c>
      <c r="D5459">
        <v>22.76</v>
      </c>
    </row>
    <row r="5460" spans="1:4" x14ac:dyDescent="0.2">
      <c r="A5460">
        <v>105327</v>
      </c>
      <c r="B5460" t="s">
        <v>6282</v>
      </c>
      <c r="C5460" t="s">
        <v>77</v>
      </c>
      <c r="D5460">
        <v>43.75</v>
      </c>
    </row>
    <row r="5461" spans="1:4" x14ac:dyDescent="0.2">
      <c r="A5461">
        <v>105328</v>
      </c>
      <c r="B5461" t="s">
        <v>6283</v>
      </c>
      <c r="C5461" t="s">
        <v>77</v>
      </c>
      <c r="D5461">
        <v>43.22</v>
      </c>
    </row>
    <row r="5462" spans="1:4" x14ac:dyDescent="0.2">
      <c r="A5462">
        <v>105377</v>
      </c>
      <c r="B5462" t="s">
        <v>6284</v>
      </c>
      <c r="C5462" t="s">
        <v>77</v>
      </c>
      <c r="D5462">
        <v>42.99</v>
      </c>
    </row>
    <row r="5463" spans="1:4" x14ac:dyDescent="0.2">
      <c r="A5463">
        <v>105368</v>
      </c>
      <c r="B5463" t="s">
        <v>6285</v>
      </c>
      <c r="C5463" t="s">
        <v>77</v>
      </c>
      <c r="D5463">
        <v>39.880000000000003</v>
      </c>
    </row>
    <row r="5464" spans="1:4" x14ac:dyDescent="0.2">
      <c r="A5464">
        <v>105369</v>
      </c>
      <c r="B5464" t="s">
        <v>6286</v>
      </c>
      <c r="C5464" t="s">
        <v>77</v>
      </c>
      <c r="D5464">
        <v>68.05</v>
      </c>
    </row>
    <row r="5465" spans="1:4" x14ac:dyDescent="0.2">
      <c r="A5465">
        <v>105370</v>
      </c>
      <c r="B5465" t="s">
        <v>6287</v>
      </c>
      <c r="C5465" t="s">
        <v>77</v>
      </c>
      <c r="D5465">
        <v>63.91</v>
      </c>
    </row>
    <row r="5466" spans="1:4" x14ac:dyDescent="0.2">
      <c r="A5466">
        <v>92864</v>
      </c>
      <c r="B5466" t="s">
        <v>6288</v>
      </c>
      <c r="C5466" t="s">
        <v>54</v>
      </c>
      <c r="D5466">
        <v>85.99</v>
      </c>
    </row>
    <row r="5467" spans="1:4" x14ac:dyDescent="0.2">
      <c r="A5467">
        <v>92848</v>
      </c>
      <c r="B5467" t="s">
        <v>6289</v>
      </c>
      <c r="C5467" t="s">
        <v>54</v>
      </c>
      <c r="D5467">
        <v>76.959999999999994</v>
      </c>
    </row>
    <row r="5468" spans="1:4" x14ac:dyDescent="0.2">
      <c r="A5468">
        <v>104937</v>
      </c>
      <c r="B5468" t="s">
        <v>6290</v>
      </c>
      <c r="C5468" t="s">
        <v>54</v>
      </c>
      <c r="D5468">
        <v>0</v>
      </c>
    </row>
    <row r="5469" spans="1:4" x14ac:dyDescent="0.2">
      <c r="A5469">
        <v>104933</v>
      </c>
      <c r="B5469" t="s">
        <v>6291</v>
      </c>
      <c r="C5469" t="s">
        <v>54</v>
      </c>
      <c r="D5469">
        <v>0</v>
      </c>
    </row>
    <row r="5470" spans="1:4" x14ac:dyDescent="0.2">
      <c r="A5470">
        <v>104939</v>
      </c>
      <c r="B5470" t="s">
        <v>6292</v>
      </c>
      <c r="C5470" t="s">
        <v>54</v>
      </c>
      <c r="D5470">
        <v>0</v>
      </c>
    </row>
    <row r="5471" spans="1:4" x14ac:dyDescent="0.2">
      <c r="A5471">
        <v>104935</v>
      </c>
      <c r="B5471" t="s">
        <v>6293</v>
      </c>
      <c r="C5471" t="s">
        <v>54</v>
      </c>
      <c r="D5471">
        <v>0</v>
      </c>
    </row>
    <row r="5472" spans="1:4" x14ac:dyDescent="0.2">
      <c r="A5472">
        <v>92850</v>
      </c>
      <c r="B5472" t="s">
        <v>6294</v>
      </c>
      <c r="C5472" t="s">
        <v>54</v>
      </c>
      <c r="D5472">
        <v>21.23</v>
      </c>
    </row>
    <row r="5473" spans="1:4" x14ac:dyDescent="0.2">
      <c r="A5473">
        <v>92834</v>
      </c>
      <c r="B5473" t="s">
        <v>6295</v>
      </c>
      <c r="C5473" t="s">
        <v>54</v>
      </c>
      <c r="D5473">
        <v>18.96</v>
      </c>
    </row>
    <row r="5474" spans="1:4" x14ac:dyDescent="0.2">
      <c r="A5474">
        <v>92852</v>
      </c>
      <c r="B5474" t="s">
        <v>6296</v>
      </c>
      <c r="C5474" t="s">
        <v>54</v>
      </c>
      <c r="D5474">
        <v>28.24</v>
      </c>
    </row>
    <row r="5475" spans="1:4" x14ac:dyDescent="0.2">
      <c r="A5475">
        <v>92836</v>
      </c>
      <c r="B5475" t="s">
        <v>6297</v>
      </c>
      <c r="C5475" t="s">
        <v>54</v>
      </c>
      <c r="D5475">
        <v>25</v>
      </c>
    </row>
    <row r="5476" spans="1:4" x14ac:dyDescent="0.2">
      <c r="A5476">
        <v>92854</v>
      </c>
      <c r="B5476" t="s">
        <v>6298</v>
      </c>
      <c r="C5476" t="s">
        <v>54</v>
      </c>
      <c r="D5476">
        <v>35.57</v>
      </c>
    </row>
    <row r="5477" spans="1:4" x14ac:dyDescent="0.2">
      <c r="A5477">
        <v>92838</v>
      </c>
      <c r="B5477" t="s">
        <v>6299</v>
      </c>
      <c r="C5477" t="s">
        <v>54</v>
      </c>
      <c r="D5477">
        <v>31.38</v>
      </c>
    </row>
    <row r="5478" spans="1:4" x14ac:dyDescent="0.2">
      <c r="A5478">
        <v>92856</v>
      </c>
      <c r="B5478" t="s">
        <v>6300</v>
      </c>
      <c r="C5478" t="s">
        <v>54</v>
      </c>
      <c r="D5478">
        <v>43.2</v>
      </c>
    </row>
    <row r="5479" spans="1:4" x14ac:dyDescent="0.2">
      <c r="A5479">
        <v>92840</v>
      </c>
      <c r="B5479" t="s">
        <v>6301</v>
      </c>
      <c r="C5479" t="s">
        <v>54</v>
      </c>
      <c r="D5479">
        <v>38.049999999999997</v>
      </c>
    </row>
    <row r="5480" spans="1:4" x14ac:dyDescent="0.2">
      <c r="A5480">
        <v>92858</v>
      </c>
      <c r="B5480" t="s">
        <v>6302</v>
      </c>
      <c r="C5480" t="s">
        <v>54</v>
      </c>
      <c r="D5480">
        <v>53.93</v>
      </c>
    </row>
    <row r="5481" spans="1:4" x14ac:dyDescent="0.2">
      <c r="A5481">
        <v>92842</v>
      </c>
      <c r="B5481" t="s">
        <v>6303</v>
      </c>
      <c r="C5481" t="s">
        <v>54</v>
      </c>
      <c r="D5481">
        <v>47.79</v>
      </c>
    </row>
    <row r="5482" spans="1:4" x14ac:dyDescent="0.2">
      <c r="A5482">
        <v>92860</v>
      </c>
      <c r="B5482" t="s">
        <v>6304</v>
      </c>
      <c r="C5482" t="s">
        <v>54</v>
      </c>
      <c r="D5482">
        <v>63.94</v>
      </c>
    </row>
    <row r="5483" spans="1:4" x14ac:dyDescent="0.2">
      <c r="A5483">
        <v>92844</v>
      </c>
      <c r="B5483" t="s">
        <v>6305</v>
      </c>
      <c r="C5483" t="s">
        <v>54</v>
      </c>
      <c r="D5483">
        <v>56.82</v>
      </c>
    </row>
    <row r="5484" spans="1:4" x14ac:dyDescent="0.2">
      <c r="A5484">
        <v>92862</v>
      </c>
      <c r="B5484" t="s">
        <v>6306</v>
      </c>
      <c r="C5484" t="s">
        <v>54</v>
      </c>
      <c r="D5484">
        <v>73.260000000000005</v>
      </c>
    </row>
    <row r="5485" spans="1:4" x14ac:dyDescent="0.2">
      <c r="A5485">
        <v>92846</v>
      </c>
      <c r="B5485" t="s">
        <v>6307</v>
      </c>
      <c r="C5485" t="s">
        <v>54</v>
      </c>
      <c r="D5485">
        <v>65.19</v>
      </c>
    </row>
    <row r="5486" spans="1:4" x14ac:dyDescent="0.2">
      <c r="A5486">
        <v>92828</v>
      </c>
      <c r="B5486" t="s">
        <v>6308</v>
      </c>
      <c r="C5486" t="s">
        <v>54</v>
      </c>
      <c r="D5486">
        <v>101.48</v>
      </c>
    </row>
    <row r="5487" spans="1:4" x14ac:dyDescent="0.2">
      <c r="A5487">
        <v>92815</v>
      </c>
      <c r="B5487" t="s">
        <v>6309</v>
      </c>
      <c r="C5487" t="s">
        <v>54</v>
      </c>
      <c r="D5487">
        <v>92.43</v>
      </c>
    </row>
    <row r="5488" spans="1:4" x14ac:dyDescent="0.2">
      <c r="A5488">
        <v>92830</v>
      </c>
      <c r="B5488" t="s">
        <v>6310</v>
      </c>
      <c r="C5488" t="s">
        <v>54</v>
      </c>
      <c r="D5488">
        <v>125.99</v>
      </c>
    </row>
    <row r="5489" spans="1:4" x14ac:dyDescent="0.2">
      <c r="A5489">
        <v>92817</v>
      </c>
      <c r="B5489" t="s">
        <v>6311</v>
      </c>
      <c r="C5489" t="s">
        <v>54</v>
      </c>
      <c r="D5489">
        <v>115.01</v>
      </c>
    </row>
    <row r="5490" spans="1:4" x14ac:dyDescent="0.2">
      <c r="A5490">
        <v>92832</v>
      </c>
      <c r="B5490" t="s">
        <v>6312</v>
      </c>
      <c r="C5490" t="s">
        <v>54</v>
      </c>
      <c r="D5490">
        <v>164.95</v>
      </c>
    </row>
    <row r="5491" spans="1:4" x14ac:dyDescent="0.2">
      <c r="A5491">
        <v>92819</v>
      </c>
      <c r="B5491" t="s">
        <v>6313</v>
      </c>
      <c r="C5491" t="s">
        <v>54</v>
      </c>
      <c r="D5491">
        <v>151.06</v>
      </c>
    </row>
    <row r="5492" spans="1:4" x14ac:dyDescent="0.2">
      <c r="A5492">
        <v>92820</v>
      </c>
      <c r="B5492" t="s">
        <v>6314</v>
      </c>
      <c r="C5492" t="s">
        <v>54</v>
      </c>
      <c r="D5492">
        <v>25.04</v>
      </c>
    </row>
    <row r="5493" spans="1:4" x14ac:dyDescent="0.2">
      <c r="A5493">
        <v>92808</v>
      </c>
      <c r="B5493" t="s">
        <v>6315</v>
      </c>
      <c r="C5493" t="s">
        <v>54</v>
      </c>
      <c r="D5493">
        <v>22.76</v>
      </c>
    </row>
    <row r="5494" spans="1:4" x14ac:dyDescent="0.2">
      <c r="A5494">
        <v>92821</v>
      </c>
      <c r="B5494" t="s">
        <v>6316</v>
      </c>
      <c r="C5494" t="s">
        <v>54</v>
      </c>
      <c r="D5494">
        <v>35.020000000000003</v>
      </c>
    </row>
    <row r="5495" spans="1:4" x14ac:dyDescent="0.2">
      <c r="A5495">
        <v>92809</v>
      </c>
      <c r="B5495" t="s">
        <v>6317</v>
      </c>
      <c r="C5495" t="s">
        <v>54</v>
      </c>
      <c r="D5495">
        <v>31.77</v>
      </c>
    </row>
    <row r="5496" spans="1:4" x14ac:dyDescent="0.2">
      <c r="A5496">
        <v>92822</v>
      </c>
      <c r="B5496" t="s">
        <v>6318</v>
      </c>
      <c r="C5496" t="s">
        <v>54</v>
      </c>
      <c r="D5496">
        <v>45.4</v>
      </c>
    </row>
    <row r="5497" spans="1:4" x14ac:dyDescent="0.2">
      <c r="A5497">
        <v>92810</v>
      </c>
      <c r="B5497" t="s">
        <v>6319</v>
      </c>
      <c r="C5497" t="s">
        <v>54</v>
      </c>
      <c r="D5497">
        <v>41.19</v>
      </c>
    </row>
    <row r="5498" spans="1:4" x14ac:dyDescent="0.2">
      <c r="A5498">
        <v>92824</v>
      </c>
      <c r="B5498" t="s">
        <v>6320</v>
      </c>
      <c r="C5498" t="s">
        <v>54</v>
      </c>
      <c r="D5498">
        <v>55.99</v>
      </c>
    </row>
    <row r="5499" spans="1:4" x14ac:dyDescent="0.2">
      <c r="A5499">
        <v>92811</v>
      </c>
      <c r="B5499" t="s">
        <v>6321</v>
      </c>
      <c r="C5499" t="s">
        <v>54</v>
      </c>
      <c r="D5499">
        <v>50.82</v>
      </c>
    </row>
    <row r="5500" spans="1:4" x14ac:dyDescent="0.2">
      <c r="A5500">
        <v>92825</v>
      </c>
      <c r="B5500" t="s">
        <v>6322</v>
      </c>
      <c r="C5500" t="s">
        <v>54</v>
      </c>
      <c r="D5500">
        <v>66.92</v>
      </c>
    </row>
    <row r="5501" spans="1:4" x14ac:dyDescent="0.2">
      <c r="A5501">
        <v>92812</v>
      </c>
      <c r="B5501" t="s">
        <v>6323</v>
      </c>
      <c r="C5501" t="s">
        <v>54</v>
      </c>
      <c r="D5501">
        <v>60.78</v>
      </c>
    </row>
    <row r="5502" spans="1:4" x14ac:dyDescent="0.2">
      <c r="A5502">
        <v>92826</v>
      </c>
      <c r="B5502" t="s">
        <v>6324</v>
      </c>
      <c r="C5502" t="s">
        <v>54</v>
      </c>
      <c r="D5502">
        <v>78.14</v>
      </c>
    </row>
    <row r="5503" spans="1:4" x14ac:dyDescent="0.2">
      <c r="A5503">
        <v>92813</v>
      </c>
      <c r="B5503" t="s">
        <v>6325</v>
      </c>
      <c r="C5503" t="s">
        <v>54</v>
      </c>
      <c r="D5503">
        <v>71.06</v>
      </c>
    </row>
    <row r="5504" spans="1:4" x14ac:dyDescent="0.2">
      <c r="A5504">
        <v>92827</v>
      </c>
      <c r="B5504" t="s">
        <v>6326</v>
      </c>
      <c r="C5504" t="s">
        <v>54</v>
      </c>
      <c r="D5504">
        <v>89.71</v>
      </c>
    </row>
    <row r="5505" spans="1:4" x14ac:dyDescent="0.2">
      <c r="A5505">
        <v>92814</v>
      </c>
      <c r="B5505" t="s">
        <v>6327</v>
      </c>
      <c r="C5505" t="s">
        <v>54</v>
      </c>
      <c r="D5505">
        <v>81.61</v>
      </c>
    </row>
    <row r="5506" spans="1:4" x14ac:dyDescent="0.2">
      <c r="A5506">
        <v>95570</v>
      </c>
      <c r="B5506" t="s">
        <v>6328</v>
      </c>
      <c r="C5506" t="s">
        <v>54</v>
      </c>
      <c r="D5506">
        <v>95.08</v>
      </c>
    </row>
    <row r="5507" spans="1:4" x14ac:dyDescent="0.2">
      <c r="A5507">
        <v>95567</v>
      </c>
      <c r="B5507" t="s">
        <v>6329</v>
      </c>
      <c r="C5507" t="s">
        <v>54</v>
      </c>
      <c r="D5507">
        <v>92.8</v>
      </c>
    </row>
    <row r="5508" spans="1:4" x14ac:dyDescent="0.2">
      <c r="A5508">
        <v>95571</v>
      </c>
      <c r="B5508" t="s">
        <v>6330</v>
      </c>
      <c r="C5508" t="s">
        <v>54</v>
      </c>
      <c r="D5508">
        <v>117.78</v>
      </c>
    </row>
    <row r="5509" spans="1:4" x14ac:dyDescent="0.2">
      <c r="A5509">
        <v>95568</v>
      </c>
      <c r="B5509" t="s">
        <v>6331</v>
      </c>
      <c r="C5509" t="s">
        <v>54</v>
      </c>
      <c r="D5509">
        <v>114.53</v>
      </c>
    </row>
    <row r="5510" spans="1:4" x14ac:dyDescent="0.2">
      <c r="A5510">
        <v>95572</v>
      </c>
      <c r="B5510" t="s">
        <v>6332</v>
      </c>
      <c r="C5510" t="s">
        <v>54</v>
      </c>
      <c r="D5510">
        <v>168.57</v>
      </c>
    </row>
    <row r="5511" spans="1:4" x14ac:dyDescent="0.2">
      <c r="A5511">
        <v>95569</v>
      </c>
      <c r="B5511" t="s">
        <v>6333</v>
      </c>
      <c r="C5511" t="s">
        <v>54</v>
      </c>
      <c r="D5511">
        <v>164.36</v>
      </c>
    </row>
    <row r="5512" spans="1:4" x14ac:dyDescent="0.2">
      <c r="A5512">
        <v>92863</v>
      </c>
      <c r="B5512" t="s">
        <v>6334</v>
      </c>
      <c r="C5512" t="s">
        <v>54</v>
      </c>
      <c r="D5512">
        <v>1158.8699999999999</v>
      </c>
    </row>
    <row r="5513" spans="1:4" x14ac:dyDescent="0.2">
      <c r="A5513">
        <v>92847</v>
      </c>
      <c r="B5513" t="s">
        <v>6335</v>
      </c>
      <c r="C5513" t="s">
        <v>54</v>
      </c>
      <c r="D5513">
        <v>1149.8399999999999</v>
      </c>
    </row>
    <row r="5514" spans="1:4" x14ac:dyDescent="0.2">
      <c r="A5514">
        <v>104936</v>
      </c>
      <c r="B5514" t="s">
        <v>6336</v>
      </c>
      <c r="C5514" t="s">
        <v>54</v>
      </c>
      <c r="D5514">
        <v>0</v>
      </c>
    </row>
    <row r="5515" spans="1:4" x14ac:dyDescent="0.2">
      <c r="A5515">
        <v>104932</v>
      </c>
      <c r="B5515" t="s">
        <v>6337</v>
      </c>
      <c r="C5515" t="s">
        <v>54</v>
      </c>
      <c r="D5515">
        <v>0</v>
      </c>
    </row>
    <row r="5516" spans="1:4" x14ac:dyDescent="0.2">
      <c r="A5516">
        <v>104938</v>
      </c>
      <c r="B5516" t="s">
        <v>6338</v>
      </c>
      <c r="C5516" t="s">
        <v>54</v>
      </c>
      <c r="D5516">
        <v>0</v>
      </c>
    </row>
    <row r="5517" spans="1:4" x14ac:dyDescent="0.2">
      <c r="A5517">
        <v>104934</v>
      </c>
      <c r="B5517" t="s">
        <v>6339</v>
      </c>
      <c r="C5517" t="s">
        <v>54</v>
      </c>
      <c r="D5517">
        <v>0</v>
      </c>
    </row>
    <row r="5518" spans="1:4" x14ac:dyDescent="0.2">
      <c r="A5518">
        <v>92849</v>
      </c>
      <c r="B5518" t="s">
        <v>6340</v>
      </c>
      <c r="C5518" t="s">
        <v>54</v>
      </c>
      <c r="D5518">
        <v>245.7</v>
      </c>
    </row>
    <row r="5519" spans="1:4" x14ac:dyDescent="0.2">
      <c r="A5519">
        <v>92833</v>
      </c>
      <c r="B5519" t="s">
        <v>6341</v>
      </c>
      <c r="C5519" t="s">
        <v>54</v>
      </c>
      <c r="D5519">
        <v>243.43</v>
      </c>
    </row>
    <row r="5520" spans="1:4" x14ac:dyDescent="0.2">
      <c r="A5520">
        <v>92851</v>
      </c>
      <c r="B5520" t="s">
        <v>6342</v>
      </c>
      <c r="C5520" t="s">
        <v>54</v>
      </c>
      <c r="D5520">
        <v>258.45999999999998</v>
      </c>
    </row>
    <row r="5521" spans="1:4" x14ac:dyDescent="0.2">
      <c r="A5521">
        <v>92835</v>
      </c>
      <c r="B5521" t="s">
        <v>6343</v>
      </c>
      <c r="C5521" t="s">
        <v>54</v>
      </c>
      <c r="D5521">
        <v>255.22</v>
      </c>
    </row>
    <row r="5522" spans="1:4" x14ac:dyDescent="0.2">
      <c r="A5522">
        <v>92853</v>
      </c>
      <c r="B5522" t="s">
        <v>6344</v>
      </c>
      <c r="C5522" t="s">
        <v>54</v>
      </c>
      <c r="D5522">
        <v>461.49</v>
      </c>
    </row>
    <row r="5523" spans="1:4" x14ac:dyDescent="0.2">
      <c r="A5523">
        <v>92837</v>
      </c>
      <c r="B5523" t="s">
        <v>6345</v>
      </c>
      <c r="C5523" t="s">
        <v>54</v>
      </c>
      <c r="D5523">
        <v>457.3</v>
      </c>
    </row>
    <row r="5524" spans="1:4" x14ac:dyDescent="0.2">
      <c r="A5524">
        <v>92855</v>
      </c>
      <c r="B5524" t="s">
        <v>6346</v>
      </c>
      <c r="C5524" t="s">
        <v>54</v>
      </c>
      <c r="D5524">
        <v>565.83000000000004</v>
      </c>
    </row>
    <row r="5525" spans="1:4" x14ac:dyDescent="0.2">
      <c r="A5525">
        <v>92839</v>
      </c>
      <c r="B5525" t="s">
        <v>6347</v>
      </c>
      <c r="C5525" t="s">
        <v>54</v>
      </c>
      <c r="D5525">
        <v>560.67999999999995</v>
      </c>
    </row>
    <row r="5526" spans="1:4" x14ac:dyDescent="0.2">
      <c r="A5526">
        <v>92857</v>
      </c>
      <c r="B5526" t="s">
        <v>6348</v>
      </c>
      <c r="C5526" t="s">
        <v>54</v>
      </c>
      <c r="D5526">
        <v>736.57</v>
      </c>
    </row>
    <row r="5527" spans="1:4" x14ac:dyDescent="0.2">
      <c r="A5527">
        <v>92841</v>
      </c>
      <c r="B5527" t="s">
        <v>6349</v>
      </c>
      <c r="C5527" t="s">
        <v>54</v>
      </c>
      <c r="D5527">
        <v>730.43</v>
      </c>
    </row>
    <row r="5528" spans="1:4" x14ac:dyDescent="0.2">
      <c r="A5528">
        <v>92859</v>
      </c>
      <c r="B5528" t="s">
        <v>6350</v>
      </c>
      <c r="C5528" t="s">
        <v>54</v>
      </c>
      <c r="D5528">
        <v>761.66</v>
      </c>
    </row>
    <row r="5529" spans="1:4" x14ac:dyDescent="0.2">
      <c r="A5529">
        <v>92843</v>
      </c>
      <c r="B5529" t="s">
        <v>6351</v>
      </c>
      <c r="C5529" t="s">
        <v>54</v>
      </c>
      <c r="D5529">
        <v>754.54</v>
      </c>
    </row>
    <row r="5530" spans="1:4" x14ac:dyDescent="0.2">
      <c r="A5530">
        <v>92861</v>
      </c>
      <c r="B5530" t="s">
        <v>6352</v>
      </c>
      <c r="C5530" t="s">
        <v>54</v>
      </c>
      <c r="D5530">
        <v>1131.18</v>
      </c>
    </row>
    <row r="5531" spans="1:4" x14ac:dyDescent="0.2">
      <c r="A5531">
        <v>92845</v>
      </c>
      <c r="B5531" t="s">
        <v>6353</v>
      </c>
      <c r="C5531" t="s">
        <v>54</v>
      </c>
      <c r="D5531">
        <v>1123.1099999999999</v>
      </c>
    </row>
    <row r="5532" spans="1:4" x14ac:dyDescent="0.2">
      <c r="A5532">
        <v>92226</v>
      </c>
      <c r="B5532" t="s">
        <v>6354</v>
      </c>
      <c r="C5532" t="s">
        <v>54</v>
      </c>
      <c r="D5532">
        <v>635.61</v>
      </c>
    </row>
    <row r="5533" spans="1:4" x14ac:dyDescent="0.2">
      <c r="A5533">
        <v>92216</v>
      </c>
      <c r="B5533" t="s">
        <v>6355</v>
      </c>
      <c r="C5533" t="s">
        <v>54</v>
      </c>
      <c r="D5533">
        <v>626.55999999999995</v>
      </c>
    </row>
    <row r="5534" spans="1:4" x14ac:dyDescent="0.2">
      <c r="A5534">
        <v>92829</v>
      </c>
      <c r="B5534" t="s">
        <v>6356</v>
      </c>
      <c r="C5534" t="s">
        <v>54</v>
      </c>
      <c r="D5534">
        <v>923.74</v>
      </c>
    </row>
    <row r="5535" spans="1:4" x14ac:dyDescent="0.2">
      <c r="A5535">
        <v>92816</v>
      </c>
      <c r="B5535" t="s">
        <v>6357</v>
      </c>
      <c r="C5535" t="s">
        <v>54</v>
      </c>
      <c r="D5535">
        <v>912.76</v>
      </c>
    </row>
    <row r="5536" spans="1:4" x14ac:dyDescent="0.2">
      <c r="A5536">
        <v>92831</v>
      </c>
      <c r="B5536" t="s">
        <v>6358</v>
      </c>
      <c r="C5536" t="s">
        <v>54</v>
      </c>
      <c r="D5536">
        <v>1320.72</v>
      </c>
    </row>
    <row r="5537" spans="1:4" x14ac:dyDescent="0.2">
      <c r="A5537">
        <v>92818</v>
      </c>
      <c r="B5537" t="s">
        <v>6359</v>
      </c>
      <c r="C5537" t="s">
        <v>54</v>
      </c>
      <c r="D5537">
        <v>1306.83</v>
      </c>
    </row>
    <row r="5538" spans="1:4" x14ac:dyDescent="0.2">
      <c r="A5538">
        <v>95566</v>
      </c>
      <c r="B5538" t="s">
        <v>6360</v>
      </c>
      <c r="C5538" t="s">
        <v>54</v>
      </c>
      <c r="D5538">
        <v>150.51</v>
      </c>
    </row>
    <row r="5539" spans="1:4" x14ac:dyDescent="0.2">
      <c r="A5539">
        <v>95565</v>
      </c>
      <c r="B5539" t="s">
        <v>6361</v>
      </c>
      <c r="C5539" t="s">
        <v>54</v>
      </c>
      <c r="D5539">
        <v>148.22999999999999</v>
      </c>
    </row>
    <row r="5540" spans="1:4" x14ac:dyDescent="0.2">
      <c r="A5540">
        <v>92219</v>
      </c>
      <c r="B5540" t="s">
        <v>6362</v>
      </c>
      <c r="C5540" t="s">
        <v>54</v>
      </c>
      <c r="D5540">
        <v>176.61</v>
      </c>
    </row>
    <row r="5541" spans="1:4" x14ac:dyDescent="0.2">
      <c r="A5541">
        <v>92210</v>
      </c>
      <c r="B5541" t="s">
        <v>6363</v>
      </c>
      <c r="C5541" t="s">
        <v>54</v>
      </c>
      <c r="D5541">
        <v>173.36</v>
      </c>
    </row>
    <row r="5542" spans="1:4" x14ac:dyDescent="0.2">
      <c r="A5542">
        <v>92220</v>
      </c>
      <c r="B5542" t="s">
        <v>6364</v>
      </c>
      <c r="C5542" t="s">
        <v>54</v>
      </c>
      <c r="D5542">
        <v>214.61</v>
      </c>
    </row>
    <row r="5543" spans="1:4" x14ac:dyDescent="0.2">
      <c r="A5543">
        <v>92211</v>
      </c>
      <c r="B5543" t="s">
        <v>6365</v>
      </c>
      <c r="C5543" t="s">
        <v>54</v>
      </c>
      <c r="D5543">
        <v>210.4</v>
      </c>
    </row>
    <row r="5544" spans="1:4" x14ac:dyDescent="0.2">
      <c r="A5544">
        <v>92221</v>
      </c>
      <c r="B5544" t="s">
        <v>6366</v>
      </c>
      <c r="C5544" t="s">
        <v>54</v>
      </c>
      <c r="D5544">
        <v>329.97</v>
      </c>
    </row>
    <row r="5545" spans="1:4" x14ac:dyDescent="0.2">
      <c r="A5545">
        <v>92212</v>
      </c>
      <c r="B5545" t="s">
        <v>6367</v>
      </c>
      <c r="C5545" t="s">
        <v>54</v>
      </c>
      <c r="D5545">
        <v>324.8</v>
      </c>
    </row>
    <row r="5546" spans="1:4" x14ac:dyDescent="0.2">
      <c r="A5546">
        <v>92222</v>
      </c>
      <c r="B5546" t="s">
        <v>6368</v>
      </c>
      <c r="C5546" t="s">
        <v>54</v>
      </c>
      <c r="D5546">
        <v>440.35</v>
      </c>
    </row>
    <row r="5547" spans="1:4" x14ac:dyDescent="0.2">
      <c r="A5547">
        <v>92213</v>
      </c>
      <c r="B5547" t="s">
        <v>6369</v>
      </c>
      <c r="C5547" t="s">
        <v>54</v>
      </c>
      <c r="D5547">
        <v>434.21</v>
      </c>
    </row>
    <row r="5548" spans="1:4" x14ac:dyDescent="0.2">
      <c r="A5548">
        <v>92223</v>
      </c>
      <c r="B5548" t="s">
        <v>6370</v>
      </c>
      <c r="C5548" t="s">
        <v>54</v>
      </c>
      <c r="D5548">
        <v>533.99</v>
      </c>
    </row>
    <row r="5549" spans="1:4" x14ac:dyDescent="0.2">
      <c r="A5549">
        <v>92214</v>
      </c>
      <c r="B5549" t="s">
        <v>6371</v>
      </c>
      <c r="C5549" t="s">
        <v>54</v>
      </c>
      <c r="D5549">
        <v>526.91</v>
      </c>
    </row>
    <row r="5550" spans="1:4" x14ac:dyDescent="0.2">
      <c r="A5550">
        <v>92224</v>
      </c>
      <c r="B5550" t="s">
        <v>6372</v>
      </c>
      <c r="C5550" t="s">
        <v>54</v>
      </c>
      <c r="D5550">
        <v>613.48</v>
      </c>
    </row>
    <row r="5551" spans="1:4" x14ac:dyDescent="0.2">
      <c r="A5551">
        <v>92215</v>
      </c>
      <c r="B5551" t="s">
        <v>6373</v>
      </c>
      <c r="C5551" t="s">
        <v>54</v>
      </c>
      <c r="D5551">
        <v>605.38</v>
      </c>
    </row>
    <row r="5552" spans="1:4" x14ac:dyDescent="0.2">
      <c r="A5552">
        <v>94342</v>
      </c>
      <c r="B5552" t="s">
        <v>428</v>
      </c>
      <c r="C5552" t="s">
        <v>69</v>
      </c>
      <c r="D5552">
        <v>114.84</v>
      </c>
    </row>
    <row r="5553" spans="1:4" x14ac:dyDescent="0.2">
      <c r="A5553">
        <v>94319</v>
      </c>
      <c r="B5553" t="s">
        <v>576</v>
      </c>
      <c r="C5553" t="s">
        <v>69</v>
      </c>
      <c r="D5553">
        <v>78.400000000000006</v>
      </c>
    </row>
    <row r="5554" spans="1:4" x14ac:dyDescent="0.2">
      <c r="A5554">
        <v>94304</v>
      </c>
      <c r="B5554" t="s">
        <v>6374</v>
      </c>
      <c r="C5554" t="s">
        <v>69</v>
      </c>
      <c r="D5554">
        <v>75.989999999999995</v>
      </c>
    </row>
    <row r="5555" spans="1:4" x14ac:dyDescent="0.2">
      <c r="A5555">
        <v>94306</v>
      </c>
      <c r="B5555" t="s">
        <v>6375</v>
      </c>
      <c r="C5555" t="s">
        <v>69</v>
      </c>
      <c r="D5555">
        <v>69.67</v>
      </c>
    </row>
    <row r="5556" spans="1:4" x14ac:dyDescent="0.2">
      <c r="A5556">
        <v>94327</v>
      </c>
      <c r="B5556" t="s">
        <v>6376</v>
      </c>
      <c r="C5556" t="s">
        <v>69</v>
      </c>
      <c r="D5556">
        <v>112.43</v>
      </c>
    </row>
    <row r="5557" spans="1:4" x14ac:dyDescent="0.2">
      <c r="A5557">
        <v>94329</v>
      </c>
      <c r="B5557" t="s">
        <v>6377</v>
      </c>
      <c r="C5557" t="s">
        <v>69</v>
      </c>
      <c r="D5557">
        <v>106.11</v>
      </c>
    </row>
    <row r="5558" spans="1:4" x14ac:dyDescent="0.2">
      <c r="A5558">
        <v>94333</v>
      </c>
      <c r="B5558" t="s">
        <v>6378</v>
      </c>
      <c r="C5558" t="s">
        <v>69</v>
      </c>
      <c r="D5558">
        <v>103.24</v>
      </c>
    </row>
    <row r="5559" spans="1:4" x14ac:dyDescent="0.2">
      <c r="A5559">
        <v>94310</v>
      </c>
      <c r="B5559" t="s">
        <v>6379</v>
      </c>
      <c r="C5559" t="s">
        <v>69</v>
      </c>
      <c r="D5559">
        <v>66.8</v>
      </c>
    </row>
    <row r="5560" spans="1:4" x14ac:dyDescent="0.2">
      <c r="A5560">
        <v>104739</v>
      </c>
      <c r="B5560" t="s">
        <v>6380</v>
      </c>
      <c r="C5560" t="s">
        <v>69</v>
      </c>
      <c r="D5560">
        <v>115.71</v>
      </c>
    </row>
    <row r="5561" spans="1:4" x14ac:dyDescent="0.2">
      <c r="A5561">
        <v>104738</v>
      </c>
      <c r="B5561" t="s">
        <v>6381</v>
      </c>
      <c r="C5561" t="s">
        <v>69</v>
      </c>
      <c r="D5561">
        <v>79.27</v>
      </c>
    </row>
    <row r="5562" spans="1:4" x14ac:dyDescent="0.2">
      <c r="A5562">
        <v>94316</v>
      </c>
      <c r="B5562" t="s">
        <v>6382</v>
      </c>
      <c r="C5562" t="s">
        <v>69</v>
      </c>
      <c r="D5562">
        <v>70.53</v>
      </c>
    </row>
    <row r="5563" spans="1:4" x14ac:dyDescent="0.2">
      <c r="A5563">
        <v>94318</v>
      </c>
      <c r="B5563" t="s">
        <v>6383</v>
      </c>
      <c r="C5563" t="s">
        <v>69</v>
      </c>
      <c r="D5563">
        <v>65.349999999999994</v>
      </c>
    </row>
    <row r="5564" spans="1:4" x14ac:dyDescent="0.2">
      <c r="A5564">
        <v>94339</v>
      </c>
      <c r="B5564" t="s">
        <v>6384</v>
      </c>
      <c r="C5564" t="s">
        <v>69</v>
      </c>
      <c r="D5564">
        <v>106.97</v>
      </c>
    </row>
    <row r="5565" spans="1:4" x14ac:dyDescent="0.2">
      <c r="A5565">
        <v>94341</v>
      </c>
      <c r="B5565" t="s">
        <v>6385</v>
      </c>
      <c r="C5565" t="s">
        <v>69</v>
      </c>
      <c r="D5565">
        <v>101.79</v>
      </c>
    </row>
    <row r="5566" spans="1:4" x14ac:dyDescent="0.2">
      <c r="A5566">
        <v>104742</v>
      </c>
      <c r="B5566" t="s">
        <v>6386</v>
      </c>
      <c r="C5566" t="s">
        <v>59</v>
      </c>
      <c r="D5566">
        <v>8.23</v>
      </c>
    </row>
    <row r="5567" spans="1:4" x14ac:dyDescent="0.2">
      <c r="A5567">
        <v>93382</v>
      </c>
      <c r="B5567" t="s">
        <v>6387</v>
      </c>
      <c r="C5567" t="s">
        <v>69</v>
      </c>
      <c r="D5567">
        <v>24.57</v>
      </c>
    </row>
    <row r="5568" spans="1:4" x14ac:dyDescent="0.2">
      <c r="A5568">
        <v>104737</v>
      </c>
      <c r="B5568" t="s">
        <v>406</v>
      </c>
      <c r="C5568" t="s">
        <v>69</v>
      </c>
      <c r="D5568">
        <v>21.45</v>
      </c>
    </row>
    <row r="5569" spans="1:4" x14ac:dyDescent="0.2">
      <c r="A5569">
        <v>93369</v>
      </c>
      <c r="B5569" t="s">
        <v>6388</v>
      </c>
      <c r="C5569" t="s">
        <v>69</v>
      </c>
      <c r="D5569">
        <v>15.84</v>
      </c>
    </row>
    <row r="5570" spans="1:4" x14ac:dyDescent="0.2">
      <c r="A5570">
        <v>93373</v>
      </c>
      <c r="B5570" t="s">
        <v>6389</v>
      </c>
      <c r="C5570" t="s">
        <v>69</v>
      </c>
      <c r="D5570">
        <v>12.97</v>
      </c>
    </row>
    <row r="5571" spans="1:4" x14ac:dyDescent="0.2">
      <c r="A5571">
        <v>93368</v>
      </c>
      <c r="B5571" t="s">
        <v>6390</v>
      </c>
      <c r="C5571" t="s">
        <v>69</v>
      </c>
      <c r="D5571">
        <v>19.36</v>
      </c>
    </row>
    <row r="5572" spans="1:4" x14ac:dyDescent="0.2">
      <c r="A5572">
        <v>104729</v>
      </c>
      <c r="B5572" t="s">
        <v>6391</v>
      </c>
      <c r="C5572" t="s">
        <v>69</v>
      </c>
      <c r="D5572">
        <v>16.21</v>
      </c>
    </row>
    <row r="5573" spans="1:4" x14ac:dyDescent="0.2">
      <c r="A5573">
        <v>93372</v>
      </c>
      <c r="B5573" t="s">
        <v>6392</v>
      </c>
      <c r="C5573" t="s">
        <v>69</v>
      </c>
      <c r="D5573">
        <v>15.21</v>
      </c>
    </row>
    <row r="5574" spans="1:4" x14ac:dyDescent="0.2">
      <c r="A5574">
        <v>104731</v>
      </c>
      <c r="B5574" t="s">
        <v>6393</v>
      </c>
      <c r="C5574" t="s">
        <v>69</v>
      </c>
      <c r="D5574">
        <v>12.05</v>
      </c>
    </row>
    <row r="5575" spans="1:4" x14ac:dyDescent="0.2">
      <c r="A5575">
        <v>93367</v>
      </c>
      <c r="B5575" t="s">
        <v>6394</v>
      </c>
      <c r="C5575" t="s">
        <v>69</v>
      </c>
      <c r="D5575">
        <v>22.16</v>
      </c>
    </row>
    <row r="5576" spans="1:4" x14ac:dyDescent="0.2">
      <c r="A5576">
        <v>104728</v>
      </c>
      <c r="B5576" t="s">
        <v>6395</v>
      </c>
      <c r="C5576" t="s">
        <v>69</v>
      </c>
      <c r="D5576">
        <v>19</v>
      </c>
    </row>
    <row r="5577" spans="1:4" x14ac:dyDescent="0.2">
      <c r="A5577">
        <v>104730</v>
      </c>
      <c r="B5577" t="s">
        <v>6396</v>
      </c>
      <c r="C5577" t="s">
        <v>69</v>
      </c>
      <c r="D5577">
        <v>12.68</v>
      </c>
    </row>
    <row r="5578" spans="1:4" x14ac:dyDescent="0.2">
      <c r="A5578">
        <v>104732</v>
      </c>
      <c r="B5578" t="s">
        <v>6397</v>
      </c>
      <c r="C5578" t="s">
        <v>69</v>
      </c>
      <c r="D5578">
        <v>9.83</v>
      </c>
    </row>
    <row r="5579" spans="1:4" x14ac:dyDescent="0.2">
      <c r="A5579">
        <v>104740</v>
      </c>
      <c r="B5579" t="s">
        <v>6398</v>
      </c>
      <c r="C5579" t="s">
        <v>69</v>
      </c>
      <c r="D5579">
        <v>25.44</v>
      </c>
    </row>
    <row r="5580" spans="1:4" x14ac:dyDescent="0.2">
      <c r="A5580">
        <v>104741</v>
      </c>
      <c r="B5580" t="s">
        <v>6399</v>
      </c>
      <c r="C5580" t="s">
        <v>69</v>
      </c>
      <c r="D5580">
        <v>22.32</v>
      </c>
    </row>
    <row r="5581" spans="1:4" x14ac:dyDescent="0.2">
      <c r="A5581">
        <v>93381</v>
      </c>
      <c r="B5581" t="s">
        <v>6400</v>
      </c>
      <c r="C5581" t="s">
        <v>69</v>
      </c>
      <c r="D5581">
        <v>11.52</v>
      </c>
    </row>
    <row r="5582" spans="1:4" x14ac:dyDescent="0.2">
      <c r="A5582">
        <v>93379</v>
      </c>
      <c r="B5582" t="s">
        <v>6401</v>
      </c>
      <c r="C5582" t="s">
        <v>69</v>
      </c>
      <c r="D5582">
        <v>16.7</v>
      </c>
    </row>
    <row r="5583" spans="1:4" x14ac:dyDescent="0.2">
      <c r="A5583">
        <v>93380</v>
      </c>
      <c r="B5583" t="s">
        <v>6402</v>
      </c>
      <c r="C5583" t="s">
        <v>69</v>
      </c>
      <c r="D5583">
        <v>14.24</v>
      </c>
    </row>
    <row r="5584" spans="1:4" x14ac:dyDescent="0.2">
      <c r="A5584">
        <v>93378</v>
      </c>
      <c r="B5584" t="s">
        <v>6403</v>
      </c>
      <c r="C5584" t="s">
        <v>69</v>
      </c>
      <c r="D5584">
        <v>21.73</v>
      </c>
    </row>
    <row r="5585" spans="1:4" x14ac:dyDescent="0.2">
      <c r="A5585">
        <v>104733</v>
      </c>
      <c r="B5585" t="s">
        <v>6404</v>
      </c>
      <c r="C5585" t="s">
        <v>69</v>
      </c>
      <c r="D5585">
        <v>18.61</v>
      </c>
    </row>
    <row r="5586" spans="1:4" x14ac:dyDescent="0.2">
      <c r="A5586">
        <v>104735</v>
      </c>
      <c r="B5586" t="s">
        <v>6405</v>
      </c>
      <c r="C5586" t="s">
        <v>69</v>
      </c>
      <c r="D5586">
        <v>11.09</v>
      </c>
    </row>
    <row r="5587" spans="1:4" x14ac:dyDescent="0.2">
      <c r="A5587">
        <v>104734</v>
      </c>
      <c r="B5587" t="s">
        <v>6406</v>
      </c>
      <c r="C5587" t="s">
        <v>69</v>
      </c>
      <c r="D5587">
        <v>13.57</v>
      </c>
    </row>
    <row r="5588" spans="1:4" x14ac:dyDescent="0.2">
      <c r="A5588">
        <v>104736</v>
      </c>
      <c r="B5588" t="s">
        <v>6407</v>
      </c>
      <c r="C5588" t="s">
        <v>69</v>
      </c>
      <c r="D5588">
        <v>8.3699999999999992</v>
      </c>
    </row>
    <row r="5589" spans="1:4" x14ac:dyDescent="0.2">
      <c r="A5589">
        <v>105732</v>
      </c>
      <c r="B5589" t="s">
        <v>6408</v>
      </c>
      <c r="C5589" t="s">
        <v>69</v>
      </c>
      <c r="D5589">
        <v>359.03</v>
      </c>
    </row>
    <row r="5590" spans="1:4" x14ac:dyDescent="0.2">
      <c r="A5590">
        <v>96397</v>
      </c>
      <c r="B5590" t="s">
        <v>6409</v>
      </c>
      <c r="C5590" t="s">
        <v>69</v>
      </c>
      <c r="D5590">
        <v>354.74</v>
      </c>
    </row>
    <row r="5591" spans="1:4" x14ac:dyDescent="0.2">
      <c r="A5591">
        <v>105735</v>
      </c>
      <c r="B5591" t="s">
        <v>6410</v>
      </c>
      <c r="C5591" t="s">
        <v>69</v>
      </c>
      <c r="D5591">
        <v>352.56</v>
      </c>
    </row>
    <row r="5592" spans="1:4" x14ac:dyDescent="0.2">
      <c r="A5592">
        <v>105727</v>
      </c>
      <c r="B5592" t="s">
        <v>6411</v>
      </c>
      <c r="C5592" t="s">
        <v>69</v>
      </c>
      <c r="D5592">
        <v>277</v>
      </c>
    </row>
    <row r="5593" spans="1:4" x14ac:dyDescent="0.2">
      <c r="A5593">
        <v>96396</v>
      </c>
      <c r="B5593" t="s">
        <v>6412</v>
      </c>
      <c r="C5593" t="s">
        <v>69</v>
      </c>
      <c r="D5593">
        <v>273.68</v>
      </c>
    </row>
    <row r="5594" spans="1:4" x14ac:dyDescent="0.2">
      <c r="A5594">
        <v>105730</v>
      </c>
      <c r="B5594" t="s">
        <v>6413</v>
      </c>
      <c r="C5594" t="s">
        <v>69</v>
      </c>
      <c r="D5594">
        <v>272</v>
      </c>
    </row>
    <row r="5595" spans="1:4" x14ac:dyDescent="0.2">
      <c r="A5595">
        <v>105737</v>
      </c>
      <c r="B5595" t="s">
        <v>6414</v>
      </c>
      <c r="C5595" t="s">
        <v>69</v>
      </c>
      <c r="D5595">
        <v>466</v>
      </c>
    </row>
    <row r="5596" spans="1:4" x14ac:dyDescent="0.2">
      <c r="A5596">
        <v>96398</v>
      </c>
      <c r="B5596" t="s">
        <v>6415</v>
      </c>
      <c r="C5596" t="s">
        <v>69</v>
      </c>
      <c r="D5596">
        <v>462.78</v>
      </c>
    </row>
    <row r="5597" spans="1:4" x14ac:dyDescent="0.2">
      <c r="A5597">
        <v>105740</v>
      </c>
      <c r="B5597" t="s">
        <v>6416</v>
      </c>
      <c r="C5597" t="s">
        <v>69</v>
      </c>
      <c r="D5597">
        <v>461.04</v>
      </c>
    </row>
    <row r="5598" spans="1:4" x14ac:dyDescent="0.2">
      <c r="A5598">
        <v>105749</v>
      </c>
      <c r="B5598" t="s">
        <v>6417</v>
      </c>
      <c r="C5598" t="s">
        <v>69</v>
      </c>
      <c r="D5598">
        <v>245.97</v>
      </c>
    </row>
    <row r="5599" spans="1:4" x14ac:dyDescent="0.2">
      <c r="A5599">
        <v>96400</v>
      </c>
      <c r="B5599" t="s">
        <v>6418</v>
      </c>
      <c r="C5599" t="s">
        <v>69</v>
      </c>
      <c r="D5599">
        <v>244.23</v>
      </c>
    </row>
    <row r="5600" spans="1:4" x14ac:dyDescent="0.2">
      <c r="A5600">
        <v>105752</v>
      </c>
      <c r="B5600" t="s">
        <v>6419</v>
      </c>
      <c r="C5600" t="s">
        <v>69</v>
      </c>
      <c r="D5600">
        <v>242.7</v>
      </c>
    </row>
    <row r="5601" spans="1:4" x14ac:dyDescent="0.2">
      <c r="A5601">
        <v>105754</v>
      </c>
      <c r="B5601" t="s">
        <v>6420</v>
      </c>
      <c r="C5601" t="s">
        <v>69</v>
      </c>
      <c r="D5601">
        <v>241.27</v>
      </c>
    </row>
    <row r="5602" spans="1:4" x14ac:dyDescent="0.2">
      <c r="A5602">
        <v>105742</v>
      </c>
      <c r="B5602" t="s">
        <v>6421</v>
      </c>
      <c r="C5602" t="s">
        <v>69</v>
      </c>
      <c r="D5602">
        <v>189.89</v>
      </c>
    </row>
    <row r="5603" spans="1:4" x14ac:dyDescent="0.2">
      <c r="A5603">
        <v>96399</v>
      </c>
      <c r="B5603" t="s">
        <v>6422</v>
      </c>
      <c r="C5603" t="s">
        <v>69</v>
      </c>
      <c r="D5603">
        <v>188.36</v>
      </c>
    </row>
    <row r="5604" spans="1:4" x14ac:dyDescent="0.2">
      <c r="A5604">
        <v>105745</v>
      </c>
      <c r="B5604" t="s">
        <v>6423</v>
      </c>
      <c r="C5604" t="s">
        <v>69</v>
      </c>
      <c r="D5604">
        <v>186.82</v>
      </c>
    </row>
    <row r="5605" spans="1:4" x14ac:dyDescent="0.2">
      <c r="A5605">
        <v>105747</v>
      </c>
      <c r="B5605" t="s">
        <v>6424</v>
      </c>
      <c r="C5605" t="s">
        <v>69</v>
      </c>
      <c r="D5605">
        <v>185.28</v>
      </c>
    </row>
    <row r="5606" spans="1:4" x14ac:dyDescent="0.2">
      <c r="A5606">
        <v>105657</v>
      </c>
      <c r="B5606" t="s">
        <v>6425</v>
      </c>
      <c r="C5606" t="s">
        <v>69</v>
      </c>
      <c r="D5606">
        <v>251.09</v>
      </c>
    </row>
    <row r="5607" spans="1:4" x14ac:dyDescent="0.2">
      <c r="A5607">
        <v>100566</v>
      </c>
      <c r="B5607" t="s">
        <v>6426</v>
      </c>
      <c r="C5607" t="s">
        <v>69</v>
      </c>
      <c r="D5607">
        <v>244.31</v>
      </c>
    </row>
    <row r="5608" spans="1:4" x14ac:dyDescent="0.2">
      <c r="A5608">
        <v>105666</v>
      </c>
      <c r="B5608" t="s">
        <v>6427</v>
      </c>
      <c r="C5608" t="s">
        <v>69</v>
      </c>
      <c r="D5608">
        <v>240.9</v>
      </c>
    </row>
    <row r="5609" spans="1:4" x14ac:dyDescent="0.2">
      <c r="A5609">
        <v>105639</v>
      </c>
      <c r="B5609" t="s">
        <v>6428</v>
      </c>
      <c r="C5609" t="s">
        <v>69</v>
      </c>
      <c r="D5609">
        <v>0</v>
      </c>
    </row>
    <row r="5610" spans="1:4" x14ac:dyDescent="0.2">
      <c r="A5610">
        <v>105645</v>
      </c>
      <c r="B5610" t="s">
        <v>6429</v>
      </c>
      <c r="C5610" t="s">
        <v>69</v>
      </c>
      <c r="D5610">
        <v>0</v>
      </c>
    </row>
    <row r="5611" spans="1:4" x14ac:dyDescent="0.2">
      <c r="A5611">
        <v>105651</v>
      </c>
      <c r="B5611" t="s">
        <v>6430</v>
      </c>
      <c r="C5611" t="s">
        <v>69</v>
      </c>
      <c r="D5611">
        <v>0</v>
      </c>
    </row>
    <row r="5612" spans="1:4" x14ac:dyDescent="0.2">
      <c r="A5612">
        <v>105658</v>
      </c>
      <c r="B5612" t="s">
        <v>6431</v>
      </c>
      <c r="C5612" t="s">
        <v>69</v>
      </c>
      <c r="D5612">
        <v>290.23</v>
      </c>
    </row>
    <row r="5613" spans="1:4" x14ac:dyDescent="0.2">
      <c r="A5613">
        <v>100567</v>
      </c>
      <c r="B5613" t="s">
        <v>6432</v>
      </c>
      <c r="C5613" t="s">
        <v>69</v>
      </c>
      <c r="D5613">
        <v>283.45</v>
      </c>
    </row>
    <row r="5614" spans="1:4" x14ac:dyDescent="0.2">
      <c r="A5614">
        <v>105667</v>
      </c>
      <c r="B5614" t="s">
        <v>6433</v>
      </c>
      <c r="C5614" t="s">
        <v>69</v>
      </c>
      <c r="D5614">
        <v>280.04000000000002</v>
      </c>
    </row>
    <row r="5615" spans="1:4" x14ac:dyDescent="0.2">
      <c r="A5615">
        <v>105640</v>
      </c>
      <c r="B5615" t="s">
        <v>6434</v>
      </c>
      <c r="C5615" t="s">
        <v>69</v>
      </c>
      <c r="D5615">
        <v>0</v>
      </c>
    </row>
    <row r="5616" spans="1:4" x14ac:dyDescent="0.2">
      <c r="A5616">
        <v>105646</v>
      </c>
      <c r="B5616" t="s">
        <v>6435</v>
      </c>
      <c r="C5616" t="s">
        <v>69</v>
      </c>
      <c r="D5616">
        <v>0</v>
      </c>
    </row>
    <row r="5617" spans="1:4" x14ac:dyDescent="0.2">
      <c r="A5617">
        <v>105652</v>
      </c>
      <c r="B5617" t="s">
        <v>6436</v>
      </c>
      <c r="C5617" t="s">
        <v>69</v>
      </c>
      <c r="D5617">
        <v>0</v>
      </c>
    </row>
    <row r="5618" spans="1:4" x14ac:dyDescent="0.2">
      <c r="A5618">
        <v>105659</v>
      </c>
      <c r="B5618" t="s">
        <v>6437</v>
      </c>
      <c r="C5618" t="s">
        <v>69</v>
      </c>
      <c r="D5618">
        <v>328.83</v>
      </c>
    </row>
    <row r="5619" spans="1:4" x14ac:dyDescent="0.2">
      <c r="A5619">
        <v>100568</v>
      </c>
      <c r="B5619" t="s">
        <v>6438</v>
      </c>
      <c r="C5619" t="s">
        <v>69</v>
      </c>
      <c r="D5619">
        <v>322.05</v>
      </c>
    </row>
    <row r="5620" spans="1:4" x14ac:dyDescent="0.2">
      <c r="A5620">
        <v>105668</v>
      </c>
      <c r="B5620" t="s">
        <v>6439</v>
      </c>
      <c r="C5620" t="s">
        <v>69</v>
      </c>
      <c r="D5620">
        <v>318.64</v>
      </c>
    </row>
    <row r="5621" spans="1:4" x14ac:dyDescent="0.2">
      <c r="A5621">
        <v>105641</v>
      </c>
      <c r="B5621" t="s">
        <v>6440</v>
      </c>
      <c r="C5621" t="s">
        <v>69</v>
      </c>
      <c r="D5621">
        <v>0</v>
      </c>
    </row>
    <row r="5622" spans="1:4" x14ac:dyDescent="0.2">
      <c r="A5622">
        <v>105647</v>
      </c>
      <c r="B5622" t="s">
        <v>6441</v>
      </c>
      <c r="C5622" t="s">
        <v>69</v>
      </c>
      <c r="D5622">
        <v>0</v>
      </c>
    </row>
    <row r="5623" spans="1:4" x14ac:dyDescent="0.2">
      <c r="A5623">
        <v>105653</v>
      </c>
      <c r="B5623" t="s">
        <v>6442</v>
      </c>
      <c r="C5623" t="s">
        <v>69</v>
      </c>
      <c r="D5623">
        <v>0</v>
      </c>
    </row>
    <row r="5624" spans="1:4" x14ac:dyDescent="0.2">
      <c r="A5624">
        <v>105710</v>
      </c>
      <c r="B5624" t="s">
        <v>6443</v>
      </c>
      <c r="C5624" t="s">
        <v>69</v>
      </c>
      <c r="D5624">
        <v>167.39</v>
      </c>
    </row>
    <row r="5625" spans="1:4" x14ac:dyDescent="0.2">
      <c r="A5625">
        <v>100564</v>
      </c>
      <c r="B5625" t="s">
        <v>6444</v>
      </c>
      <c r="C5625" t="s">
        <v>69</v>
      </c>
      <c r="D5625">
        <v>160.61000000000001</v>
      </c>
    </row>
    <row r="5626" spans="1:4" x14ac:dyDescent="0.2">
      <c r="A5626">
        <v>105711</v>
      </c>
      <c r="B5626" t="s">
        <v>6445</v>
      </c>
      <c r="C5626" t="s">
        <v>69</v>
      </c>
      <c r="D5626">
        <v>157.19999999999999</v>
      </c>
    </row>
    <row r="5627" spans="1:4" x14ac:dyDescent="0.2">
      <c r="A5627">
        <v>105705</v>
      </c>
      <c r="B5627" t="s">
        <v>6446</v>
      </c>
      <c r="C5627" t="s">
        <v>69</v>
      </c>
      <c r="D5627">
        <v>0</v>
      </c>
    </row>
    <row r="5628" spans="1:4" x14ac:dyDescent="0.2">
      <c r="A5628">
        <v>105706</v>
      </c>
      <c r="B5628" t="s">
        <v>6447</v>
      </c>
      <c r="C5628" t="s">
        <v>69</v>
      </c>
      <c r="D5628">
        <v>0</v>
      </c>
    </row>
    <row r="5629" spans="1:4" x14ac:dyDescent="0.2">
      <c r="A5629">
        <v>105708</v>
      </c>
      <c r="B5629" t="s">
        <v>6448</v>
      </c>
      <c r="C5629" t="s">
        <v>69</v>
      </c>
      <c r="D5629">
        <v>0</v>
      </c>
    </row>
    <row r="5630" spans="1:4" x14ac:dyDescent="0.2">
      <c r="A5630">
        <v>105690</v>
      </c>
      <c r="B5630" t="s">
        <v>6449</v>
      </c>
      <c r="C5630" t="s">
        <v>69</v>
      </c>
      <c r="D5630">
        <v>229.09</v>
      </c>
    </row>
    <row r="5631" spans="1:4" x14ac:dyDescent="0.2">
      <c r="A5631">
        <v>100569</v>
      </c>
      <c r="B5631" t="s">
        <v>6450</v>
      </c>
      <c r="C5631" t="s">
        <v>69</v>
      </c>
      <c r="D5631">
        <v>222.31</v>
      </c>
    </row>
    <row r="5632" spans="1:4" x14ac:dyDescent="0.2">
      <c r="A5632">
        <v>105699</v>
      </c>
      <c r="B5632" t="s">
        <v>6451</v>
      </c>
      <c r="C5632" t="s">
        <v>69</v>
      </c>
      <c r="D5632">
        <v>218.9</v>
      </c>
    </row>
    <row r="5633" spans="1:4" x14ac:dyDescent="0.2">
      <c r="A5633">
        <v>105672</v>
      </c>
      <c r="B5633" t="s">
        <v>6452</v>
      </c>
      <c r="C5633" t="s">
        <v>69</v>
      </c>
      <c r="D5633">
        <v>0</v>
      </c>
    </row>
    <row r="5634" spans="1:4" x14ac:dyDescent="0.2">
      <c r="A5634">
        <v>105678</v>
      </c>
      <c r="B5634" t="s">
        <v>6453</v>
      </c>
      <c r="C5634" t="s">
        <v>69</v>
      </c>
      <c r="D5634">
        <v>0</v>
      </c>
    </row>
    <row r="5635" spans="1:4" x14ac:dyDescent="0.2">
      <c r="A5635">
        <v>105684</v>
      </c>
      <c r="B5635" t="s">
        <v>6454</v>
      </c>
      <c r="C5635" t="s">
        <v>69</v>
      </c>
      <c r="D5635">
        <v>0</v>
      </c>
    </row>
    <row r="5636" spans="1:4" x14ac:dyDescent="0.2">
      <c r="A5636">
        <v>105691</v>
      </c>
      <c r="B5636" t="s">
        <v>6455</v>
      </c>
      <c r="C5636" t="s">
        <v>69</v>
      </c>
      <c r="D5636">
        <v>268.69</v>
      </c>
    </row>
    <row r="5637" spans="1:4" x14ac:dyDescent="0.2">
      <c r="A5637">
        <v>100570</v>
      </c>
      <c r="B5637" t="s">
        <v>6456</v>
      </c>
      <c r="C5637" t="s">
        <v>69</v>
      </c>
      <c r="D5637">
        <v>261.91000000000003</v>
      </c>
    </row>
    <row r="5638" spans="1:4" x14ac:dyDescent="0.2">
      <c r="A5638">
        <v>105700</v>
      </c>
      <c r="B5638" t="s">
        <v>6457</v>
      </c>
      <c r="C5638" t="s">
        <v>69</v>
      </c>
      <c r="D5638">
        <v>258.5</v>
      </c>
    </row>
    <row r="5639" spans="1:4" x14ac:dyDescent="0.2">
      <c r="A5639">
        <v>105673</v>
      </c>
      <c r="B5639" t="s">
        <v>6458</v>
      </c>
      <c r="C5639" t="s">
        <v>69</v>
      </c>
      <c r="D5639">
        <v>0</v>
      </c>
    </row>
    <row r="5640" spans="1:4" x14ac:dyDescent="0.2">
      <c r="A5640">
        <v>105679</v>
      </c>
      <c r="B5640" t="s">
        <v>6459</v>
      </c>
      <c r="C5640" t="s">
        <v>69</v>
      </c>
      <c r="D5640">
        <v>0</v>
      </c>
    </row>
    <row r="5641" spans="1:4" x14ac:dyDescent="0.2">
      <c r="A5641">
        <v>105685</v>
      </c>
      <c r="B5641" t="s">
        <v>6460</v>
      </c>
      <c r="C5641" t="s">
        <v>69</v>
      </c>
      <c r="D5641">
        <v>0</v>
      </c>
    </row>
    <row r="5642" spans="1:4" x14ac:dyDescent="0.2">
      <c r="A5642">
        <v>105692</v>
      </c>
      <c r="B5642" t="s">
        <v>6461</v>
      </c>
      <c r="C5642" t="s">
        <v>69</v>
      </c>
      <c r="D5642">
        <v>307.75</v>
      </c>
    </row>
    <row r="5643" spans="1:4" x14ac:dyDescent="0.2">
      <c r="A5643">
        <v>100571</v>
      </c>
      <c r="B5643" t="s">
        <v>6462</v>
      </c>
      <c r="C5643" t="s">
        <v>69</v>
      </c>
      <c r="D5643">
        <v>300.97000000000003</v>
      </c>
    </row>
    <row r="5644" spans="1:4" x14ac:dyDescent="0.2">
      <c r="A5644">
        <v>105701</v>
      </c>
      <c r="B5644" t="s">
        <v>6463</v>
      </c>
      <c r="C5644" t="s">
        <v>69</v>
      </c>
      <c r="D5644">
        <v>297.56</v>
      </c>
    </row>
    <row r="5645" spans="1:4" x14ac:dyDescent="0.2">
      <c r="A5645">
        <v>105674</v>
      </c>
      <c r="B5645" t="s">
        <v>6464</v>
      </c>
      <c r="C5645" t="s">
        <v>69</v>
      </c>
      <c r="D5645">
        <v>0</v>
      </c>
    </row>
    <row r="5646" spans="1:4" x14ac:dyDescent="0.2">
      <c r="A5646">
        <v>105680</v>
      </c>
      <c r="B5646" t="s">
        <v>6465</v>
      </c>
      <c r="C5646" t="s">
        <v>69</v>
      </c>
      <c r="D5646">
        <v>0</v>
      </c>
    </row>
    <row r="5647" spans="1:4" x14ac:dyDescent="0.2">
      <c r="A5647">
        <v>105686</v>
      </c>
      <c r="B5647" t="s">
        <v>6466</v>
      </c>
      <c r="C5647" t="s">
        <v>69</v>
      </c>
      <c r="D5647">
        <v>0</v>
      </c>
    </row>
    <row r="5648" spans="1:4" x14ac:dyDescent="0.2">
      <c r="A5648">
        <v>105718</v>
      </c>
      <c r="B5648" t="s">
        <v>6467</v>
      </c>
      <c r="C5648" t="s">
        <v>69</v>
      </c>
      <c r="D5648">
        <v>144.47</v>
      </c>
    </row>
    <row r="5649" spans="1:4" x14ac:dyDescent="0.2">
      <c r="A5649">
        <v>100565</v>
      </c>
      <c r="B5649" t="s">
        <v>6468</v>
      </c>
      <c r="C5649" t="s">
        <v>69</v>
      </c>
      <c r="D5649">
        <v>137.69</v>
      </c>
    </row>
    <row r="5650" spans="1:4" x14ac:dyDescent="0.2">
      <c r="A5650">
        <v>105581</v>
      </c>
      <c r="B5650" t="s">
        <v>6469</v>
      </c>
      <c r="C5650" t="s">
        <v>69</v>
      </c>
      <c r="D5650">
        <v>134.28</v>
      </c>
    </row>
    <row r="5651" spans="1:4" x14ac:dyDescent="0.2">
      <c r="A5651">
        <v>105713</v>
      </c>
      <c r="B5651" t="s">
        <v>6470</v>
      </c>
      <c r="C5651" t="s">
        <v>69</v>
      </c>
      <c r="D5651">
        <v>0</v>
      </c>
    </row>
    <row r="5652" spans="1:4" x14ac:dyDescent="0.2">
      <c r="A5652">
        <v>105714</v>
      </c>
      <c r="B5652" t="s">
        <v>6471</v>
      </c>
      <c r="C5652" t="s">
        <v>69</v>
      </c>
      <c r="D5652">
        <v>0</v>
      </c>
    </row>
    <row r="5653" spans="1:4" x14ac:dyDescent="0.2">
      <c r="A5653">
        <v>105716</v>
      </c>
      <c r="B5653" t="s">
        <v>6472</v>
      </c>
      <c r="C5653" t="s">
        <v>69</v>
      </c>
      <c r="D5653">
        <v>0</v>
      </c>
    </row>
    <row r="5654" spans="1:4" x14ac:dyDescent="0.2">
      <c r="A5654">
        <v>105624</v>
      </c>
      <c r="B5654" t="s">
        <v>6473</v>
      </c>
      <c r="C5654" t="s">
        <v>69</v>
      </c>
      <c r="D5654">
        <v>149.66</v>
      </c>
    </row>
    <row r="5655" spans="1:4" x14ac:dyDescent="0.2">
      <c r="A5655">
        <v>96391</v>
      </c>
      <c r="B5655" t="s">
        <v>6474</v>
      </c>
      <c r="C5655" t="s">
        <v>69</v>
      </c>
      <c r="D5655">
        <v>144.22</v>
      </c>
    </row>
    <row r="5656" spans="1:4" x14ac:dyDescent="0.2">
      <c r="A5656">
        <v>105632</v>
      </c>
      <c r="B5656" t="s">
        <v>6475</v>
      </c>
      <c r="C5656" t="s">
        <v>69</v>
      </c>
      <c r="D5656">
        <v>143.33000000000001</v>
      </c>
    </row>
    <row r="5657" spans="1:4" x14ac:dyDescent="0.2">
      <c r="A5657">
        <v>105601</v>
      </c>
      <c r="B5657" t="s">
        <v>6476</v>
      </c>
      <c r="C5657" t="s">
        <v>69</v>
      </c>
      <c r="D5657">
        <v>0</v>
      </c>
    </row>
    <row r="5658" spans="1:4" x14ac:dyDescent="0.2">
      <c r="A5658">
        <v>105609</v>
      </c>
      <c r="B5658" t="s">
        <v>6477</v>
      </c>
      <c r="C5658" t="s">
        <v>69</v>
      </c>
      <c r="D5658">
        <v>0</v>
      </c>
    </row>
    <row r="5659" spans="1:4" x14ac:dyDescent="0.2">
      <c r="A5659">
        <v>105617</v>
      </c>
      <c r="B5659" t="s">
        <v>6478</v>
      </c>
      <c r="C5659" t="s">
        <v>69</v>
      </c>
      <c r="D5659">
        <v>0</v>
      </c>
    </row>
    <row r="5660" spans="1:4" x14ac:dyDescent="0.2">
      <c r="A5660">
        <v>105625</v>
      </c>
      <c r="B5660" t="s">
        <v>6479</v>
      </c>
      <c r="C5660" t="s">
        <v>69</v>
      </c>
      <c r="D5660">
        <v>191.01</v>
      </c>
    </row>
    <row r="5661" spans="1:4" x14ac:dyDescent="0.2">
      <c r="A5661">
        <v>96392</v>
      </c>
      <c r="B5661" t="s">
        <v>6480</v>
      </c>
      <c r="C5661" t="s">
        <v>69</v>
      </c>
      <c r="D5661">
        <v>185.57</v>
      </c>
    </row>
    <row r="5662" spans="1:4" x14ac:dyDescent="0.2">
      <c r="A5662">
        <v>105633</v>
      </c>
      <c r="B5662" t="s">
        <v>6481</v>
      </c>
      <c r="C5662" t="s">
        <v>69</v>
      </c>
      <c r="D5662">
        <v>184.68</v>
      </c>
    </row>
    <row r="5663" spans="1:4" x14ac:dyDescent="0.2">
      <c r="A5663">
        <v>105602</v>
      </c>
      <c r="B5663" t="s">
        <v>6482</v>
      </c>
      <c r="C5663" t="s">
        <v>69</v>
      </c>
      <c r="D5663">
        <v>0</v>
      </c>
    </row>
    <row r="5664" spans="1:4" x14ac:dyDescent="0.2">
      <c r="A5664">
        <v>105610</v>
      </c>
      <c r="B5664" t="s">
        <v>6483</v>
      </c>
      <c r="C5664" t="s">
        <v>69</v>
      </c>
      <c r="D5664">
        <v>0</v>
      </c>
    </row>
    <row r="5665" spans="1:4" x14ac:dyDescent="0.2">
      <c r="A5665">
        <v>105618</v>
      </c>
      <c r="B5665" t="s">
        <v>6484</v>
      </c>
      <c r="C5665" t="s">
        <v>69</v>
      </c>
      <c r="D5665">
        <v>0</v>
      </c>
    </row>
    <row r="5666" spans="1:4" x14ac:dyDescent="0.2">
      <c r="A5666">
        <v>105571</v>
      </c>
      <c r="B5666" t="s">
        <v>6485</v>
      </c>
      <c r="C5666" t="s">
        <v>69</v>
      </c>
      <c r="D5666">
        <v>64.709999999999994</v>
      </c>
    </row>
    <row r="5667" spans="1:4" x14ac:dyDescent="0.2">
      <c r="A5667">
        <v>96389</v>
      </c>
      <c r="B5667" t="s">
        <v>6486</v>
      </c>
      <c r="C5667" t="s">
        <v>69</v>
      </c>
      <c r="D5667">
        <v>59.27</v>
      </c>
    </row>
    <row r="5668" spans="1:4" x14ac:dyDescent="0.2">
      <c r="A5668">
        <v>105575</v>
      </c>
      <c r="B5668" t="s">
        <v>6487</v>
      </c>
      <c r="C5668" t="s">
        <v>69</v>
      </c>
      <c r="D5668">
        <v>58.38</v>
      </c>
    </row>
    <row r="5669" spans="1:4" x14ac:dyDescent="0.2">
      <c r="A5669">
        <v>105599</v>
      </c>
      <c r="B5669" t="s">
        <v>6488</v>
      </c>
      <c r="C5669" t="s">
        <v>69</v>
      </c>
      <c r="D5669">
        <v>0</v>
      </c>
    </row>
    <row r="5670" spans="1:4" x14ac:dyDescent="0.2">
      <c r="A5670">
        <v>105607</v>
      </c>
      <c r="B5670" t="s">
        <v>6489</v>
      </c>
      <c r="C5670" t="s">
        <v>69</v>
      </c>
      <c r="D5670">
        <v>0</v>
      </c>
    </row>
    <row r="5671" spans="1:4" x14ac:dyDescent="0.2">
      <c r="A5671">
        <v>105615</v>
      </c>
      <c r="B5671" t="s">
        <v>6490</v>
      </c>
      <c r="C5671" t="s">
        <v>69</v>
      </c>
      <c r="D5671">
        <v>0</v>
      </c>
    </row>
    <row r="5672" spans="1:4" x14ac:dyDescent="0.2">
      <c r="A5672">
        <v>105623</v>
      </c>
      <c r="B5672" t="s">
        <v>6491</v>
      </c>
      <c r="C5672" t="s">
        <v>69</v>
      </c>
      <c r="D5672">
        <v>107.77</v>
      </c>
    </row>
    <row r="5673" spans="1:4" x14ac:dyDescent="0.2">
      <c r="A5673">
        <v>96390</v>
      </c>
      <c r="B5673" t="s">
        <v>6492</v>
      </c>
      <c r="C5673" t="s">
        <v>69</v>
      </c>
      <c r="D5673">
        <v>102.33</v>
      </c>
    </row>
    <row r="5674" spans="1:4" x14ac:dyDescent="0.2">
      <c r="A5674">
        <v>105631</v>
      </c>
      <c r="B5674" t="s">
        <v>6493</v>
      </c>
      <c r="C5674" t="s">
        <v>69</v>
      </c>
      <c r="D5674">
        <v>101.44</v>
      </c>
    </row>
    <row r="5675" spans="1:4" x14ac:dyDescent="0.2">
      <c r="A5675">
        <v>105600</v>
      </c>
      <c r="B5675" t="s">
        <v>6494</v>
      </c>
      <c r="C5675" t="s">
        <v>69</v>
      </c>
      <c r="D5675">
        <v>0</v>
      </c>
    </row>
    <row r="5676" spans="1:4" x14ac:dyDescent="0.2">
      <c r="A5676">
        <v>105608</v>
      </c>
      <c r="B5676" t="s">
        <v>6495</v>
      </c>
      <c r="C5676" t="s">
        <v>69</v>
      </c>
      <c r="D5676">
        <v>0</v>
      </c>
    </row>
    <row r="5677" spans="1:4" x14ac:dyDescent="0.2">
      <c r="A5677">
        <v>105616</v>
      </c>
      <c r="B5677" t="s">
        <v>6496</v>
      </c>
      <c r="C5677" t="s">
        <v>69</v>
      </c>
      <c r="D5677">
        <v>0</v>
      </c>
    </row>
    <row r="5678" spans="1:4" x14ac:dyDescent="0.2">
      <c r="A5678">
        <v>105585</v>
      </c>
      <c r="B5678" t="s">
        <v>6497</v>
      </c>
      <c r="C5678" t="s">
        <v>69</v>
      </c>
      <c r="D5678">
        <v>174.85</v>
      </c>
    </row>
    <row r="5679" spans="1:4" x14ac:dyDescent="0.2">
      <c r="A5679">
        <v>100572</v>
      </c>
      <c r="B5679" t="s">
        <v>6498</v>
      </c>
      <c r="C5679" t="s">
        <v>69</v>
      </c>
      <c r="D5679">
        <v>165.62</v>
      </c>
    </row>
    <row r="5680" spans="1:4" x14ac:dyDescent="0.2">
      <c r="A5680">
        <v>105588</v>
      </c>
      <c r="B5680" t="s">
        <v>6499</v>
      </c>
      <c r="C5680" t="s">
        <v>69</v>
      </c>
      <c r="D5680">
        <v>164.67</v>
      </c>
    </row>
    <row r="5681" spans="1:4" x14ac:dyDescent="0.2">
      <c r="A5681">
        <v>105583</v>
      </c>
      <c r="B5681" t="s">
        <v>6500</v>
      </c>
      <c r="C5681" t="s">
        <v>69</v>
      </c>
      <c r="D5681">
        <v>0</v>
      </c>
    </row>
    <row r="5682" spans="1:4" x14ac:dyDescent="0.2">
      <c r="A5682">
        <v>105719</v>
      </c>
      <c r="B5682" t="s">
        <v>6501</v>
      </c>
      <c r="C5682" t="s">
        <v>69</v>
      </c>
      <c r="D5682">
        <v>0</v>
      </c>
    </row>
    <row r="5683" spans="1:4" x14ac:dyDescent="0.2">
      <c r="A5683">
        <v>105721</v>
      </c>
      <c r="B5683" t="s">
        <v>6502</v>
      </c>
      <c r="C5683" t="s">
        <v>69</v>
      </c>
      <c r="D5683">
        <v>0</v>
      </c>
    </row>
    <row r="5684" spans="1:4" x14ac:dyDescent="0.2">
      <c r="A5684">
        <v>105592</v>
      </c>
      <c r="B5684" t="s">
        <v>6503</v>
      </c>
      <c r="C5684" t="s">
        <v>69</v>
      </c>
      <c r="D5684">
        <v>151.93</v>
      </c>
    </row>
    <row r="5685" spans="1:4" x14ac:dyDescent="0.2">
      <c r="A5685">
        <v>100573</v>
      </c>
      <c r="B5685" t="s">
        <v>6504</v>
      </c>
      <c r="C5685" t="s">
        <v>69</v>
      </c>
      <c r="D5685">
        <v>142.69999999999999</v>
      </c>
    </row>
    <row r="5686" spans="1:4" x14ac:dyDescent="0.2">
      <c r="A5686">
        <v>105595</v>
      </c>
      <c r="B5686" t="s">
        <v>6505</v>
      </c>
      <c r="C5686" t="s">
        <v>69</v>
      </c>
      <c r="D5686">
        <v>141.75</v>
      </c>
    </row>
    <row r="5687" spans="1:4" x14ac:dyDescent="0.2">
      <c r="A5687">
        <v>105590</v>
      </c>
      <c r="B5687" t="s">
        <v>6506</v>
      </c>
      <c r="C5687" t="s">
        <v>69</v>
      </c>
      <c r="D5687">
        <v>0</v>
      </c>
    </row>
    <row r="5688" spans="1:4" x14ac:dyDescent="0.2">
      <c r="A5688">
        <v>105723</v>
      </c>
      <c r="B5688" t="s">
        <v>6507</v>
      </c>
      <c r="C5688" t="s">
        <v>69</v>
      </c>
      <c r="D5688">
        <v>0</v>
      </c>
    </row>
    <row r="5689" spans="1:4" x14ac:dyDescent="0.2">
      <c r="A5689">
        <v>105725</v>
      </c>
      <c r="B5689" t="s">
        <v>6508</v>
      </c>
      <c r="C5689" t="s">
        <v>69</v>
      </c>
      <c r="D5689">
        <v>0</v>
      </c>
    </row>
    <row r="5690" spans="1:4" x14ac:dyDescent="0.2">
      <c r="A5690">
        <v>105566</v>
      </c>
      <c r="B5690" t="s">
        <v>6509</v>
      </c>
      <c r="C5690" t="s">
        <v>69</v>
      </c>
      <c r="D5690">
        <v>11.04</v>
      </c>
    </row>
    <row r="5691" spans="1:4" x14ac:dyDescent="0.2">
      <c r="A5691">
        <v>96388</v>
      </c>
      <c r="B5691" t="s">
        <v>6510</v>
      </c>
      <c r="C5691" t="s">
        <v>69</v>
      </c>
      <c r="D5691">
        <v>8.8699999999999992</v>
      </c>
    </row>
    <row r="5692" spans="1:4" x14ac:dyDescent="0.2">
      <c r="A5692">
        <v>105569</v>
      </c>
      <c r="B5692" t="s">
        <v>6511</v>
      </c>
      <c r="C5692" t="s">
        <v>69</v>
      </c>
      <c r="D5692">
        <v>7.37</v>
      </c>
    </row>
    <row r="5693" spans="1:4" x14ac:dyDescent="0.2">
      <c r="A5693">
        <v>101767</v>
      </c>
      <c r="B5693" t="s">
        <v>6512</v>
      </c>
      <c r="C5693" t="s">
        <v>69</v>
      </c>
      <c r="D5693">
        <v>28.46</v>
      </c>
    </row>
    <row r="5694" spans="1:4" x14ac:dyDescent="0.2">
      <c r="A5694">
        <v>101768</v>
      </c>
      <c r="B5694" t="s">
        <v>6513</v>
      </c>
      <c r="C5694" t="s">
        <v>69</v>
      </c>
      <c r="D5694">
        <v>24.67</v>
      </c>
    </row>
    <row r="5695" spans="1:4" x14ac:dyDescent="0.2">
      <c r="A5695">
        <v>100574</v>
      </c>
      <c r="B5695" t="s">
        <v>6514</v>
      </c>
      <c r="C5695" t="s">
        <v>69</v>
      </c>
      <c r="D5695">
        <v>1.34</v>
      </c>
    </row>
    <row r="5696" spans="1:4" x14ac:dyDescent="0.2">
      <c r="A5696">
        <v>102470</v>
      </c>
      <c r="B5696" t="s">
        <v>6515</v>
      </c>
      <c r="C5696" t="s">
        <v>59</v>
      </c>
      <c r="D5696">
        <v>0</v>
      </c>
    </row>
    <row r="5697" spans="1:4" x14ac:dyDescent="0.2">
      <c r="A5697">
        <v>105756</v>
      </c>
      <c r="B5697" t="s">
        <v>6516</v>
      </c>
      <c r="C5697" t="s">
        <v>59</v>
      </c>
      <c r="D5697">
        <v>0</v>
      </c>
    </row>
    <row r="5698" spans="1:4" x14ac:dyDescent="0.2">
      <c r="A5698">
        <v>104375</v>
      </c>
      <c r="B5698" t="s">
        <v>6517</v>
      </c>
      <c r="C5698" t="s">
        <v>59</v>
      </c>
      <c r="D5698">
        <v>0</v>
      </c>
    </row>
    <row r="5699" spans="1:4" x14ac:dyDescent="0.2">
      <c r="A5699">
        <v>105757</v>
      </c>
      <c r="B5699" t="s">
        <v>6518</v>
      </c>
      <c r="C5699" t="s">
        <v>59</v>
      </c>
      <c r="D5699">
        <v>0</v>
      </c>
    </row>
    <row r="5700" spans="1:4" x14ac:dyDescent="0.2">
      <c r="A5700">
        <v>105562</v>
      </c>
      <c r="B5700" t="s">
        <v>6519</v>
      </c>
      <c r="C5700" t="s">
        <v>69</v>
      </c>
      <c r="D5700">
        <v>8.18</v>
      </c>
    </row>
    <row r="5701" spans="1:4" x14ac:dyDescent="0.2">
      <c r="A5701">
        <v>105563</v>
      </c>
      <c r="B5701" t="s">
        <v>6520</v>
      </c>
      <c r="C5701" t="s">
        <v>69</v>
      </c>
      <c r="D5701">
        <v>6.62</v>
      </c>
    </row>
    <row r="5702" spans="1:4" x14ac:dyDescent="0.2">
      <c r="A5702">
        <v>105565</v>
      </c>
      <c r="B5702" t="s">
        <v>6521</v>
      </c>
      <c r="C5702" t="s">
        <v>69</v>
      </c>
      <c r="D5702">
        <v>6.14</v>
      </c>
    </row>
    <row r="5703" spans="1:4" x14ac:dyDescent="0.2">
      <c r="A5703">
        <v>105557</v>
      </c>
      <c r="B5703" t="s">
        <v>6522</v>
      </c>
      <c r="C5703" t="s">
        <v>69</v>
      </c>
      <c r="D5703">
        <v>15.41</v>
      </c>
    </row>
    <row r="5704" spans="1:4" x14ac:dyDescent="0.2">
      <c r="A5704">
        <v>105558</v>
      </c>
      <c r="B5704" t="s">
        <v>6523</v>
      </c>
      <c r="C5704" t="s">
        <v>69</v>
      </c>
      <c r="D5704">
        <v>13.28</v>
      </c>
    </row>
    <row r="5705" spans="1:4" x14ac:dyDescent="0.2">
      <c r="A5705">
        <v>105560</v>
      </c>
      <c r="B5705" t="s">
        <v>6524</v>
      </c>
      <c r="C5705" t="s">
        <v>69</v>
      </c>
      <c r="D5705">
        <v>12.12</v>
      </c>
    </row>
    <row r="5706" spans="1:4" x14ac:dyDescent="0.2">
      <c r="A5706">
        <v>96386</v>
      </c>
      <c r="B5706" t="s">
        <v>6525</v>
      </c>
      <c r="C5706" t="s">
        <v>69</v>
      </c>
      <c r="D5706">
        <v>6.56</v>
      </c>
    </row>
    <row r="5707" spans="1:4" x14ac:dyDescent="0.2">
      <c r="A5707">
        <v>105564</v>
      </c>
      <c r="B5707" t="s">
        <v>6526</v>
      </c>
      <c r="C5707" t="s">
        <v>69</v>
      </c>
      <c r="D5707">
        <v>6.09</v>
      </c>
    </row>
    <row r="5708" spans="1:4" x14ac:dyDescent="0.2">
      <c r="A5708">
        <v>105561</v>
      </c>
      <c r="B5708" t="s">
        <v>6527</v>
      </c>
      <c r="C5708" t="s">
        <v>69</v>
      </c>
      <c r="D5708">
        <v>8</v>
      </c>
    </row>
    <row r="5709" spans="1:4" x14ac:dyDescent="0.2">
      <c r="A5709">
        <v>96385</v>
      </c>
      <c r="B5709" t="s">
        <v>6528</v>
      </c>
      <c r="C5709" t="s">
        <v>69</v>
      </c>
      <c r="D5709">
        <v>12.01</v>
      </c>
    </row>
    <row r="5710" spans="1:4" x14ac:dyDescent="0.2">
      <c r="A5710">
        <v>105556</v>
      </c>
      <c r="B5710" t="s">
        <v>6529</v>
      </c>
      <c r="C5710" t="s">
        <v>69</v>
      </c>
      <c r="D5710">
        <v>13.49</v>
      </c>
    </row>
    <row r="5711" spans="1:4" x14ac:dyDescent="0.2">
      <c r="A5711">
        <v>105559</v>
      </c>
      <c r="B5711" t="s">
        <v>6530</v>
      </c>
      <c r="C5711" t="s">
        <v>69</v>
      </c>
      <c r="D5711">
        <v>10.220000000000001</v>
      </c>
    </row>
    <row r="5712" spans="1:4" x14ac:dyDescent="0.2">
      <c r="A5712">
        <v>105733</v>
      </c>
      <c r="B5712" t="s">
        <v>6531</v>
      </c>
      <c r="C5712" t="s">
        <v>69</v>
      </c>
      <c r="D5712">
        <v>366.32</v>
      </c>
    </row>
    <row r="5713" spans="1:4" x14ac:dyDescent="0.2">
      <c r="A5713">
        <v>105734</v>
      </c>
      <c r="B5713" t="s">
        <v>6532</v>
      </c>
      <c r="C5713" t="s">
        <v>69</v>
      </c>
      <c r="D5713">
        <v>360.4</v>
      </c>
    </row>
    <row r="5714" spans="1:4" x14ac:dyDescent="0.2">
      <c r="A5714">
        <v>105736</v>
      </c>
      <c r="B5714" t="s">
        <v>6533</v>
      </c>
      <c r="C5714" t="s">
        <v>69</v>
      </c>
      <c r="D5714">
        <v>357.42</v>
      </c>
    </row>
    <row r="5715" spans="1:4" x14ac:dyDescent="0.2">
      <c r="A5715">
        <v>105728</v>
      </c>
      <c r="B5715" t="s">
        <v>6534</v>
      </c>
      <c r="C5715" t="s">
        <v>69</v>
      </c>
      <c r="D5715">
        <v>283.08999999999997</v>
      </c>
    </row>
    <row r="5716" spans="1:4" x14ac:dyDescent="0.2">
      <c r="A5716">
        <v>105729</v>
      </c>
      <c r="B5716" t="s">
        <v>6535</v>
      </c>
      <c r="C5716" t="s">
        <v>69</v>
      </c>
      <c r="D5716">
        <v>278.54000000000002</v>
      </c>
    </row>
    <row r="5717" spans="1:4" x14ac:dyDescent="0.2">
      <c r="A5717">
        <v>105731</v>
      </c>
      <c r="B5717" t="s">
        <v>6536</v>
      </c>
      <c r="C5717" t="s">
        <v>69</v>
      </c>
      <c r="D5717">
        <v>276.24</v>
      </c>
    </row>
    <row r="5718" spans="1:4" x14ac:dyDescent="0.2">
      <c r="A5718">
        <v>105738</v>
      </c>
      <c r="B5718" t="s">
        <v>6537</v>
      </c>
      <c r="C5718" t="s">
        <v>69</v>
      </c>
      <c r="D5718">
        <v>472.08</v>
      </c>
    </row>
    <row r="5719" spans="1:4" x14ac:dyDescent="0.2">
      <c r="A5719">
        <v>105739</v>
      </c>
      <c r="B5719" t="s">
        <v>6538</v>
      </c>
      <c r="C5719" t="s">
        <v>69</v>
      </c>
      <c r="D5719">
        <v>467.64</v>
      </c>
    </row>
    <row r="5720" spans="1:4" x14ac:dyDescent="0.2">
      <c r="A5720">
        <v>105741</v>
      </c>
      <c r="B5720" t="s">
        <v>6539</v>
      </c>
      <c r="C5720" t="s">
        <v>69</v>
      </c>
      <c r="D5720">
        <v>465.29</v>
      </c>
    </row>
    <row r="5721" spans="1:4" x14ac:dyDescent="0.2">
      <c r="A5721">
        <v>105750</v>
      </c>
      <c r="B5721" t="s">
        <v>6540</v>
      </c>
      <c r="C5721" t="s">
        <v>69</v>
      </c>
      <c r="D5721">
        <v>255.38</v>
      </c>
    </row>
    <row r="5722" spans="1:4" x14ac:dyDescent="0.2">
      <c r="A5722">
        <v>105751</v>
      </c>
      <c r="B5722" t="s">
        <v>6541</v>
      </c>
      <c r="C5722" t="s">
        <v>69</v>
      </c>
      <c r="D5722">
        <v>253.11</v>
      </c>
    </row>
    <row r="5723" spans="1:4" x14ac:dyDescent="0.2">
      <c r="A5723">
        <v>105753</v>
      </c>
      <c r="B5723" t="s">
        <v>6542</v>
      </c>
      <c r="C5723" t="s">
        <v>69</v>
      </c>
      <c r="D5723">
        <v>251.07</v>
      </c>
    </row>
    <row r="5724" spans="1:4" x14ac:dyDescent="0.2">
      <c r="A5724">
        <v>105755</v>
      </c>
      <c r="B5724" t="s">
        <v>6543</v>
      </c>
      <c r="C5724" t="s">
        <v>69</v>
      </c>
      <c r="D5724">
        <v>249.12</v>
      </c>
    </row>
    <row r="5725" spans="1:4" x14ac:dyDescent="0.2">
      <c r="A5725">
        <v>105743</v>
      </c>
      <c r="B5725" t="s">
        <v>6544</v>
      </c>
      <c r="C5725" t="s">
        <v>69</v>
      </c>
      <c r="D5725">
        <v>196.44</v>
      </c>
    </row>
    <row r="5726" spans="1:4" x14ac:dyDescent="0.2">
      <c r="A5726">
        <v>105744</v>
      </c>
      <c r="B5726" t="s">
        <v>6545</v>
      </c>
      <c r="C5726" t="s">
        <v>69</v>
      </c>
      <c r="D5726">
        <v>194.3</v>
      </c>
    </row>
    <row r="5727" spans="1:4" x14ac:dyDescent="0.2">
      <c r="A5727">
        <v>105746</v>
      </c>
      <c r="B5727" t="s">
        <v>6546</v>
      </c>
      <c r="C5727" t="s">
        <v>69</v>
      </c>
      <c r="D5727">
        <v>192.15</v>
      </c>
    </row>
    <row r="5728" spans="1:4" x14ac:dyDescent="0.2">
      <c r="A5728">
        <v>105748</v>
      </c>
      <c r="B5728" t="s">
        <v>6547</v>
      </c>
      <c r="C5728" t="s">
        <v>69</v>
      </c>
      <c r="D5728">
        <v>190.01</v>
      </c>
    </row>
    <row r="5729" spans="1:4" x14ac:dyDescent="0.2">
      <c r="A5729">
        <v>105660</v>
      </c>
      <c r="B5729" t="s">
        <v>6548</v>
      </c>
      <c r="C5729" t="s">
        <v>69</v>
      </c>
      <c r="D5729">
        <v>262.20999999999998</v>
      </c>
    </row>
    <row r="5730" spans="1:4" x14ac:dyDescent="0.2">
      <c r="A5730">
        <v>105663</v>
      </c>
      <c r="B5730" t="s">
        <v>6549</v>
      </c>
      <c r="C5730" t="s">
        <v>69</v>
      </c>
      <c r="D5730">
        <v>252.82</v>
      </c>
    </row>
    <row r="5731" spans="1:4" x14ac:dyDescent="0.2">
      <c r="A5731">
        <v>105669</v>
      </c>
      <c r="B5731" t="s">
        <v>6550</v>
      </c>
      <c r="C5731" t="s">
        <v>69</v>
      </c>
      <c r="D5731">
        <v>248.09</v>
      </c>
    </row>
    <row r="5732" spans="1:4" x14ac:dyDescent="0.2">
      <c r="A5732">
        <v>105642</v>
      </c>
      <c r="B5732" t="s">
        <v>6551</v>
      </c>
      <c r="C5732" t="s">
        <v>69</v>
      </c>
      <c r="D5732">
        <v>0</v>
      </c>
    </row>
    <row r="5733" spans="1:4" x14ac:dyDescent="0.2">
      <c r="A5733">
        <v>105648</v>
      </c>
      <c r="B5733" t="s">
        <v>6552</v>
      </c>
      <c r="C5733" t="s">
        <v>69</v>
      </c>
      <c r="D5733">
        <v>0</v>
      </c>
    </row>
    <row r="5734" spans="1:4" x14ac:dyDescent="0.2">
      <c r="A5734">
        <v>105654</v>
      </c>
      <c r="B5734" t="s">
        <v>6553</v>
      </c>
      <c r="C5734" t="s">
        <v>69</v>
      </c>
      <c r="D5734">
        <v>0</v>
      </c>
    </row>
    <row r="5735" spans="1:4" x14ac:dyDescent="0.2">
      <c r="A5735">
        <v>105661</v>
      </c>
      <c r="B5735" t="s">
        <v>6554</v>
      </c>
      <c r="C5735" t="s">
        <v>69</v>
      </c>
      <c r="D5735">
        <v>301.35000000000002</v>
      </c>
    </row>
    <row r="5736" spans="1:4" x14ac:dyDescent="0.2">
      <c r="A5736">
        <v>105664</v>
      </c>
      <c r="B5736" t="s">
        <v>6555</v>
      </c>
      <c r="C5736" t="s">
        <v>69</v>
      </c>
      <c r="D5736">
        <v>291.95999999999998</v>
      </c>
    </row>
    <row r="5737" spans="1:4" x14ac:dyDescent="0.2">
      <c r="A5737">
        <v>105670</v>
      </c>
      <c r="B5737" t="s">
        <v>6556</v>
      </c>
      <c r="C5737" t="s">
        <v>69</v>
      </c>
      <c r="D5737">
        <v>287.23</v>
      </c>
    </row>
    <row r="5738" spans="1:4" x14ac:dyDescent="0.2">
      <c r="A5738">
        <v>105643</v>
      </c>
      <c r="B5738" t="s">
        <v>6557</v>
      </c>
      <c r="C5738" t="s">
        <v>69</v>
      </c>
      <c r="D5738">
        <v>0</v>
      </c>
    </row>
    <row r="5739" spans="1:4" x14ac:dyDescent="0.2">
      <c r="A5739">
        <v>105649</v>
      </c>
      <c r="B5739" t="s">
        <v>6558</v>
      </c>
      <c r="C5739" t="s">
        <v>69</v>
      </c>
      <c r="D5739">
        <v>0</v>
      </c>
    </row>
    <row r="5740" spans="1:4" x14ac:dyDescent="0.2">
      <c r="A5740">
        <v>105655</v>
      </c>
      <c r="B5740" t="s">
        <v>6559</v>
      </c>
      <c r="C5740" t="s">
        <v>69</v>
      </c>
      <c r="D5740">
        <v>0</v>
      </c>
    </row>
    <row r="5741" spans="1:4" x14ac:dyDescent="0.2">
      <c r="A5741">
        <v>105662</v>
      </c>
      <c r="B5741" t="s">
        <v>6560</v>
      </c>
      <c r="C5741" t="s">
        <v>69</v>
      </c>
      <c r="D5741">
        <v>339.95</v>
      </c>
    </row>
    <row r="5742" spans="1:4" x14ac:dyDescent="0.2">
      <c r="A5742">
        <v>105665</v>
      </c>
      <c r="B5742" t="s">
        <v>6561</v>
      </c>
      <c r="C5742" t="s">
        <v>69</v>
      </c>
      <c r="D5742">
        <v>330.56</v>
      </c>
    </row>
    <row r="5743" spans="1:4" x14ac:dyDescent="0.2">
      <c r="A5743">
        <v>105671</v>
      </c>
      <c r="B5743" t="s">
        <v>6562</v>
      </c>
      <c r="C5743" t="s">
        <v>69</v>
      </c>
      <c r="D5743">
        <v>325.83</v>
      </c>
    </row>
    <row r="5744" spans="1:4" x14ac:dyDescent="0.2">
      <c r="A5744">
        <v>105644</v>
      </c>
      <c r="B5744" t="s">
        <v>6563</v>
      </c>
      <c r="C5744" t="s">
        <v>69</v>
      </c>
      <c r="D5744">
        <v>0</v>
      </c>
    </row>
    <row r="5745" spans="1:4" x14ac:dyDescent="0.2">
      <c r="A5745">
        <v>105650</v>
      </c>
      <c r="B5745" t="s">
        <v>6564</v>
      </c>
      <c r="C5745" t="s">
        <v>69</v>
      </c>
      <c r="D5745">
        <v>0</v>
      </c>
    </row>
    <row r="5746" spans="1:4" x14ac:dyDescent="0.2">
      <c r="A5746">
        <v>105656</v>
      </c>
      <c r="B5746" t="s">
        <v>6565</v>
      </c>
      <c r="C5746" t="s">
        <v>69</v>
      </c>
      <c r="D5746">
        <v>0</v>
      </c>
    </row>
    <row r="5747" spans="1:4" x14ac:dyDescent="0.2">
      <c r="A5747">
        <v>105577</v>
      </c>
      <c r="B5747" t="s">
        <v>6566</v>
      </c>
      <c r="C5747" t="s">
        <v>69</v>
      </c>
      <c r="D5747">
        <v>178.51</v>
      </c>
    </row>
    <row r="5748" spans="1:4" x14ac:dyDescent="0.2">
      <c r="A5748">
        <v>105578</v>
      </c>
      <c r="B5748" t="s">
        <v>6567</v>
      </c>
      <c r="C5748" t="s">
        <v>69</v>
      </c>
      <c r="D5748">
        <v>169.12</v>
      </c>
    </row>
    <row r="5749" spans="1:4" x14ac:dyDescent="0.2">
      <c r="A5749">
        <v>105712</v>
      </c>
      <c r="B5749" t="s">
        <v>6568</v>
      </c>
      <c r="C5749" t="s">
        <v>69</v>
      </c>
      <c r="D5749">
        <v>164.39</v>
      </c>
    </row>
    <row r="5750" spans="1:4" x14ac:dyDescent="0.2">
      <c r="A5750">
        <v>105637</v>
      </c>
      <c r="B5750" t="s">
        <v>6569</v>
      </c>
      <c r="C5750" t="s">
        <v>69</v>
      </c>
      <c r="D5750">
        <v>0</v>
      </c>
    </row>
    <row r="5751" spans="1:4" x14ac:dyDescent="0.2">
      <c r="A5751">
        <v>105707</v>
      </c>
      <c r="B5751" t="s">
        <v>6570</v>
      </c>
      <c r="C5751" t="s">
        <v>69</v>
      </c>
      <c r="D5751">
        <v>0</v>
      </c>
    </row>
    <row r="5752" spans="1:4" x14ac:dyDescent="0.2">
      <c r="A5752">
        <v>105709</v>
      </c>
      <c r="B5752" t="s">
        <v>6571</v>
      </c>
      <c r="C5752" t="s">
        <v>69</v>
      </c>
      <c r="D5752">
        <v>0</v>
      </c>
    </row>
    <row r="5753" spans="1:4" x14ac:dyDescent="0.2">
      <c r="A5753">
        <v>105693</v>
      </c>
      <c r="B5753" t="s">
        <v>6572</v>
      </c>
      <c r="C5753" t="s">
        <v>69</v>
      </c>
      <c r="D5753">
        <v>240.21</v>
      </c>
    </row>
    <row r="5754" spans="1:4" x14ac:dyDescent="0.2">
      <c r="A5754">
        <v>105696</v>
      </c>
      <c r="B5754" t="s">
        <v>6573</v>
      </c>
      <c r="C5754" t="s">
        <v>69</v>
      </c>
      <c r="D5754">
        <v>230.82</v>
      </c>
    </row>
    <row r="5755" spans="1:4" x14ac:dyDescent="0.2">
      <c r="A5755">
        <v>105702</v>
      </c>
      <c r="B5755" t="s">
        <v>6574</v>
      </c>
      <c r="C5755" t="s">
        <v>69</v>
      </c>
      <c r="D5755">
        <v>226.09</v>
      </c>
    </row>
    <row r="5756" spans="1:4" x14ac:dyDescent="0.2">
      <c r="A5756">
        <v>105675</v>
      </c>
      <c r="B5756" t="s">
        <v>6575</v>
      </c>
      <c r="C5756" t="s">
        <v>69</v>
      </c>
      <c r="D5756">
        <v>0</v>
      </c>
    </row>
    <row r="5757" spans="1:4" x14ac:dyDescent="0.2">
      <c r="A5757">
        <v>105681</v>
      </c>
      <c r="B5757" t="s">
        <v>6576</v>
      </c>
      <c r="C5757" t="s">
        <v>69</v>
      </c>
      <c r="D5757">
        <v>0</v>
      </c>
    </row>
    <row r="5758" spans="1:4" x14ac:dyDescent="0.2">
      <c r="A5758">
        <v>105687</v>
      </c>
      <c r="B5758" t="s">
        <v>6577</v>
      </c>
      <c r="C5758" t="s">
        <v>69</v>
      </c>
      <c r="D5758">
        <v>0</v>
      </c>
    </row>
    <row r="5759" spans="1:4" x14ac:dyDescent="0.2">
      <c r="A5759">
        <v>105694</v>
      </c>
      <c r="B5759" t="s">
        <v>6578</v>
      </c>
      <c r="C5759" t="s">
        <v>69</v>
      </c>
      <c r="D5759">
        <v>279.81</v>
      </c>
    </row>
    <row r="5760" spans="1:4" x14ac:dyDescent="0.2">
      <c r="A5760">
        <v>105697</v>
      </c>
      <c r="B5760" t="s">
        <v>6579</v>
      </c>
      <c r="C5760" t="s">
        <v>69</v>
      </c>
      <c r="D5760">
        <v>270.42</v>
      </c>
    </row>
    <row r="5761" spans="1:4" x14ac:dyDescent="0.2">
      <c r="A5761">
        <v>105703</v>
      </c>
      <c r="B5761" t="s">
        <v>6580</v>
      </c>
      <c r="C5761" t="s">
        <v>69</v>
      </c>
      <c r="D5761">
        <v>265.69</v>
      </c>
    </row>
    <row r="5762" spans="1:4" x14ac:dyDescent="0.2">
      <c r="A5762">
        <v>105676</v>
      </c>
      <c r="B5762" t="s">
        <v>6581</v>
      </c>
      <c r="C5762" t="s">
        <v>69</v>
      </c>
      <c r="D5762">
        <v>0</v>
      </c>
    </row>
    <row r="5763" spans="1:4" x14ac:dyDescent="0.2">
      <c r="A5763">
        <v>105682</v>
      </c>
      <c r="B5763" t="s">
        <v>6582</v>
      </c>
      <c r="C5763" t="s">
        <v>69</v>
      </c>
      <c r="D5763">
        <v>0</v>
      </c>
    </row>
    <row r="5764" spans="1:4" x14ac:dyDescent="0.2">
      <c r="A5764">
        <v>105688</v>
      </c>
      <c r="B5764" t="s">
        <v>6583</v>
      </c>
      <c r="C5764" t="s">
        <v>69</v>
      </c>
      <c r="D5764">
        <v>0</v>
      </c>
    </row>
    <row r="5765" spans="1:4" x14ac:dyDescent="0.2">
      <c r="A5765">
        <v>105695</v>
      </c>
      <c r="B5765" t="s">
        <v>6584</v>
      </c>
      <c r="C5765" t="s">
        <v>69</v>
      </c>
      <c r="D5765">
        <v>318.87</v>
      </c>
    </row>
    <row r="5766" spans="1:4" x14ac:dyDescent="0.2">
      <c r="A5766">
        <v>105698</v>
      </c>
      <c r="B5766" t="s">
        <v>6585</v>
      </c>
      <c r="C5766" t="s">
        <v>69</v>
      </c>
      <c r="D5766">
        <v>309.48</v>
      </c>
    </row>
    <row r="5767" spans="1:4" x14ac:dyDescent="0.2">
      <c r="A5767">
        <v>105704</v>
      </c>
      <c r="B5767" t="s">
        <v>6586</v>
      </c>
      <c r="C5767" t="s">
        <v>69</v>
      </c>
      <c r="D5767">
        <v>304.75</v>
      </c>
    </row>
    <row r="5768" spans="1:4" x14ac:dyDescent="0.2">
      <c r="A5768">
        <v>105677</v>
      </c>
      <c r="B5768" t="s">
        <v>6587</v>
      </c>
      <c r="C5768" t="s">
        <v>69</v>
      </c>
      <c r="D5768">
        <v>0</v>
      </c>
    </row>
    <row r="5769" spans="1:4" x14ac:dyDescent="0.2">
      <c r="A5769">
        <v>105683</v>
      </c>
      <c r="B5769" t="s">
        <v>6588</v>
      </c>
      <c r="C5769" t="s">
        <v>69</v>
      </c>
      <c r="D5769">
        <v>0</v>
      </c>
    </row>
    <row r="5770" spans="1:4" x14ac:dyDescent="0.2">
      <c r="A5770">
        <v>105689</v>
      </c>
      <c r="B5770" t="s">
        <v>6589</v>
      </c>
      <c r="C5770" t="s">
        <v>69</v>
      </c>
      <c r="D5770">
        <v>0</v>
      </c>
    </row>
    <row r="5771" spans="1:4" x14ac:dyDescent="0.2">
      <c r="A5771">
        <v>105579</v>
      </c>
      <c r="B5771" t="s">
        <v>6590</v>
      </c>
      <c r="C5771" t="s">
        <v>69</v>
      </c>
      <c r="D5771">
        <v>155.59</v>
      </c>
    </row>
    <row r="5772" spans="1:4" x14ac:dyDescent="0.2">
      <c r="A5772">
        <v>105580</v>
      </c>
      <c r="B5772" t="s">
        <v>6591</v>
      </c>
      <c r="C5772" t="s">
        <v>69</v>
      </c>
      <c r="D5772">
        <v>146.19999999999999</v>
      </c>
    </row>
    <row r="5773" spans="1:4" x14ac:dyDescent="0.2">
      <c r="A5773">
        <v>105582</v>
      </c>
      <c r="B5773" t="s">
        <v>6592</v>
      </c>
      <c r="C5773" t="s">
        <v>69</v>
      </c>
      <c r="D5773">
        <v>141.47</v>
      </c>
    </row>
    <row r="5774" spans="1:4" x14ac:dyDescent="0.2">
      <c r="A5774">
        <v>105638</v>
      </c>
      <c r="B5774" t="s">
        <v>6593</v>
      </c>
      <c r="C5774" t="s">
        <v>69</v>
      </c>
      <c r="D5774">
        <v>0</v>
      </c>
    </row>
    <row r="5775" spans="1:4" x14ac:dyDescent="0.2">
      <c r="A5775">
        <v>105715</v>
      </c>
      <c r="B5775" t="s">
        <v>6594</v>
      </c>
      <c r="C5775" t="s">
        <v>69</v>
      </c>
      <c r="D5775">
        <v>0</v>
      </c>
    </row>
    <row r="5776" spans="1:4" x14ac:dyDescent="0.2">
      <c r="A5776">
        <v>105717</v>
      </c>
      <c r="B5776" t="s">
        <v>6595</v>
      </c>
      <c r="C5776" t="s">
        <v>69</v>
      </c>
      <c r="D5776">
        <v>0</v>
      </c>
    </row>
    <row r="5777" spans="1:4" x14ac:dyDescent="0.2">
      <c r="A5777">
        <v>105626</v>
      </c>
      <c r="B5777" t="s">
        <v>6596</v>
      </c>
      <c r="C5777" t="s">
        <v>69</v>
      </c>
      <c r="D5777">
        <v>156.04</v>
      </c>
    </row>
    <row r="5778" spans="1:4" x14ac:dyDescent="0.2">
      <c r="A5778">
        <v>105629</v>
      </c>
      <c r="B5778" t="s">
        <v>6597</v>
      </c>
      <c r="C5778" t="s">
        <v>69</v>
      </c>
      <c r="D5778">
        <v>148.47999999999999</v>
      </c>
    </row>
    <row r="5779" spans="1:4" x14ac:dyDescent="0.2">
      <c r="A5779">
        <v>105635</v>
      </c>
      <c r="B5779" t="s">
        <v>6598</v>
      </c>
      <c r="C5779" t="s">
        <v>69</v>
      </c>
      <c r="D5779">
        <v>147.37</v>
      </c>
    </row>
    <row r="5780" spans="1:4" x14ac:dyDescent="0.2">
      <c r="A5780">
        <v>105605</v>
      </c>
      <c r="B5780" t="s">
        <v>6599</v>
      </c>
      <c r="C5780" t="s">
        <v>69</v>
      </c>
      <c r="D5780">
        <v>0</v>
      </c>
    </row>
    <row r="5781" spans="1:4" x14ac:dyDescent="0.2">
      <c r="A5781">
        <v>105613</v>
      </c>
      <c r="B5781" t="s">
        <v>6600</v>
      </c>
      <c r="C5781" t="s">
        <v>69</v>
      </c>
      <c r="D5781">
        <v>0</v>
      </c>
    </row>
    <row r="5782" spans="1:4" x14ac:dyDescent="0.2">
      <c r="A5782">
        <v>105621</v>
      </c>
      <c r="B5782" t="s">
        <v>6601</v>
      </c>
      <c r="C5782" t="s">
        <v>69</v>
      </c>
      <c r="D5782">
        <v>0</v>
      </c>
    </row>
    <row r="5783" spans="1:4" x14ac:dyDescent="0.2">
      <c r="A5783">
        <v>105627</v>
      </c>
      <c r="B5783" t="s">
        <v>6602</v>
      </c>
      <c r="C5783" t="s">
        <v>69</v>
      </c>
      <c r="D5783">
        <v>197.39</v>
      </c>
    </row>
    <row r="5784" spans="1:4" x14ac:dyDescent="0.2">
      <c r="A5784">
        <v>105630</v>
      </c>
      <c r="B5784" t="s">
        <v>6603</v>
      </c>
      <c r="C5784" t="s">
        <v>69</v>
      </c>
      <c r="D5784">
        <v>189.83</v>
      </c>
    </row>
    <row r="5785" spans="1:4" x14ac:dyDescent="0.2">
      <c r="A5785">
        <v>105636</v>
      </c>
      <c r="B5785" t="s">
        <v>6604</v>
      </c>
      <c r="C5785" t="s">
        <v>69</v>
      </c>
      <c r="D5785">
        <v>188.72</v>
      </c>
    </row>
    <row r="5786" spans="1:4" x14ac:dyDescent="0.2">
      <c r="A5786">
        <v>105606</v>
      </c>
      <c r="B5786" t="s">
        <v>6605</v>
      </c>
      <c r="C5786" t="s">
        <v>69</v>
      </c>
      <c r="D5786">
        <v>0</v>
      </c>
    </row>
    <row r="5787" spans="1:4" x14ac:dyDescent="0.2">
      <c r="A5787">
        <v>105614</v>
      </c>
      <c r="B5787" t="s">
        <v>6606</v>
      </c>
      <c r="C5787" t="s">
        <v>69</v>
      </c>
      <c r="D5787">
        <v>0</v>
      </c>
    </row>
    <row r="5788" spans="1:4" x14ac:dyDescent="0.2">
      <c r="A5788">
        <v>105622</v>
      </c>
      <c r="B5788" t="s">
        <v>6607</v>
      </c>
      <c r="C5788" t="s">
        <v>69</v>
      </c>
      <c r="D5788">
        <v>0</v>
      </c>
    </row>
    <row r="5789" spans="1:4" x14ac:dyDescent="0.2">
      <c r="A5789">
        <v>105572</v>
      </c>
      <c r="B5789" t="s">
        <v>6608</v>
      </c>
      <c r="C5789" t="s">
        <v>69</v>
      </c>
      <c r="D5789">
        <v>71.09</v>
      </c>
    </row>
    <row r="5790" spans="1:4" x14ac:dyDescent="0.2">
      <c r="A5790">
        <v>105574</v>
      </c>
      <c r="B5790" t="s">
        <v>6609</v>
      </c>
      <c r="C5790" t="s">
        <v>69</v>
      </c>
      <c r="D5790">
        <v>63.53</v>
      </c>
    </row>
    <row r="5791" spans="1:4" x14ac:dyDescent="0.2">
      <c r="A5791">
        <v>105576</v>
      </c>
      <c r="B5791" t="s">
        <v>6610</v>
      </c>
      <c r="C5791" t="s">
        <v>69</v>
      </c>
      <c r="D5791">
        <v>62.42</v>
      </c>
    </row>
    <row r="5792" spans="1:4" x14ac:dyDescent="0.2">
      <c r="A5792">
        <v>105603</v>
      </c>
      <c r="B5792" t="s">
        <v>6611</v>
      </c>
      <c r="C5792" t="s">
        <v>69</v>
      </c>
      <c r="D5792">
        <v>0</v>
      </c>
    </row>
    <row r="5793" spans="1:4" x14ac:dyDescent="0.2">
      <c r="A5793">
        <v>105611</v>
      </c>
      <c r="B5793" t="s">
        <v>6612</v>
      </c>
      <c r="C5793" t="s">
        <v>69</v>
      </c>
      <c r="D5793">
        <v>0</v>
      </c>
    </row>
    <row r="5794" spans="1:4" x14ac:dyDescent="0.2">
      <c r="A5794">
        <v>105619</v>
      </c>
      <c r="B5794" t="s">
        <v>6613</v>
      </c>
      <c r="C5794" t="s">
        <v>69</v>
      </c>
      <c r="D5794">
        <v>0</v>
      </c>
    </row>
    <row r="5795" spans="1:4" x14ac:dyDescent="0.2">
      <c r="A5795">
        <v>105573</v>
      </c>
      <c r="B5795" t="s">
        <v>6614</v>
      </c>
      <c r="C5795" t="s">
        <v>69</v>
      </c>
      <c r="D5795">
        <v>114.15</v>
      </c>
    </row>
    <row r="5796" spans="1:4" x14ac:dyDescent="0.2">
      <c r="A5796">
        <v>105628</v>
      </c>
      <c r="B5796" t="s">
        <v>6615</v>
      </c>
      <c r="C5796" t="s">
        <v>69</v>
      </c>
      <c r="D5796">
        <v>106.59</v>
      </c>
    </row>
    <row r="5797" spans="1:4" x14ac:dyDescent="0.2">
      <c r="A5797">
        <v>105634</v>
      </c>
      <c r="B5797" t="s">
        <v>6616</v>
      </c>
      <c r="C5797" t="s">
        <v>69</v>
      </c>
      <c r="D5797">
        <v>105.48</v>
      </c>
    </row>
    <row r="5798" spans="1:4" x14ac:dyDescent="0.2">
      <c r="A5798">
        <v>105604</v>
      </c>
      <c r="B5798" t="s">
        <v>6617</v>
      </c>
      <c r="C5798" t="s">
        <v>69</v>
      </c>
      <c r="D5798">
        <v>0</v>
      </c>
    </row>
    <row r="5799" spans="1:4" x14ac:dyDescent="0.2">
      <c r="A5799">
        <v>105612</v>
      </c>
      <c r="B5799" t="s">
        <v>6618</v>
      </c>
      <c r="C5799" t="s">
        <v>69</v>
      </c>
      <c r="D5799">
        <v>0</v>
      </c>
    </row>
    <row r="5800" spans="1:4" x14ac:dyDescent="0.2">
      <c r="A5800">
        <v>105620</v>
      </c>
      <c r="B5800" t="s">
        <v>6619</v>
      </c>
      <c r="C5800" t="s">
        <v>69</v>
      </c>
      <c r="D5800">
        <v>0</v>
      </c>
    </row>
    <row r="5801" spans="1:4" x14ac:dyDescent="0.2">
      <c r="A5801">
        <v>105586</v>
      </c>
      <c r="B5801" t="s">
        <v>6620</v>
      </c>
      <c r="C5801" t="s">
        <v>69</v>
      </c>
      <c r="D5801">
        <v>189.24</v>
      </c>
    </row>
    <row r="5802" spans="1:4" x14ac:dyDescent="0.2">
      <c r="A5802">
        <v>105587</v>
      </c>
      <c r="B5802" t="s">
        <v>6621</v>
      </c>
      <c r="C5802" t="s">
        <v>69</v>
      </c>
      <c r="D5802">
        <v>176.28</v>
      </c>
    </row>
    <row r="5803" spans="1:4" x14ac:dyDescent="0.2">
      <c r="A5803">
        <v>105589</v>
      </c>
      <c r="B5803" t="s">
        <v>6622</v>
      </c>
      <c r="C5803" t="s">
        <v>69</v>
      </c>
      <c r="D5803">
        <v>175.06</v>
      </c>
    </row>
    <row r="5804" spans="1:4" x14ac:dyDescent="0.2">
      <c r="A5804">
        <v>105584</v>
      </c>
      <c r="B5804" t="s">
        <v>6623</v>
      </c>
      <c r="C5804" t="s">
        <v>69</v>
      </c>
      <c r="D5804">
        <v>0</v>
      </c>
    </row>
    <row r="5805" spans="1:4" x14ac:dyDescent="0.2">
      <c r="A5805">
        <v>105720</v>
      </c>
      <c r="B5805" t="s">
        <v>6624</v>
      </c>
      <c r="C5805" t="s">
        <v>69</v>
      </c>
      <c r="D5805">
        <v>0</v>
      </c>
    </row>
    <row r="5806" spans="1:4" x14ac:dyDescent="0.2">
      <c r="A5806">
        <v>105722</v>
      </c>
      <c r="B5806" t="s">
        <v>6625</v>
      </c>
      <c r="C5806" t="s">
        <v>69</v>
      </c>
      <c r="D5806">
        <v>0</v>
      </c>
    </row>
    <row r="5807" spans="1:4" x14ac:dyDescent="0.2">
      <c r="A5807">
        <v>105593</v>
      </c>
      <c r="B5807" t="s">
        <v>6626</v>
      </c>
      <c r="C5807" t="s">
        <v>69</v>
      </c>
      <c r="D5807">
        <v>166.32</v>
      </c>
    </row>
    <row r="5808" spans="1:4" x14ac:dyDescent="0.2">
      <c r="A5808">
        <v>105594</v>
      </c>
      <c r="B5808" t="s">
        <v>6627</v>
      </c>
      <c r="C5808" t="s">
        <v>69</v>
      </c>
      <c r="D5808">
        <v>153.36000000000001</v>
      </c>
    </row>
    <row r="5809" spans="1:4" x14ac:dyDescent="0.2">
      <c r="A5809">
        <v>105596</v>
      </c>
      <c r="B5809" t="s">
        <v>6628</v>
      </c>
      <c r="C5809" t="s">
        <v>69</v>
      </c>
      <c r="D5809">
        <v>152.13999999999999</v>
      </c>
    </row>
    <row r="5810" spans="1:4" x14ac:dyDescent="0.2">
      <c r="A5810">
        <v>105591</v>
      </c>
      <c r="B5810" t="s">
        <v>6629</v>
      </c>
      <c r="C5810" t="s">
        <v>69</v>
      </c>
      <c r="D5810">
        <v>0</v>
      </c>
    </row>
    <row r="5811" spans="1:4" x14ac:dyDescent="0.2">
      <c r="A5811">
        <v>105724</v>
      </c>
      <c r="B5811" t="s">
        <v>6630</v>
      </c>
      <c r="C5811" t="s">
        <v>69</v>
      </c>
      <c r="D5811">
        <v>0</v>
      </c>
    </row>
    <row r="5812" spans="1:4" x14ac:dyDescent="0.2">
      <c r="A5812">
        <v>105726</v>
      </c>
      <c r="B5812" t="s">
        <v>6631</v>
      </c>
      <c r="C5812" t="s">
        <v>69</v>
      </c>
      <c r="D5812">
        <v>0</v>
      </c>
    </row>
    <row r="5813" spans="1:4" x14ac:dyDescent="0.2">
      <c r="A5813">
        <v>105567</v>
      </c>
      <c r="B5813" t="s">
        <v>6632</v>
      </c>
      <c r="C5813" t="s">
        <v>69</v>
      </c>
      <c r="D5813">
        <v>14.55</v>
      </c>
    </row>
    <row r="5814" spans="1:4" x14ac:dyDescent="0.2">
      <c r="A5814">
        <v>105568</v>
      </c>
      <c r="B5814" t="s">
        <v>6633</v>
      </c>
      <c r="C5814" t="s">
        <v>69</v>
      </c>
      <c r="D5814">
        <v>11.6</v>
      </c>
    </row>
    <row r="5815" spans="1:4" x14ac:dyDescent="0.2">
      <c r="A5815">
        <v>105570</v>
      </c>
      <c r="B5815" t="s">
        <v>6634</v>
      </c>
      <c r="C5815" t="s">
        <v>69</v>
      </c>
      <c r="D5815">
        <v>9.6</v>
      </c>
    </row>
    <row r="5816" spans="1:4" x14ac:dyDescent="0.2">
      <c r="A5816">
        <v>100575</v>
      </c>
      <c r="B5816" t="s">
        <v>6635</v>
      </c>
      <c r="C5816" t="s">
        <v>59</v>
      </c>
      <c r="D5816">
        <v>1.89</v>
      </c>
    </row>
    <row r="5817" spans="1:4" x14ac:dyDescent="0.2">
      <c r="A5817">
        <v>100577</v>
      </c>
      <c r="B5817" t="s">
        <v>6636</v>
      </c>
      <c r="C5817" t="s">
        <v>59</v>
      </c>
      <c r="D5817">
        <v>0.45</v>
      </c>
    </row>
    <row r="5818" spans="1:4" x14ac:dyDescent="0.2">
      <c r="A5818">
        <v>105598</v>
      </c>
      <c r="B5818" t="s">
        <v>6637</v>
      </c>
      <c r="C5818" t="s">
        <v>59</v>
      </c>
      <c r="D5818">
        <v>1.88</v>
      </c>
    </row>
    <row r="5819" spans="1:4" x14ac:dyDescent="0.2">
      <c r="A5819">
        <v>100576</v>
      </c>
      <c r="B5819" t="s">
        <v>6638</v>
      </c>
      <c r="C5819" t="s">
        <v>59</v>
      </c>
      <c r="D5819">
        <v>1.99</v>
      </c>
    </row>
    <row r="5820" spans="1:4" x14ac:dyDescent="0.2">
      <c r="A5820">
        <v>105597</v>
      </c>
      <c r="B5820" t="s">
        <v>6639</v>
      </c>
      <c r="C5820" t="s">
        <v>59</v>
      </c>
      <c r="D5820">
        <v>3.75</v>
      </c>
    </row>
    <row r="5821" spans="1:4" x14ac:dyDescent="0.2">
      <c r="A5821">
        <v>102730</v>
      </c>
      <c r="B5821" t="s">
        <v>6640</v>
      </c>
      <c r="C5821" t="s">
        <v>61</v>
      </c>
      <c r="D5821">
        <v>12.37</v>
      </c>
    </row>
    <row r="5822" spans="1:4" x14ac:dyDescent="0.2">
      <c r="A5822">
        <v>102731</v>
      </c>
      <c r="B5822" t="s">
        <v>6641</v>
      </c>
      <c r="C5822" t="s">
        <v>61</v>
      </c>
      <c r="D5822">
        <v>10.4</v>
      </c>
    </row>
    <row r="5823" spans="1:4" x14ac:dyDescent="0.2">
      <c r="A5823">
        <v>102732</v>
      </c>
      <c r="B5823" t="s">
        <v>6642</v>
      </c>
      <c r="C5823" t="s">
        <v>61</v>
      </c>
      <c r="D5823">
        <v>9.83</v>
      </c>
    </row>
    <row r="5824" spans="1:4" x14ac:dyDescent="0.2">
      <c r="A5824">
        <v>102733</v>
      </c>
      <c r="B5824" t="s">
        <v>6643</v>
      </c>
      <c r="C5824" t="s">
        <v>61</v>
      </c>
      <c r="D5824">
        <v>10.95</v>
      </c>
    </row>
    <row r="5825" spans="1:4" x14ac:dyDescent="0.2">
      <c r="A5825">
        <v>102728</v>
      </c>
      <c r="B5825" t="s">
        <v>6644</v>
      </c>
      <c r="C5825" t="s">
        <v>61</v>
      </c>
      <c r="D5825">
        <v>14.88</v>
      </c>
    </row>
    <row r="5826" spans="1:4" x14ac:dyDescent="0.2">
      <c r="A5826">
        <v>102729</v>
      </c>
      <c r="B5826" t="s">
        <v>6645</v>
      </c>
      <c r="C5826" t="s">
        <v>61</v>
      </c>
      <c r="D5826">
        <v>13.88</v>
      </c>
    </row>
    <row r="5827" spans="1:4" x14ac:dyDescent="0.2">
      <c r="A5827">
        <v>102734</v>
      </c>
      <c r="B5827" t="s">
        <v>6646</v>
      </c>
      <c r="C5827" t="s">
        <v>61</v>
      </c>
      <c r="D5827">
        <v>14.01</v>
      </c>
    </row>
    <row r="5828" spans="1:4" x14ac:dyDescent="0.2">
      <c r="A5828">
        <v>102735</v>
      </c>
      <c r="B5828" t="s">
        <v>6647</v>
      </c>
      <c r="C5828" t="s">
        <v>61</v>
      </c>
      <c r="D5828">
        <v>13.11</v>
      </c>
    </row>
    <row r="5829" spans="1:4" x14ac:dyDescent="0.2">
      <c r="A5829">
        <v>102765</v>
      </c>
      <c r="B5829" t="s">
        <v>6648</v>
      </c>
      <c r="C5829" t="s">
        <v>77</v>
      </c>
      <c r="D5829">
        <v>18412.419999999998</v>
      </c>
    </row>
    <row r="5830" spans="1:4" x14ac:dyDescent="0.2">
      <c r="A5830">
        <v>102795</v>
      </c>
      <c r="B5830" t="s">
        <v>6649</v>
      </c>
      <c r="C5830" t="s">
        <v>77</v>
      </c>
      <c r="D5830">
        <v>34289.86</v>
      </c>
    </row>
    <row r="5831" spans="1:4" x14ac:dyDescent="0.2">
      <c r="A5831">
        <v>102766</v>
      </c>
      <c r="B5831" t="s">
        <v>6650</v>
      </c>
      <c r="C5831" t="s">
        <v>77</v>
      </c>
      <c r="D5831">
        <v>27829.69</v>
      </c>
    </row>
    <row r="5832" spans="1:4" x14ac:dyDescent="0.2">
      <c r="A5832">
        <v>102796</v>
      </c>
      <c r="B5832" t="s">
        <v>6651</v>
      </c>
      <c r="C5832" t="s">
        <v>77</v>
      </c>
      <c r="D5832">
        <v>55440.67</v>
      </c>
    </row>
    <row r="5833" spans="1:4" x14ac:dyDescent="0.2">
      <c r="A5833">
        <v>102767</v>
      </c>
      <c r="B5833" t="s">
        <v>6652</v>
      </c>
      <c r="C5833" t="s">
        <v>77</v>
      </c>
      <c r="D5833">
        <v>38810.379999999997</v>
      </c>
    </row>
    <row r="5834" spans="1:4" x14ac:dyDescent="0.2">
      <c r="A5834">
        <v>102797</v>
      </c>
      <c r="B5834" t="s">
        <v>6653</v>
      </c>
      <c r="C5834" t="s">
        <v>77</v>
      </c>
      <c r="D5834">
        <v>78583.63</v>
      </c>
    </row>
    <row r="5835" spans="1:4" x14ac:dyDescent="0.2">
      <c r="A5835">
        <v>102768</v>
      </c>
      <c r="B5835" t="s">
        <v>6654</v>
      </c>
      <c r="C5835" t="s">
        <v>77</v>
      </c>
      <c r="D5835">
        <v>54362.63</v>
      </c>
    </row>
    <row r="5836" spans="1:4" x14ac:dyDescent="0.2">
      <c r="A5836">
        <v>102798</v>
      </c>
      <c r="B5836" t="s">
        <v>6655</v>
      </c>
      <c r="C5836" t="s">
        <v>77</v>
      </c>
      <c r="D5836">
        <v>96358.25</v>
      </c>
    </row>
    <row r="5837" spans="1:4" x14ac:dyDescent="0.2">
      <c r="A5837">
        <v>102744</v>
      </c>
      <c r="B5837" t="s">
        <v>6656</v>
      </c>
      <c r="C5837" t="s">
        <v>77</v>
      </c>
      <c r="D5837">
        <v>7730.59</v>
      </c>
    </row>
    <row r="5838" spans="1:4" x14ac:dyDescent="0.2">
      <c r="A5838">
        <v>102755</v>
      </c>
      <c r="B5838" t="s">
        <v>6657</v>
      </c>
      <c r="C5838" t="s">
        <v>77</v>
      </c>
      <c r="D5838">
        <v>11984.12</v>
      </c>
    </row>
    <row r="5839" spans="1:4" x14ac:dyDescent="0.2">
      <c r="A5839">
        <v>102782</v>
      </c>
      <c r="B5839" t="s">
        <v>6658</v>
      </c>
      <c r="C5839" t="s">
        <v>77</v>
      </c>
      <c r="D5839">
        <v>16717.61</v>
      </c>
    </row>
    <row r="5840" spans="1:4" x14ac:dyDescent="0.2">
      <c r="A5840">
        <v>102745</v>
      </c>
      <c r="B5840" t="s">
        <v>6659</v>
      </c>
      <c r="C5840" t="s">
        <v>77</v>
      </c>
      <c r="D5840">
        <v>10864.58</v>
      </c>
    </row>
    <row r="5841" spans="1:4" x14ac:dyDescent="0.2">
      <c r="A5841">
        <v>102756</v>
      </c>
      <c r="B5841" t="s">
        <v>6660</v>
      </c>
      <c r="C5841" t="s">
        <v>77</v>
      </c>
      <c r="D5841">
        <v>17794.61</v>
      </c>
    </row>
    <row r="5842" spans="1:4" x14ac:dyDescent="0.2">
      <c r="A5842">
        <v>102783</v>
      </c>
      <c r="B5842" t="s">
        <v>6661</v>
      </c>
      <c r="C5842" t="s">
        <v>77</v>
      </c>
      <c r="D5842">
        <v>22193.29</v>
      </c>
    </row>
    <row r="5843" spans="1:4" x14ac:dyDescent="0.2">
      <c r="A5843">
        <v>102746</v>
      </c>
      <c r="B5843" t="s">
        <v>6662</v>
      </c>
      <c r="C5843" t="s">
        <v>77</v>
      </c>
      <c r="D5843">
        <v>18839.39</v>
      </c>
    </row>
    <row r="5844" spans="1:4" x14ac:dyDescent="0.2">
      <c r="A5844">
        <v>102757</v>
      </c>
      <c r="B5844" t="s">
        <v>6663</v>
      </c>
      <c r="C5844" t="s">
        <v>77</v>
      </c>
      <c r="D5844">
        <v>33122.14</v>
      </c>
    </row>
    <row r="5845" spans="1:4" x14ac:dyDescent="0.2">
      <c r="A5845">
        <v>102784</v>
      </c>
      <c r="B5845" t="s">
        <v>6664</v>
      </c>
      <c r="C5845" t="s">
        <v>77</v>
      </c>
      <c r="D5845">
        <v>34722.15</v>
      </c>
    </row>
    <row r="5846" spans="1:4" x14ac:dyDescent="0.2">
      <c r="A5846">
        <v>102779</v>
      </c>
      <c r="B5846" t="s">
        <v>6665</v>
      </c>
      <c r="C5846" t="s">
        <v>77</v>
      </c>
      <c r="D5846">
        <v>8764.52</v>
      </c>
    </row>
    <row r="5847" spans="1:4" x14ac:dyDescent="0.2">
      <c r="A5847">
        <v>102780</v>
      </c>
      <c r="B5847" t="s">
        <v>6666</v>
      </c>
      <c r="C5847" t="s">
        <v>77</v>
      </c>
      <c r="D5847">
        <v>10079.370000000001</v>
      </c>
    </row>
    <row r="5848" spans="1:4" x14ac:dyDescent="0.2">
      <c r="A5848">
        <v>102743</v>
      </c>
      <c r="B5848" t="s">
        <v>6667</v>
      </c>
      <c r="C5848" t="s">
        <v>77</v>
      </c>
      <c r="D5848">
        <v>5161.92</v>
      </c>
    </row>
    <row r="5849" spans="1:4" x14ac:dyDescent="0.2">
      <c r="A5849">
        <v>102781</v>
      </c>
      <c r="B5849" t="s">
        <v>6668</v>
      </c>
      <c r="C5849" t="s">
        <v>77</v>
      </c>
      <c r="D5849">
        <v>15007.47</v>
      </c>
    </row>
    <row r="5850" spans="1:4" x14ac:dyDescent="0.2">
      <c r="A5850">
        <v>102761</v>
      </c>
      <c r="B5850" t="s">
        <v>6669</v>
      </c>
      <c r="C5850" t="s">
        <v>77</v>
      </c>
      <c r="D5850">
        <v>14706.34</v>
      </c>
    </row>
    <row r="5851" spans="1:4" x14ac:dyDescent="0.2">
      <c r="A5851">
        <v>102791</v>
      </c>
      <c r="B5851" t="s">
        <v>6670</v>
      </c>
      <c r="C5851" t="s">
        <v>77</v>
      </c>
      <c r="D5851">
        <v>32189.57</v>
      </c>
    </row>
    <row r="5852" spans="1:4" x14ac:dyDescent="0.2">
      <c r="A5852">
        <v>102762</v>
      </c>
      <c r="B5852" t="s">
        <v>6671</v>
      </c>
      <c r="C5852" t="s">
        <v>77</v>
      </c>
      <c r="D5852">
        <v>22809.77</v>
      </c>
    </row>
    <row r="5853" spans="1:4" x14ac:dyDescent="0.2">
      <c r="A5853">
        <v>102792</v>
      </c>
      <c r="B5853" t="s">
        <v>6672</v>
      </c>
      <c r="C5853" t="s">
        <v>77</v>
      </c>
      <c r="D5853">
        <v>52466.71</v>
      </c>
    </row>
    <row r="5854" spans="1:4" x14ac:dyDescent="0.2">
      <c r="A5854">
        <v>102763</v>
      </c>
      <c r="B5854" t="s">
        <v>6673</v>
      </c>
      <c r="C5854" t="s">
        <v>77</v>
      </c>
      <c r="D5854">
        <v>31669.88</v>
      </c>
    </row>
    <row r="5855" spans="1:4" x14ac:dyDescent="0.2">
      <c r="A5855">
        <v>102793</v>
      </c>
      <c r="B5855" t="s">
        <v>6674</v>
      </c>
      <c r="C5855" t="s">
        <v>77</v>
      </c>
      <c r="D5855">
        <v>70707.5</v>
      </c>
    </row>
    <row r="5856" spans="1:4" x14ac:dyDescent="0.2">
      <c r="A5856">
        <v>102764</v>
      </c>
      <c r="B5856" t="s">
        <v>6675</v>
      </c>
      <c r="C5856" t="s">
        <v>77</v>
      </c>
      <c r="D5856">
        <v>44784.37</v>
      </c>
    </row>
    <row r="5857" spans="1:4" x14ac:dyDescent="0.2">
      <c r="A5857">
        <v>102794</v>
      </c>
      <c r="B5857" t="s">
        <v>6676</v>
      </c>
      <c r="C5857" t="s">
        <v>77</v>
      </c>
      <c r="D5857">
        <v>101550.1</v>
      </c>
    </row>
    <row r="5858" spans="1:4" x14ac:dyDescent="0.2">
      <c r="A5858">
        <v>102740</v>
      </c>
      <c r="B5858" t="s">
        <v>6677</v>
      </c>
      <c r="C5858" t="s">
        <v>77</v>
      </c>
      <c r="D5858">
        <v>6364.49</v>
      </c>
    </row>
    <row r="5859" spans="1:4" x14ac:dyDescent="0.2">
      <c r="A5859">
        <v>102752</v>
      </c>
      <c r="B5859" t="s">
        <v>6678</v>
      </c>
      <c r="C5859" t="s">
        <v>77</v>
      </c>
      <c r="D5859">
        <v>8562.69</v>
      </c>
    </row>
    <row r="5860" spans="1:4" x14ac:dyDescent="0.2">
      <c r="A5860">
        <v>102776</v>
      </c>
      <c r="B5860" t="s">
        <v>6679</v>
      </c>
      <c r="C5860" t="s">
        <v>77</v>
      </c>
      <c r="D5860">
        <v>13145.06</v>
      </c>
    </row>
    <row r="5861" spans="1:4" x14ac:dyDescent="0.2">
      <c r="A5861">
        <v>102741</v>
      </c>
      <c r="B5861" t="s">
        <v>6680</v>
      </c>
      <c r="C5861" t="s">
        <v>77</v>
      </c>
      <c r="D5861">
        <v>8933.44</v>
      </c>
    </row>
    <row r="5862" spans="1:4" x14ac:dyDescent="0.2">
      <c r="A5862">
        <v>102753</v>
      </c>
      <c r="B5862" t="s">
        <v>6681</v>
      </c>
      <c r="C5862" t="s">
        <v>77</v>
      </c>
      <c r="D5862">
        <v>12674.74</v>
      </c>
    </row>
    <row r="5863" spans="1:4" x14ac:dyDescent="0.2">
      <c r="A5863">
        <v>102777</v>
      </c>
      <c r="B5863" t="s">
        <v>6682</v>
      </c>
      <c r="C5863" t="s">
        <v>77</v>
      </c>
      <c r="D5863">
        <v>19935.580000000002</v>
      </c>
    </row>
    <row r="5864" spans="1:4" x14ac:dyDescent="0.2">
      <c r="A5864">
        <v>102742</v>
      </c>
      <c r="B5864" t="s">
        <v>6683</v>
      </c>
      <c r="C5864" t="s">
        <v>77</v>
      </c>
      <c r="D5864">
        <v>15472.08</v>
      </c>
    </row>
    <row r="5865" spans="1:4" x14ac:dyDescent="0.2">
      <c r="A5865">
        <v>102754</v>
      </c>
      <c r="B5865" t="s">
        <v>6684</v>
      </c>
      <c r="C5865" t="s">
        <v>77</v>
      </c>
      <c r="D5865">
        <v>24109.9</v>
      </c>
    </row>
    <row r="5866" spans="1:4" x14ac:dyDescent="0.2">
      <c r="A5866">
        <v>102778</v>
      </c>
      <c r="B5866" t="s">
        <v>6685</v>
      </c>
      <c r="C5866" t="s">
        <v>77</v>
      </c>
      <c r="D5866">
        <v>29793.29</v>
      </c>
    </row>
    <row r="5867" spans="1:4" x14ac:dyDescent="0.2">
      <c r="A5867">
        <v>102737</v>
      </c>
      <c r="B5867" t="s">
        <v>6686</v>
      </c>
      <c r="C5867" t="s">
        <v>77</v>
      </c>
      <c r="D5867">
        <v>1238.1400000000001</v>
      </c>
    </row>
    <row r="5868" spans="1:4" x14ac:dyDescent="0.2">
      <c r="A5868">
        <v>102773</v>
      </c>
      <c r="B5868" t="s">
        <v>6687</v>
      </c>
      <c r="C5868" t="s">
        <v>77</v>
      </c>
      <c r="D5868">
        <v>8764.52</v>
      </c>
    </row>
    <row r="5869" spans="1:4" x14ac:dyDescent="0.2">
      <c r="A5869">
        <v>102738</v>
      </c>
      <c r="B5869" t="s">
        <v>6688</v>
      </c>
      <c r="C5869" t="s">
        <v>77</v>
      </c>
      <c r="D5869">
        <v>2537.3000000000002</v>
      </c>
    </row>
    <row r="5870" spans="1:4" x14ac:dyDescent="0.2">
      <c r="A5870">
        <v>102750</v>
      </c>
      <c r="B5870" t="s">
        <v>6689</v>
      </c>
      <c r="C5870" t="s">
        <v>77</v>
      </c>
      <c r="D5870">
        <v>3094.33</v>
      </c>
    </row>
    <row r="5871" spans="1:4" x14ac:dyDescent="0.2">
      <c r="A5871">
        <v>102774</v>
      </c>
      <c r="B5871" t="s">
        <v>6690</v>
      </c>
      <c r="C5871" t="s">
        <v>77</v>
      </c>
      <c r="D5871">
        <v>8764.52</v>
      </c>
    </row>
    <row r="5872" spans="1:4" x14ac:dyDescent="0.2">
      <c r="A5872">
        <v>102739</v>
      </c>
      <c r="B5872" t="s">
        <v>6691</v>
      </c>
      <c r="C5872" t="s">
        <v>77</v>
      </c>
      <c r="D5872">
        <v>4246.7</v>
      </c>
    </row>
    <row r="5873" spans="1:4" x14ac:dyDescent="0.2">
      <c r="A5873">
        <v>102751</v>
      </c>
      <c r="B5873" t="s">
        <v>6692</v>
      </c>
      <c r="C5873" t="s">
        <v>77</v>
      </c>
      <c r="D5873">
        <v>5375</v>
      </c>
    </row>
    <row r="5874" spans="1:4" x14ac:dyDescent="0.2">
      <c r="A5874">
        <v>102775</v>
      </c>
      <c r="B5874" t="s">
        <v>6693</v>
      </c>
      <c r="C5874" t="s">
        <v>77</v>
      </c>
      <c r="D5874">
        <v>13145.06</v>
      </c>
    </row>
    <row r="5875" spans="1:4" x14ac:dyDescent="0.2">
      <c r="A5875">
        <v>102769</v>
      </c>
      <c r="B5875" t="s">
        <v>6694</v>
      </c>
      <c r="C5875" t="s">
        <v>77</v>
      </c>
      <c r="D5875">
        <v>21410.36</v>
      </c>
    </row>
    <row r="5876" spans="1:4" x14ac:dyDescent="0.2">
      <c r="A5876">
        <v>102799</v>
      </c>
      <c r="B5876" t="s">
        <v>6695</v>
      </c>
      <c r="C5876" t="s">
        <v>77</v>
      </c>
      <c r="D5876">
        <v>35019.949999999997</v>
      </c>
    </row>
    <row r="5877" spans="1:4" x14ac:dyDescent="0.2">
      <c r="A5877">
        <v>102770</v>
      </c>
      <c r="B5877" t="s">
        <v>6696</v>
      </c>
      <c r="C5877" t="s">
        <v>77</v>
      </c>
      <c r="D5877">
        <v>32903.660000000003</v>
      </c>
    </row>
    <row r="5878" spans="1:4" x14ac:dyDescent="0.2">
      <c r="A5878">
        <v>102800</v>
      </c>
      <c r="B5878" t="s">
        <v>6697</v>
      </c>
      <c r="C5878" t="s">
        <v>77</v>
      </c>
      <c r="D5878">
        <v>60806.45</v>
      </c>
    </row>
    <row r="5879" spans="1:4" x14ac:dyDescent="0.2">
      <c r="A5879">
        <v>102771</v>
      </c>
      <c r="B5879" t="s">
        <v>6698</v>
      </c>
      <c r="C5879" t="s">
        <v>77</v>
      </c>
      <c r="D5879">
        <v>45871.89</v>
      </c>
    </row>
    <row r="5880" spans="1:4" x14ac:dyDescent="0.2">
      <c r="A5880">
        <v>102801</v>
      </c>
      <c r="B5880" t="s">
        <v>6699</v>
      </c>
      <c r="C5880" t="s">
        <v>77</v>
      </c>
      <c r="D5880">
        <v>85150.06</v>
      </c>
    </row>
    <row r="5881" spans="1:4" x14ac:dyDescent="0.2">
      <c r="A5881">
        <v>102772</v>
      </c>
      <c r="B5881" t="s">
        <v>6700</v>
      </c>
      <c r="C5881" t="s">
        <v>77</v>
      </c>
      <c r="D5881">
        <v>64557.18</v>
      </c>
    </row>
    <row r="5882" spans="1:4" x14ac:dyDescent="0.2">
      <c r="A5882">
        <v>102802</v>
      </c>
      <c r="B5882" t="s">
        <v>6701</v>
      </c>
      <c r="C5882" t="s">
        <v>77</v>
      </c>
      <c r="D5882">
        <v>102199.78</v>
      </c>
    </row>
    <row r="5883" spans="1:4" x14ac:dyDescent="0.2">
      <c r="A5883">
        <v>102747</v>
      </c>
      <c r="B5883" t="s">
        <v>6702</v>
      </c>
      <c r="C5883" t="s">
        <v>77</v>
      </c>
      <c r="D5883">
        <v>9612.2099999999991</v>
      </c>
    </row>
    <row r="5884" spans="1:4" x14ac:dyDescent="0.2">
      <c r="A5884">
        <v>102758</v>
      </c>
      <c r="B5884" t="s">
        <v>6703</v>
      </c>
      <c r="C5884" t="s">
        <v>77</v>
      </c>
      <c r="D5884">
        <v>15419.6</v>
      </c>
    </row>
    <row r="5885" spans="1:4" x14ac:dyDescent="0.2">
      <c r="A5885">
        <v>102788</v>
      </c>
      <c r="B5885" t="s">
        <v>6704</v>
      </c>
      <c r="C5885" t="s">
        <v>77</v>
      </c>
      <c r="D5885">
        <v>18399.189999999999</v>
      </c>
    </row>
    <row r="5886" spans="1:4" x14ac:dyDescent="0.2">
      <c r="A5886">
        <v>102748</v>
      </c>
      <c r="B5886" t="s">
        <v>6705</v>
      </c>
      <c r="C5886" t="s">
        <v>77</v>
      </c>
      <c r="D5886">
        <v>13449.83</v>
      </c>
    </row>
    <row r="5887" spans="1:4" x14ac:dyDescent="0.2">
      <c r="A5887">
        <v>102759</v>
      </c>
      <c r="B5887" t="s">
        <v>6706</v>
      </c>
      <c r="C5887" t="s">
        <v>77</v>
      </c>
      <c r="D5887">
        <v>22935.83</v>
      </c>
    </row>
    <row r="5888" spans="1:4" x14ac:dyDescent="0.2">
      <c r="A5888">
        <v>102789</v>
      </c>
      <c r="B5888" t="s">
        <v>6707</v>
      </c>
      <c r="C5888" t="s">
        <v>77</v>
      </c>
      <c r="D5888">
        <v>24279.68</v>
      </c>
    </row>
    <row r="5889" spans="1:4" x14ac:dyDescent="0.2">
      <c r="A5889">
        <v>102749</v>
      </c>
      <c r="B5889" t="s">
        <v>6708</v>
      </c>
      <c r="C5889" t="s">
        <v>77</v>
      </c>
      <c r="D5889">
        <v>23099.68</v>
      </c>
    </row>
    <row r="5890" spans="1:4" x14ac:dyDescent="0.2">
      <c r="A5890">
        <v>102760</v>
      </c>
      <c r="B5890" t="s">
        <v>6709</v>
      </c>
      <c r="C5890" t="s">
        <v>77</v>
      </c>
      <c r="D5890">
        <v>42297.29</v>
      </c>
    </row>
    <row r="5891" spans="1:4" x14ac:dyDescent="0.2">
      <c r="A5891">
        <v>102790</v>
      </c>
      <c r="B5891" t="s">
        <v>6710</v>
      </c>
      <c r="C5891" t="s">
        <v>77</v>
      </c>
      <c r="D5891">
        <v>40126.879999999997</v>
      </c>
    </row>
    <row r="5892" spans="1:4" x14ac:dyDescent="0.2">
      <c r="A5892">
        <v>102785</v>
      </c>
      <c r="B5892" t="s">
        <v>6711</v>
      </c>
      <c r="C5892" t="s">
        <v>77</v>
      </c>
      <c r="D5892">
        <v>10079.370000000001</v>
      </c>
    </row>
    <row r="5893" spans="1:4" x14ac:dyDescent="0.2">
      <c r="A5893">
        <v>102786</v>
      </c>
      <c r="B5893" t="s">
        <v>6712</v>
      </c>
      <c r="C5893" t="s">
        <v>77</v>
      </c>
      <c r="D5893">
        <v>11241.94</v>
      </c>
    </row>
    <row r="5894" spans="1:4" x14ac:dyDescent="0.2">
      <c r="A5894">
        <v>102787</v>
      </c>
      <c r="B5894" t="s">
        <v>6713</v>
      </c>
      <c r="C5894" t="s">
        <v>77</v>
      </c>
      <c r="D5894">
        <v>16717.61</v>
      </c>
    </row>
    <row r="5895" spans="1:4" x14ac:dyDescent="0.2">
      <c r="A5895">
        <v>102736</v>
      </c>
      <c r="B5895" t="s">
        <v>6714</v>
      </c>
      <c r="C5895" t="s">
        <v>69</v>
      </c>
      <c r="D5895">
        <v>865.1</v>
      </c>
    </row>
    <row r="5896" spans="1:4" x14ac:dyDescent="0.2">
      <c r="A5896">
        <v>102727</v>
      </c>
      <c r="B5896" t="s">
        <v>6715</v>
      </c>
      <c r="C5896" t="s">
        <v>59</v>
      </c>
      <c r="D5896">
        <v>109.47</v>
      </c>
    </row>
    <row r="5897" spans="1:4" x14ac:dyDescent="0.2">
      <c r="A5897">
        <v>102112</v>
      </c>
      <c r="B5897" t="s">
        <v>6716</v>
      </c>
      <c r="C5897" t="s">
        <v>77</v>
      </c>
      <c r="D5897">
        <v>137.79</v>
      </c>
    </row>
    <row r="5898" spans="1:4" x14ac:dyDescent="0.2">
      <c r="A5898">
        <v>102111</v>
      </c>
      <c r="B5898" t="s">
        <v>6717</v>
      </c>
      <c r="C5898" t="s">
        <v>77</v>
      </c>
      <c r="D5898">
        <v>971.06</v>
      </c>
    </row>
    <row r="5899" spans="1:4" x14ac:dyDescent="0.2">
      <c r="A5899">
        <v>102114</v>
      </c>
      <c r="B5899" t="s">
        <v>6718</v>
      </c>
      <c r="C5899" t="s">
        <v>77</v>
      </c>
      <c r="D5899">
        <v>141.26</v>
      </c>
    </row>
    <row r="5900" spans="1:4" x14ac:dyDescent="0.2">
      <c r="A5900">
        <v>102113</v>
      </c>
      <c r="B5900" t="s">
        <v>6719</v>
      </c>
      <c r="C5900" t="s">
        <v>77</v>
      </c>
      <c r="D5900">
        <v>1545.88</v>
      </c>
    </row>
    <row r="5901" spans="1:4" x14ac:dyDescent="0.2">
      <c r="A5901">
        <v>102117</v>
      </c>
      <c r="B5901" t="s">
        <v>6720</v>
      </c>
      <c r="C5901" t="s">
        <v>77</v>
      </c>
      <c r="D5901">
        <v>145.47</v>
      </c>
    </row>
    <row r="5902" spans="1:4" x14ac:dyDescent="0.2">
      <c r="A5902">
        <v>102116</v>
      </c>
      <c r="B5902" t="s">
        <v>6721</v>
      </c>
      <c r="C5902" t="s">
        <v>77</v>
      </c>
      <c r="D5902">
        <v>1651.22</v>
      </c>
    </row>
    <row r="5903" spans="1:4" x14ac:dyDescent="0.2">
      <c r="A5903">
        <v>102132</v>
      </c>
      <c r="B5903" t="s">
        <v>6722</v>
      </c>
      <c r="C5903" t="s">
        <v>77</v>
      </c>
      <c r="D5903">
        <v>0</v>
      </c>
    </row>
    <row r="5904" spans="1:4" x14ac:dyDescent="0.2">
      <c r="A5904">
        <v>102115</v>
      </c>
      <c r="B5904" t="s">
        <v>6723</v>
      </c>
      <c r="C5904" t="s">
        <v>77</v>
      </c>
      <c r="D5904">
        <v>2696.58</v>
      </c>
    </row>
    <row r="5905" spans="1:4" x14ac:dyDescent="0.2">
      <c r="A5905">
        <v>102123</v>
      </c>
      <c r="B5905" t="s">
        <v>6724</v>
      </c>
      <c r="C5905" t="s">
        <v>77</v>
      </c>
      <c r="D5905">
        <v>197.83</v>
      </c>
    </row>
    <row r="5906" spans="1:4" x14ac:dyDescent="0.2">
      <c r="A5906">
        <v>102122</v>
      </c>
      <c r="B5906" t="s">
        <v>6725</v>
      </c>
      <c r="C5906" t="s">
        <v>77</v>
      </c>
      <c r="D5906">
        <v>7607.75</v>
      </c>
    </row>
    <row r="5907" spans="1:4" x14ac:dyDescent="0.2">
      <c r="A5907">
        <v>102119</v>
      </c>
      <c r="B5907" t="s">
        <v>6726</v>
      </c>
      <c r="C5907" t="s">
        <v>77</v>
      </c>
      <c r="D5907">
        <v>149.11000000000001</v>
      </c>
    </row>
    <row r="5908" spans="1:4" x14ac:dyDescent="0.2">
      <c r="A5908">
        <v>102118</v>
      </c>
      <c r="B5908" t="s">
        <v>6727</v>
      </c>
      <c r="C5908" t="s">
        <v>77</v>
      </c>
      <c r="D5908">
        <v>2250.11</v>
      </c>
    </row>
    <row r="5909" spans="1:4" x14ac:dyDescent="0.2">
      <c r="A5909">
        <v>102133</v>
      </c>
      <c r="B5909" t="s">
        <v>6728</v>
      </c>
      <c r="C5909" t="s">
        <v>77</v>
      </c>
      <c r="D5909">
        <v>0</v>
      </c>
    </row>
    <row r="5910" spans="1:4" x14ac:dyDescent="0.2">
      <c r="A5910">
        <v>102127</v>
      </c>
      <c r="B5910" t="s">
        <v>6729</v>
      </c>
      <c r="C5910" t="s">
        <v>77</v>
      </c>
      <c r="D5910">
        <v>0</v>
      </c>
    </row>
    <row r="5911" spans="1:4" x14ac:dyDescent="0.2">
      <c r="A5911">
        <v>102126</v>
      </c>
      <c r="B5911" t="s">
        <v>6730</v>
      </c>
      <c r="C5911" t="s">
        <v>77</v>
      </c>
      <c r="D5911">
        <v>0</v>
      </c>
    </row>
    <row r="5912" spans="1:4" x14ac:dyDescent="0.2">
      <c r="A5912">
        <v>102137</v>
      </c>
      <c r="B5912" t="s">
        <v>6731</v>
      </c>
      <c r="C5912" t="s">
        <v>77</v>
      </c>
      <c r="D5912">
        <v>82.37</v>
      </c>
    </row>
    <row r="5913" spans="1:4" x14ac:dyDescent="0.2">
      <c r="A5913">
        <v>102136</v>
      </c>
      <c r="B5913" t="s">
        <v>6732</v>
      </c>
      <c r="C5913" t="s">
        <v>77</v>
      </c>
      <c r="D5913">
        <v>71.069999999999993</v>
      </c>
    </row>
    <row r="5914" spans="1:4" x14ac:dyDescent="0.2">
      <c r="A5914">
        <v>102121</v>
      </c>
      <c r="B5914" t="s">
        <v>6733</v>
      </c>
      <c r="C5914" t="s">
        <v>77</v>
      </c>
      <c r="D5914">
        <v>187.02</v>
      </c>
    </row>
    <row r="5915" spans="1:4" x14ac:dyDescent="0.2">
      <c r="A5915">
        <v>102120</v>
      </c>
      <c r="B5915" t="s">
        <v>6734</v>
      </c>
      <c r="C5915" t="s">
        <v>77</v>
      </c>
      <c r="D5915">
        <v>0</v>
      </c>
    </row>
    <row r="5916" spans="1:4" x14ac:dyDescent="0.2">
      <c r="A5916">
        <v>102138</v>
      </c>
      <c r="B5916" t="s">
        <v>6735</v>
      </c>
      <c r="C5916" t="s">
        <v>77</v>
      </c>
      <c r="D5916">
        <v>215.42</v>
      </c>
    </row>
    <row r="5917" spans="1:4" x14ac:dyDescent="0.2">
      <c r="A5917">
        <v>102334</v>
      </c>
      <c r="B5917" t="s">
        <v>6736</v>
      </c>
      <c r="C5917" t="s">
        <v>77</v>
      </c>
      <c r="D5917">
        <v>0</v>
      </c>
    </row>
    <row r="5918" spans="1:4" x14ac:dyDescent="0.2">
      <c r="A5918">
        <v>102129</v>
      </c>
      <c r="B5918" t="s">
        <v>6737</v>
      </c>
      <c r="C5918" t="s">
        <v>77</v>
      </c>
      <c r="D5918">
        <v>0</v>
      </c>
    </row>
    <row r="5919" spans="1:4" x14ac:dyDescent="0.2">
      <c r="A5919">
        <v>102128</v>
      </c>
      <c r="B5919" t="s">
        <v>6738</v>
      </c>
      <c r="C5919" t="s">
        <v>77</v>
      </c>
      <c r="D5919">
        <v>0</v>
      </c>
    </row>
    <row r="5920" spans="1:4" x14ac:dyDescent="0.2">
      <c r="A5920">
        <v>102131</v>
      </c>
      <c r="B5920" t="s">
        <v>6739</v>
      </c>
      <c r="C5920" t="s">
        <v>77</v>
      </c>
      <c r="D5920">
        <v>0</v>
      </c>
    </row>
    <row r="5921" spans="1:4" x14ac:dyDescent="0.2">
      <c r="A5921">
        <v>102130</v>
      </c>
      <c r="B5921" t="s">
        <v>6740</v>
      </c>
      <c r="C5921" t="s">
        <v>77</v>
      </c>
      <c r="D5921">
        <v>0</v>
      </c>
    </row>
    <row r="5922" spans="1:4" x14ac:dyDescent="0.2">
      <c r="A5922">
        <v>102134</v>
      </c>
      <c r="B5922" t="s">
        <v>6741</v>
      </c>
      <c r="C5922" t="s">
        <v>77</v>
      </c>
      <c r="D5922">
        <v>0</v>
      </c>
    </row>
    <row r="5923" spans="1:4" x14ac:dyDescent="0.2">
      <c r="A5923">
        <v>102135</v>
      </c>
      <c r="B5923" t="s">
        <v>6742</v>
      </c>
      <c r="C5923" t="s">
        <v>77</v>
      </c>
      <c r="D5923">
        <v>0</v>
      </c>
    </row>
    <row r="5924" spans="1:4" x14ac:dyDescent="0.2">
      <c r="A5924">
        <v>104941</v>
      </c>
      <c r="B5924" t="s">
        <v>6743</v>
      </c>
      <c r="C5924" t="s">
        <v>59</v>
      </c>
      <c r="D5924">
        <v>0</v>
      </c>
    </row>
    <row r="5925" spans="1:4" x14ac:dyDescent="0.2">
      <c r="A5925">
        <v>104942</v>
      </c>
      <c r="B5925" t="s">
        <v>6744</v>
      </c>
      <c r="C5925" t="s">
        <v>59</v>
      </c>
      <c r="D5925">
        <v>0</v>
      </c>
    </row>
    <row r="5926" spans="1:4" x14ac:dyDescent="0.2">
      <c r="A5926">
        <v>104940</v>
      </c>
      <c r="B5926" t="s">
        <v>6745</v>
      </c>
      <c r="C5926" t="s">
        <v>77</v>
      </c>
      <c r="D5926">
        <v>0</v>
      </c>
    </row>
    <row r="5927" spans="1:4" x14ac:dyDescent="0.2">
      <c r="A5927">
        <v>104943</v>
      </c>
      <c r="B5927" t="s">
        <v>6746</v>
      </c>
      <c r="C5927" t="s">
        <v>59</v>
      </c>
      <c r="D5927">
        <v>0</v>
      </c>
    </row>
    <row r="5928" spans="1:4" x14ac:dyDescent="0.2">
      <c r="A5928">
        <v>101801</v>
      </c>
      <c r="B5928" t="s">
        <v>6747</v>
      </c>
      <c r="C5928" t="s">
        <v>77</v>
      </c>
      <c r="D5928">
        <v>1096.83</v>
      </c>
    </row>
    <row r="5929" spans="1:4" x14ac:dyDescent="0.2">
      <c r="A5929">
        <v>101800</v>
      </c>
      <c r="B5929" t="s">
        <v>6748</v>
      </c>
      <c r="C5929" t="s">
        <v>77</v>
      </c>
      <c r="D5929">
        <v>1531.26</v>
      </c>
    </row>
    <row r="5930" spans="1:4" x14ac:dyDescent="0.2">
      <c r="A5930">
        <v>98108</v>
      </c>
      <c r="B5930" t="s">
        <v>6749</v>
      </c>
      <c r="C5930" t="s">
        <v>77</v>
      </c>
      <c r="D5930">
        <v>514.01</v>
      </c>
    </row>
    <row r="5931" spans="1:4" x14ac:dyDescent="0.2">
      <c r="A5931">
        <v>98105</v>
      </c>
      <c r="B5931" t="s">
        <v>6750</v>
      </c>
      <c r="C5931" t="s">
        <v>77</v>
      </c>
      <c r="D5931">
        <v>662.89</v>
      </c>
    </row>
    <row r="5932" spans="1:4" x14ac:dyDescent="0.2">
      <c r="A5932">
        <v>98109</v>
      </c>
      <c r="B5932" t="s">
        <v>6751</v>
      </c>
      <c r="C5932" t="s">
        <v>77</v>
      </c>
      <c r="D5932">
        <v>836.36</v>
      </c>
    </row>
    <row r="5933" spans="1:4" x14ac:dyDescent="0.2">
      <c r="A5933">
        <v>98106</v>
      </c>
      <c r="B5933" t="s">
        <v>6752</v>
      </c>
      <c r="C5933" t="s">
        <v>77</v>
      </c>
      <c r="D5933">
        <v>1094.6099999999999</v>
      </c>
    </row>
    <row r="5934" spans="1:4" x14ac:dyDescent="0.2">
      <c r="A5934">
        <v>98110</v>
      </c>
      <c r="B5934" t="s">
        <v>6753</v>
      </c>
      <c r="C5934" t="s">
        <v>77</v>
      </c>
      <c r="D5934">
        <v>425.38</v>
      </c>
    </row>
    <row r="5935" spans="1:4" x14ac:dyDescent="0.2">
      <c r="A5935">
        <v>98107</v>
      </c>
      <c r="B5935" t="s">
        <v>6754</v>
      </c>
      <c r="C5935" t="s">
        <v>77</v>
      </c>
      <c r="D5935">
        <v>287.83999999999997</v>
      </c>
    </row>
    <row r="5936" spans="1:4" x14ac:dyDescent="0.2">
      <c r="A5936">
        <v>98104</v>
      </c>
      <c r="B5936" t="s">
        <v>6755</v>
      </c>
      <c r="C5936" t="s">
        <v>77</v>
      </c>
      <c r="D5936">
        <v>379.98</v>
      </c>
    </row>
    <row r="5937" spans="1:4" x14ac:dyDescent="0.2">
      <c r="A5937">
        <v>98102</v>
      </c>
      <c r="B5937" t="s">
        <v>6756</v>
      </c>
      <c r="C5937" t="s">
        <v>77</v>
      </c>
      <c r="D5937">
        <v>200.89</v>
      </c>
    </row>
    <row r="5938" spans="1:4" x14ac:dyDescent="0.2">
      <c r="A5938">
        <v>98111</v>
      </c>
      <c r="B5938" t="s">
        <v>6757</v>
      </c>
      <c r="C5938" t="s">
        <v>77</v>
      </c>
      <c r="D5938">
        <v>56.82</v>
      </c>
    </row>
    <row r="5939" spans="1:4" x14ac:dyDescent="0.2">
      <c r="A5939">
        <v>97891</v>
      </c>
      <c r="B5939" t="s">
        <v>6758</v>
      </c>
      <c r="C5939" t="s">
        <v>77</v>
      </c>
      <c r="D5939">
        <v>215.96</v>
      </c>
    </row>
    <row r="5940" spans="1:4" x14ac:dyDescent="0.2">
      <c r="A5940">
        <v>97892</v>
      </c>
      <c r="B5940" t="s">
        <v>6759</v>
      </c>
      <c r="C5940" t="s">
        <v>77</v>
      </c>
      <c r="D5940">
        <v>407.07</v>
      </c>
    </row>
    <row r="5941" spans="1:4" x14ac:dyDescent="0.2">
      <c r="A5941">
        <v>97893</v>
      </c>
      <c r="B5941" t="s">
        <v>6760</v>
      </c>
      <c r="C5941" t="s">
        <v>77</v>
      </c>
      <c r="D5941">
        <v>562.41999999999996</v>
      </c>
    </row>
    <row r="5942" spans="1:4" x14ac:dyDescent="0.2">
      <c r="A5942">
        <v>97894</v>
      </c>
      <c r="B5942" t="s">
        <v>6761</v>
      </c>
      <c r="C5942" t="s">
        <v>77</v>
      </c>
      <c r="D5942">
        <v>635.74</v>
      </c>
    </row>
    <row r="5943" spans="1:4" x14ac:dyDescent="0.2">
      <c r="A5943">
        <v>97886</v>
      </c>
      <c r="B5943" t="s">
        <v>6762</v>
      </c>
      <c r="C5943" t="s">
        <v>77</v>
      </c>
      <c r="D5943">
        <v>173.93</v>
      </c>
    </row>
    <row r="5944" spans="1:4" x14ac:dyDescent="0.2">
      <c r="A5944">
        <v>97887</v>
      </c>
      <c r="B5944" t="s">
        <v>6763</v>
      </c>
      <c r="C5944" t="s">
        <v>77</v>
      </c>
      <c r="D5944">
        <v>273.63</v>
      </c>
    </row>
    <row r="5945" spans="1:4" x14ac:dyDescent="0.2">
      <c r="A5945">
        <v>97888</v>
      </c>
      <c r="B5945" t="s">
        <v>6764</v>
      </c>
      <c r="C5945" t="s">
        <v>77</v>
      </c>
      <c r="D5945">
        <v>528.97</v>
      </c>
    </row>
    <row r="5946" spans="1:4" x14ac:dyDescent="0.2">
      <c r="A5946">
        <v>97889</v>
      </c>
      <c r="B5946" t="s">
        <v>6765</v>
      </c>
      <c r="C5946" t="s">
        <v>77</v>
      </c>
      <c r="D5946">
        <v>717.91</v>
      </c>
    </row>
    <row r="5947" spans="1:4" x14ac:dyDescent="0.2">
      <c r="A5947">
        <v>97890</v>
      </c>
      <c r="B5947" t="s">
        <v>6766</v>
      </c>
      <c r="C5947" t="s">
        <v>77</v>
      </c>
      <c r="D5947">
        <v>824.16</v>
      </c>
    </row>
    <row r="5948" spans="1:4" x14ac:dyDescent="0.2">
      <c r="A5948">
        <v>97881</v>
      </c>
      <c r="B5948" t="s">
        <v>407</v>
      </c>
      <c r="C5948" t="s">
        <v>77</v>
      </c>
      <c r="D5948">
        <v>152.51</v>
      </c>
    </row>
    <row r="5949" spans="1:4" x14ac:dyDescent="0.2">
      <c r="A5949">
        <v>97882</v>
      </c>
      <c r="B5949" t="s">
        <v>6767</v>
      </c>
      <c r="C5949" t="s">
        <v>77</v>
      </c>
      <c r="D5949">
        <v>241.76</v>
      </c>
    </row>
    <row r="5950" spans="1:4" x14ac:dyDescent="0.2">
      <c r="A5950">
        <v>97883</v>
      </c>
      <c r="B5950" t="s">
        <v>6768</v>
      </c>
      <c r="C5950" t="s">
        <v>77</v>
      </c>
      <c r="D5950">
        <v>467</v>
      </c>
    </row>
    <row r="5951" spans="1:4" x14ac:dyDescent="0.2">
      <c r="A5951">
        <v>97884</v>
      </c>
      <c r="B5951" t="s">
        <v>6769</v>
      </c>
      <c r="C5951" t="s">
        <v>77</v>
      </c>
      <c r="D5951">
        <v>919.09</v>
      </c>
    </row>
    <row r="5952" spans="1:4" x14ac:dyDescent="0.2">
      <c r="A5952">
        <v>97885</v>
      </c>
      <c r="B5952" t="s">
        <v>6770</v>
      </c>
      <c r="C5952" t="s">
        <v>77</v>
      </c>
      <c r="D5952">
        <v>1417.89</v>
      </c>
    </row>
    <row r="5953" spans="1:4" x14ac:dyDescent="0.2">
      <c r="A5953">
        <v>99250</v>
      </c>
      <c r="B5953" t="s">
        <v>6771</v>
      </c>
      <c r="C5953" t="s">
        <v>77</v>
      </c>
      <c r="D5953">
        <v>188.2</v>
      </c>
    </row>
    <row r="5954" spans="1:4" x14ac:dyDescent="0.2">
      <c r="A5954">
        <v>97900</v>
      </c>
      <c r="B5954" t="s">
        <v>6772</v>
      </c>
      <c r="C5954" t="s">
        <v>77</v>
      </c>
      <c r="D5954">
        <v>193.15</v>
      </c>
    </row>
    <row r="5955" spans="1:4" x14ac:dyDescent="0.2">
      <c r="A5955">
        <v>99251</v>
      </c>
      <c r="B5955" t="s">
        <v>6773</v>
      </c>
      <c r="C5955" t="s">
        <v>77</v>
      </c>
      <c r="D5955">
        <v>295.02</v>
      </c>
    </row>
    <row r="5956" spans="1:4" x14ac:dyDescent="0.2">
      <c r="A5956">
        <v>97901</v>
      </c>
      <c r="B5956" t="s">
        <v>6774</v>
      </c>
      <c r="C5956" t="s">
        <v>77</v>
      </c>
      <c r="D5956">
        <v>303.52</v>
      </c>
    </row>
    <row r="5957" spans="1:4" x14ac:dyDescent="0.2">
      <c r="A5957">
        <v>99253</v>
      </c>
      <c r="B5957" t="s">
        <v>6775</v>
      </c>
      <c r="C5957" t="s">
        <v>77</v>
      </c>
      <c r="D5957">
        <v>572.46</v>
      </c>
    </row>
    <row r="5958" spans="1:4" x14ac:dyDescent="0.2">
      <c r="A5958">
        <v>97902</v>
      </c>
      <c r="B5958" t="s">
        <v>494</v>
      </c>
      <c r="C5958" t="s">
        <v>77</v>
      </c>
      <c r="D5958">
        <v>591.54999999999995</v>
      </c>
    </row>
    <row r="5959" spans="1:4" x14ac:dyDescent="0.2">
      <c r="A5959">
        <v>99255</v>
      </c>
      <c r="B5959" t="s">
        <v>6776</v>
      </c>
      <c r="C5959" t="s">
        <v>77</v>
      </c>
      <c r="D5959">
        <v>798.35</v>
      </c>
    </row>
    <row r="5960" spans="1:4" x14ac:dyDescent="0.2">
      <c r="A5960">
        <v>97903</v>
      </c>
      <c r="B5960" t="s">
        <v>6777</v>
      </c>
      <c r="C5960" t="s">
        <v>77</v>
      </c>
      <c r="D5960">
        <v>824.52</v>
      </c>
    </row>
    <row r="5961" spans="1:4" x14ac:dyDescent="0.2">
      <c r="A5961">
        <v>99257</v>
      </c>
      <c r="B5961" t="s">
        <v>6778</v>
      </c>
      <c r="C5961" t="s">
        <v>77</v>
      </c>
      <c r="D5961">
        <v>947.38</v>
      </c>
    </row>
    <row r="5962" spans="1:4" x14ac:dyDescent="0.2">
      <c r="A5962">
        <v>97904</v>
      </c>
      <c r="B5962" t="s">
        <v>6779</v>
      </c>
      <c r="C5962" t="s">
        <v>77</v>
      </c>
      <c r="D5962">
        <v>981.22</v>
      </c>
    </row>
    <row r="5963" spans="1:4" x14ac:dyDescent="0.2">
      <c r="A5963">
        <v>99258</v>
      </c>
      <c r="B5963" t="s">
        <v>6780</v>
      </c>
      <c r="C5963" t="s">
        <v>77</v>
      </c>
      <c r="D5963">
        <v>247.25</v>
      </c>
    </row>
    <row r="5964" spans="1:4" x14ac:dyDescent="0.2">
      <c r="A5964">
        <v>97905</v>
      </c>
      <c r="B5964" t="s">
        <v>6781</v>
      </c>
      <c r="C5964" t="s">
        <v>77</v>
      </c>
      <c r="D5964">
        <v>252.64</v>
      </c>
    </row>
    <row r="5965" spans="1:4" x14ac:dyDescent="0.2">
      <c r="A5965">
        <v>99260</v>
      </c>
      <c r="B5965" t="s">
        <v>6782</v>
      </c>
      <c r="C5965" t="s">
        <v>77</v>
      </c>
      <c r="D5965">
        <v>460.24</v>
      </c>
    </row>
    <row r="5966" spans="1:4" x14ac:dyDescent="0.2">
      <c r="A5966">
        <v>97906</v>
      </c>
      <c r="B5966" t="s">
        <v>6783</v>
      </c>
      <c r="C5966" t="s">
        <v>77</v>
      </c>
      <c r="D5966">
        <v>472.26</v>
      </c>
    </row>
    <row r="5967" spans="1:4" x14ac:dyDescent="0.2">
      <c r="A5967">
        <v>99262</v>
      </c>
      <c r="B5967" t="s">
        <v>6784</v>
      </c>
      <c r="C5967" t="s">
        <v>77</v>
      </c>
      <c r="D5967">
        <v>655.16</v>
      </c>
    </row>
    <row r="5968" spans="1:4" x14ac:dyDescent="0.2">
      <c r="A5968">
        <v>97907</v>
      </c>
      <c r="B5968" t="s">
        <v>6785</v>
      </c>
      <c r="C5968" t="s">
        <v>77</v>
      </c>
      <c r="D5968">
        <v>672.31</v>
      </c>
    </row>
    <row r="5969" spans="1:4" x14ac:dyDescent="0.2">
      <c r="A5969">
        <v>99264</v>
      </c>
      <c r="B5969" t="s">
        <v>6786</v>
      </c>
      <c r="C5969" t="s">
        <v>77</v>
      </c>
      <c r="D5969">
        <v>777.94</v>
      </c>
    </row>
    <row r="5970" spans="1:4" x14ac:dyDescent="0.2">
      <c r="A5970">
        <v>97908</v>
      </c>
      <c r="B5970" t="s">
        <v>6787</v>
      </c>
      <c r="C5970" t="s">
        <v>77</v>
      </c>
      <c r="D5970">
        <v>801.12</v>
      </c>
    </row>
    <row r="5971" spans="1:4" x14ac:dyDescent="0.2">
      <c r="A5971">
        <v>97895</v>
      </c>
      <c r="B5971" t="s">
        <v>6788</v>
      </c>
      <c r="C5971" t="s">
        <v>77</v>
      </c>
      <c r="D5971">
        <v>212.62</v>
      </c>
    </row>
    <row r="5972" spans="1:4" x14ac:dyDescent="0.2">
      <c r="A5972">
        <v>97896</v>
      </c>
      <c r="B5972" t="s">
        <v>6789</v>
      </c>
      <c r="C5972" t="s">
        <v>77</v>
      </c>
      <c r="D5972">
        <v>393.29</v>
      </c>
    </row>
    <row r="5973" spans="1:4" x14ac:dyDescent="0.2">
      <c r="A5973">
        <v>97897</v>
      </c>
      <c r="B5973" t="s">
        <v>6790</v>
      </c>
      <c r="C5973" t="s">
        <v>77</v>
      </c>
      <c r="D5973">
        <v>508.64</v>
      </c>
    </row>
    <row r="5974" spans="1:4" x14ac:dyDescent="0.2">
      <c r="A5974">
        <v>97898</v>
      </c>
      <c r="B5974" t="s">
        <v>6791</v>
      </c>
      <c r="C5974" t="s">
        <v>77</v>
      </c>
      <c r="D5974">
        <v>965.56</v>
      </c>
    </row>
    <row r="5975" spans="1:4" x14ac:dyDescent="0.2">
      <c r="A5975">
        <v>97899</v>
      </c>
      <c r="B5975" t="s">
        <v>6792</v>
      </c>
      <c r="C5975" t="s">
        <v>77</v>
      </c>
      <c r="D5975">
        <v>0</v>
      </c>
    </row>
    <row r="5976" spans="1:4" x14ac:dyDescent="0.2">
      <c r="A5976">
        <v>101795</v>
      </c>
      <c r="B5976" t="s">
        <v>6793</v>
      </c>
      <c r="C5976" t="s">
        <v>77</v>
      </c>
      <c r="D5976">
        <v>630.20000000000005</v>
      </c>
    </row>
    <row r="5977" spans="1:4" x14ac:dyDescent="0.2">
      <c r="A5977">
        <v>101796</v>
      </c>
      <c r="B5977" t="s">
        <v>6794</v>
      </c>
      <c r="C5977" t="s">
        <v>77</v>
      </c>
      <c r="D5977">
        <v>0</v>
      </c>
    </row>
    <row r="5978" spans="1:4" x14ac:dyDescent="0.2">
      <c r="A5978">
        <v>101797</v>
      </c>
      <c r="B5978" t="s">
        <v>6795</v>
      </c>
      <c r="C5978" t="s">
        <v>77</v>
      </c>
      <c r="D5978">
        <v>0</v>
      </c>
    </row>
    <row r="5979" spans="1:4" x14ac:dyDescent="0.2">
      <c r="A5979">
        <v>101802</v>
      </c>
      <c r="B5979" t="s">
        <v>6796</v>
      </c>
      <c r="C5979" t="s">
        <v>77</v>
      </c>
      <c r="D5979">
        <v>1862.63</v>
      </c>
    </row>
    <row r="5980" spans="1:4" x14ac:dyDescent="0.2">
      <c r="A5980">
        <v>101803</v>
      </c>
      <c r="B5980" t="s">
        <v>6797</v>
      </c>
      <c r="C5980" t="s">
        <v>77</v>
      </c>
      <c r="D5980">
        <v>1172.6099999999999</v>
      </c>
    </row>
    <row r="5981" spans="1:4" x14ac:dyDescent="0.2">
      <c r="A5981">
        <v>101804</v>
      </c>
      <c r="B5981" t="s">
        <v>6798</v>
      </c>
      <c r="C5981" t="s">
        <v>77</v>
      </c>
      <c r="D5981">
        <v>1483.21</v>
      </c>
    </row>
    <row r="5982" spans="1:4" x14ac:dyDescent="0.2">
      <c r="A5982">
        <v>101805</v>
      </c>
      <c r="B5982" t="s">
        <v>6799</v>
      </c>
      <c r="C5982" t="s">
        <v>77</v>
      </c>
      <c r="D5982">
        <v>1887.81</v>
      </c>
    </row>
    <row r="5983" spans="1:4" x14ac:dyDescent="0.2">
      <c r="A5983">
        <v>98115</v>
      </c>
      <c r="B5983" t="s">
        <v>6800</v>
      </c>
      <c r="C5983" t="s">
        <v>77</v>
      </c>
      <c r="D5983">
        <v>102.03</v>
      </c>
    </row>
    <row r="5984" spans="1:4" x14ac:dyDescent="0.2">
      <c r="A5984">
        <v>98114</v>
      </c>
      <c r="B5984" t="s">
        <v>6801</v>
      </c>
      <c r="C5984" t="s">
        <v>77</v>
      </c>
      <c r="D5984">
        <v>605.17999999999995</v>
      </c>
    </row>
    <row r="5985" spans="1:4" x14ac:dyDescent="0.2">
      <c r="A5985">
        <v>98112</v>
      </c>
      <c r="B5985" t="s">
        <v>6802</v>
      </c>
      <c r="C5985" t="s">
        <v>77</v>
      </c>
      <c r="D5985">
        <v>96.83</v>
      </c>
    </row>
    <row r="5986" spans="1:4" x14ac:dyDescent="0.2">
      <c r="A5986">
        <v>100128</v>
      </c>
      <c r="B5986" t="s">
        <v>6803</v>
      </c>
      <c r="C5986" t="s">
        <v>77</v>
      </c>
      <c r="D5986">
        <v>1607.61</v>
      </c>
    </row>
    <row r="5987" spans="1:4" x14ac:dyDescent="0.2">
      <c r="A5987">
        <v>102623</v>
      </c>
      <c r="B5987" t="s">
        <v>6804</v>
      </c>
      <c r="C5987" t="s">
        <v>77</v>
      </c>
      <c r="D5987">
        <v>803.32</v>
      </c>
    </row>
    <row r="5988" spans="1:4" x14ac:dyDescent="0.2">
      <c r="A5988">
        <v>102607</v>
      </c>
      <c r="B5988" t="s">
        <v>6805</v>
      </c>
      <c r="C5988" t="s">
        <v>77</v>
      </c>
      <c r="D5988">
        <v>479.71</v>
      </c>
    </row>
    <row r="5989" spans="1:4" x14ac:dyDescent="0.2">
      <c r="A5989">
        <v>102608</v>
      </c>
      <c r="B5989" t="s">
        <v>6806</v>
      </c>
      <c r="C5989" t="s">
        <v>77</v>
      </c>
      <c r="D5989">
        <v>1100.1600000000001</v>
      </c>
    </row>
    <row r="5990" spans="1:4" x14ac:dyDescent="0.2">
      <c r="A5990">
        <v>102609</v>
      </c>
      <c r="B5990" t="s">
        <v>6807</v>
      </c>
      <c r="C5990" t="s">
        <v>77</v>
      </c>
      <c r="D5990">
        <v>1249.93</v>
      </c>
    </row>
    <row r="5991" spans="1:4" x14ac:dyDescent="0.2">
      <c r="A5991">
        <v>102610</v>
      </c>
      <c r="B5991" t="s">
        <v>6808</v>
      </c>
      <c r="C5991" t="s">
        <v>77</v>
      </c>
      <c r="D5991">
        <v>2148.73</v>
      </c>
    </row>
    <row r="5992" spans="1:4" x14ac:dyDescent="0.2">
      <c r="A5992">
        <v>102622</v>
      </c>
      <c r="B5992" t="s">
        <v>6809</v>
      </c>
      <c r="C5992" t="s">
        <v>77</v>
      </c>
      <c r="D5992">
        <v>569.20000000000005</v>
      </c>
    </row>
    <row r="5993" spans="1:4" x14ac:dyDescent="0.2">
      <c r="A5993">
        <v>102605</v>
      </c>
      <c r="B5993" t="s">
        <v>6810</v>
      </c>
      <c r="C5993" t="s">
        <v>77</v>
      </c>
      <c r="D5993">
        <v>290.77</v>
      </c>
    </row>
    <row r="5994" spans="1:4" x14ac:dyDescent="0.2">
      <c r="A5994">
        <v>102606</v>
      </c>
      <c r="B5994" t="s">
        <v>6811</v>
      </c>
      <c r="C5994" t="s">
        <v>77</v>
      </c>
      <c r="D5994">
        <v>448.18</v>
      </c>
    </row>
    <row r="5995" spans="1:4" x14ac:dyDescent="0.2">
      <c r="A5995">
        <v>102613</v>
      </c>
      <c r="B5995" t="s">
        <v>6812</v>
      </c>
      <c r="C5995" t="s">
        <v>77</v>
      </c>
      <c r="D5995">
        <v>672.69</v>
      </c>
    </row>
    <row r="5996" spans="1:4" x14ac:dyDescent="0.2">
      <c r="A5996">
        <v>102619</v>
      </c>
      <c r="B5996" t="s">
        <v>6813</v>
      </c>
      <c r="C5996" t="s">
        <v>77</v>
      </c>
      <c r="D5996">
        <v>5701.18</v>
      </c>
    </row>
    <row r="5997" spans="1:4" x14ac:dyDescent="0.2">
      <c r="A5997">
        <v>102614</v>
      </c>
      <c r="B5997" t="s">
        <v>6814</v>
      </c>
      <c r="C5997" t="s">
        <v>77</v>
      </c>
      <c r="D5997">
        <v>1034.51</v>
      </c>
    </row>
    <row r="5998" spans="1:4" x14ac:dyDescent="0.2">
      <c r="A5998">
        <v>102620</v>
      </c>
      <c r="B5998" t="s">
        <v>6815</v>
      </c>
      <c r="C5998" t="s">
        <v>77</v>
      </c>
      <c r="D5998">
        <v>8299.52</v>
      </c>
    </row>
    <row r="5999" spans="1:4" x14ac:dyDescent="0.2">
      <c r="A5999">
        <v>102615</v>
      </c>
      <c r="B5999" t="s">
        <v>6816</v>
      </c>
      <c r="C5999" t="s">
        <v>77</v>
      </c>
      <c r="D5999">
        <v>1298.3</v>
      </c>
    </row>
    <row r="6000" spans="1:4" x14ac:dyDescent="0.2">
      <c r="A6000">
        <v>102621</v>
      </c>
      <c r="B6000" t="s">
        <v>6817</v>
      </c>
      <c r="C6000" t="s">
        <v>77</v>
      </c>
      <c r="D6000">
        <v>12777.13</v>
      </c>
    </row>
    <row r="6001" spans="1:4" x14ac:dyDescent="0.2">
      <c r="A6001">
        <v>102616</v>
      </c>
      <c r="B6001" t="s">
        <v>6818</v>
      </c>
      <c r="C6001" t="s">
        <v>77</v>
      </c>
      <c r="D6001">
        <v>1922.06</v>
      </c>
    </row>
    <row r="6002" spans="1:4" x14ac:dyDescent="0.2">
      <c r="A6002">
        <v>102611</v>
      </c>
      <c r="B6002" t="s">
        <v>6819</v>
      </c>
      <c r="C6002" t="s">
        <v>77</v>
      </c>
      <c r="D6002">
        <v>483.33</v>
      </c>
    </row>
    <row r="6003" spans="1:4" x14ac:dyDescent="0.2">
      <c r="A6003">
        <v>102617</v>
      </c>
      <c r="B6003" t="s">
        <v>6820</v>
      </c>
      <c r="C6003" t="s">
        <v>77</v>
      </c>
      <c r="D6003">
        <v>3516.07</v>
      </c>
    </row>
    <row r="6004" spans="1:4" x14ac:dyDescent="0.2">
      <c r="A6004">
        <v>102618</v>
      </c>
      <c r="B6004" t="s">
        <v>6821</v>
      </c>
      <c r="C6004" t="s">
        <v>77</v>
      </c>
      <c r="D6004">
        <v>4237.51</v>
      </c>
    </row>
    <row r="6005" spans="1:4" x14ac:dyDescent="0.2">
      <c r="A6005">
        <v>102612</v>
      </c>
      <c r="B6005" t="s">
        <v>6822</v>
      </c>
      <c r="C6005" t="s">
        <v>77</v>
      </c>
      <c r="D6005">
        <v>694.08</v>
      </c>
    </row>
    <row r="6006" spans="1:4" x14ac:dyDescent="0.2">
      <c r="A6006">
        <v>102603</v>
      </c>
      <c r="B6006" t="s">
        <v>6823</v>
      </c>
      <c r="C6006" t="s">
        <v>77</v>
      </c>
      <c r="D6006">
        <v>9.82</v>
      </c>
    </row>
    <row r="6007" spans="1:4" x14ac:dyDescent="0.2">
      <c r="A6007">
        <v>102587</v>
      </c>
      <c r="B6007" t="s">
        <v>6824</v>
      </c>
      <c r="C6007" t="s">
        <v>77</v>
      </c>
      <c r="D6007">
        <v>3.36</v>
      </c>
    </row>
    <row r="6008" spans="1:4" x14ac:dyDescent="0.2">
      <c r="A6008">
        <v>102589</v>
      </c>
      <c r="B6008" t="s">
        <v>6825</v>
      </c>
      <c r="C6008" t="s">
        <v>77</v>
      </c>
      <c r="D6008">
        <v>3.74</v>
      </c>
    </row>
    <row r="6009" spans="1:4" x14ac:dyDescent="0.2">
      <c r="A6009">
        <v>102591</v>
      </c>
      <c r="B6009" t="s">
        <v>6826</v>
      </c>
      <c r="C6009" t="s">
        <v>77</v>
      </c>
      <c r="D6009">
        <v>4.12</v>
      </c>
    </row>
    <row r="6010" spans="1:4" x14ac:dyDescent="0.2">
      <c r="A6010">
        <v>102593</v>
      </c>
      <c r="B6010" t="s">
        <v>6827</v>
      </c>
      <c r="C6010" t="s">
        <v>77</v>
      </c>
      <c r="D6010">
        <v>4.6500000000000004</v>
      </c>
    </row>
    <row r="6011" spans="1:4" x14ac:dyDescent="0.2">
      <c r="A6011">
        <v>102595</v>
      </c>
      <c r="B6011" t="s">
        <v>6828</v>
      </c>
      <c r="C6011" t="s">
        <v>77</v>
      </c>
      <c r="D6011">
        <v>5.26</v>
      </c>
    </row>
    <row r="6012" spans="1:4" x14ac:dyDescent="0.2">
      <c r="A6012">
        <v>102597</v>
      </c>
      <c r="B6012" t="s">
        <v>6829</v>
      </c>
      <c r="C6012" t="s">
        <v>77</v>
      </c>
      <c r="D6012">
        <v>6.02</v>
      </c>
    </row>
    <row r="6013" spans="1:4" x14ac:dyDescent="0.2">
      <c r="A6013">
        <v>102599</v>
      </c>
      <c r="B6013" t="s">
        <v>6830</v>
      </c>
      <c r="C6013" t="s">
        <v>77</v>
      </c>
      <c r="D6013">
        <v>6.77</v>
      </c>
    </row>
    <row r="6014" spans="1:4" x14ac:dyDescent="0.2">
      <c r="A6014">
        <v>102601</v>
      </c>
      <c r="B6014" t="s">
        <v>6831</v>
      </c>
      <c r="C6014" t="s">
        <v>77</v>
      </c>
      <c r="D6014">
        <v>7.92</v>
      </c>
    </row>
    <row r="6015" spans="1:4" x14ac:dyDescent="0.2">
      <c r="A6015">
        <v>102604</v>
      </c>
      <c r="B6015" t="s">
        <v>6832</v>
      </c>
      <c r="C6015" t="s">
        <v>77</v>
      </c>
      <c r="D6015">
        <v>11.32</v>
      </c>
    </row>
    <row r="6016" spans="1:4" x14ac:dyDescent="0.2">
      <c r="A6016">
        <v>102588</v>
      </c>
      <c r="B6016" t="s">
        <v>6833</v>
      </c>
      <c r="C6016" t="s">
        <v>77</v>
      </c>
      <c r="D6016">
        <v>4.87</v>
      </c>
    </row>
    <row r="6017" spans="1:4" x14ac:dyDescent="0.2">
      <c r="A6017">
        <v>102590</v>
      </c>
      <c r="B6017" t="s">
        <v>6834</v>
      </c>
      <c r="C6017" t="s">
        <v>77</v>
      </c>
      <c r="D6017">
        <v>5.24</v>
      </c>
    </row>
    <row r="6018" spans="1:4" x14ac:dyDescent="0.2">
      <c r="A6018">
        <v>102592</v>
      </c>
      <c r="B6018" t="s">
        <v>6835</v>
      </c>
      <c r="C6018" t="s">
        <v>77</v>
      </c>
      <c r="D6018">
        <v>5.62</v>
      </c>
    </row>
    <row r="6019" spans="1:4" x14ac:dyDescent="0.2">
      <c r="A6019">
        <v>102594</v>
      </c>
      <c r="B6019" t="s">
        <v>6836</v>
      </c>
      <c r="C6019" t="s">
        <v>77</v>
      </c>
      <c r="D6019">
        <v>6.15</v>
      </c>
    </row>
    <row r="6020" spans="1:4" x14ac:dyDescent="0.2">
      <c r="A6020">
        <v>102596</v>
      </c>
      <c r="B6020" t="s">
        <v>6837</v>
      </c>
      <c r="C6020" t="s">
        <v>77</v>
      </c>
      <c r="D6020">
        <v>6.77</v>
      </c>
    </row>
    <row r="6021" spans="1:4" x14ac:dyDescent="0.2">
      <c r="A6021">
        <v>102598</v>
      </c>
      <c r="B6021" t="s">
        <v>6838</v>
      </c>
      <c r="C6021" t="s">
        <v>77</v>
      </c>
      <c r="D6021">
        <v>7.52</v>
      </c>
    </row>
    <row r="6022" spans="1:4" x14ac:dyDescent="0.2">
      <c r="A6022">
        <v>102600</v>
      </c>
      <c r="B6022" t="s">
        <v>6839</v>
      </c>
      <c r="C6022" t="s">
        <v>77</v>
      </c>
      <c r="D6022">
        <v>8.2799999999999994</v>
      </c>
    </row>
    <row r="6023" spans="1:4" x14ac:dyDescent="0.2">
      <c r="A6023">
        <v>102602</v>
      </c>
      <c r="B6023" t="s">
        <v>6840</v>
      </c>
      <c r="C6023" t="s">
        <v>77</v>
      </c>
      <c r="D6023">
        <v>9.42</v>
      </c>
    </row>
    <row r="6024" spans="1:4" x14ac:dyDescent="0.2">
      <c r="A6024">
        <v>103005</v>
      </c>
      <c r="B6024" t="s">
        <v>6841</v>
      </c>
      <c r="C6024" t="s">
        <v>77</v>
      </c>
      <c r="D6024">
        <v>596.80999999999995</v>
      </c>
    </row>
    <row r="6025" spans="1:4" x14ac:dyDescent="0.2">
      <c r="A6025">
        <v>103006</v>
      </c>
      <c r="B6025" t="s">
        <v>6842</v>
      </c>
      <c r="C6025" t="s">
        <v>77</v>
      </c>
      <c r="D6025">
        <v>820.63</v>
      </c>
    </row>
    <row r="6026" spans="1:4" x14ac:dyDescent="0.2">
      <c r="A6026">
        <v>103007</v>
      </c>
      <c r="B6026" t="s">
        <v>6843</v>
      </c>
      <c r="C6026" t="s">
        <v>77</v>
      </c>
      <c r="D6026">
        <v>1081.1099999999999</v>
      </c>
    </row>
    <row r="6027" spans="1:4" x14ac:dyDescent="0.2">
      <c r="A6027">
        <v>103004</v>
      </c>
      <c r="B6027" t="s">
        <v>6844</v>
      </c>
      <c r="C6027" t="s">
        <v>54</v>
      </c>
      <c r="D6027">
        <v>0</v>
      </c>
    </row>
    <row r="6028" spans="1:4" x14ac:dyDescent="0.2">
      <c r="A6028">
        <v>102989</v>
      </c>
      <c r="B6028" t="s">
        <v>6845</v>
      </c>
      <c r="C6028" t="s">
        <v>54</v>
      </c>
      <c r="D6028">
        <v>40.76</v>
      </c>
    </row>
    <row r="6029" spans="1:4" x14ac:dyDescent="0.2">
      <c r="A6029">
        <v>102990</v>
      </c>
      <c r="B6029" t="s">
        <v>6846</v>
      </c>
      <c r="C6029" t="s">
        <v>54</v>
      </c>
      <c r="D6029">
        <v>49.62</v>
      </c>
    </row>
    <row r="6030" spans="1:4" x14ac:dyDescent="0.2">
      <c r="A6030">
        <v>102991</v>
      </c>
      <c r="B6030" t="s">
        <v>6847</v>
      </c>
      <c r="C6030" t="s">
        <v>54</v>
      </c>
      <c r="D6030">
        <v>64.33</v>
      </c>
    </row>
    <row r="6031" spans="1:4" x14ac:dyDescent="0.2">
      <c r="A6031">
        <v>102992</v>
      </c>
      <c r="B6031" t="s">
        <v>6848</v>
      </c>
      <c r="C6031" t="s">
        <v>54</v>
      </c>
      <c r="D6031">
        <v>95.32</v>
      </c>
    </row>
    <row r="6032" spans="1:4" x14ac:dyDescent="0.2">
      <c r="A6032">
        <v>102993</v>
      </c>
      <c r="B6032" t="s">
        <v>6849</v>
      </c>
      <c r="C6032" t="s">
        <v>54</v>
      </c>
      <c r="D6032">
        <v>124.03</v>
      </c>
    </row>
    <row r="6033" spans="1:4" x14ac:dyDescent="0.2">
      <c r="A6033">
        <v>102994</v>
      </c>
      <c r="B6033" t="s">
        <v>6850</v>
      </c>
      <c r="C6033" t="s">
        <v>54</v>
      </c>
      <c r="D6033">
        <v>213.09</v>
      </c>
    </row>
    <row r="6034" spans="1:4" x14ac:dyDescent="0.2">
      <c r="A6034">
        <v>102995</v>
      </c>
      <c r="B6034" t="s">
        <v>6851</v>
      </c>
      <c r="C6034" t="s">
        <v>54</v>
      </c>
      <c r="D6034">
        <v>61.97</v>
      </c>
    </row>
    <row r="6035" spans="1:4" x14ac:dyDescent="0.2">
      <c r="A6035">
        <v>102996</v>
      </c>
      <c r="B6035" t="s">
        <v>6852</v>
      </c>
      <c r="C6035" t="s">
        <v>54</v>
      </c>
      <c r="D6035">
        <v>87.77</v>
      </c>
    </row>
    <row r="6036" spans="1:4" x14ac:dyDescent="0.2">
      <c r="A6036">
        <v>102998</v>
      </c>
      <c r="B6036" t="s">
        <v>6853</v>
      </c>
      <c r="C6036" t="s">
        <v>54</v>
      </c>
      <c r="D6036">
        <v>112.69</v>
      </c>
    </row>
    <row r="6037" spans="1:4" x14ac:dyDescent="0.2">
      <c r="A6037">
        <v>102999</v>
      </c>
      <c r="B6037" t="s">
        <v>6854</v>
      </c>
      <c r="C6037" t="s">
        <v>54</v>
      </c>
      <c r="D6037">
        <v>142.66999999999999</v>
      </c>
    </row>
    <row r="6038" spans="1:4" x14ac:dyDescent="0.2">
      <c r="A6038">
        <v>103000</v>
      </c>
      <c r="B6038" t="s">
        <v>6855</v>
      </c>
      <c r="C6038" t="s">
        <v>54</v>
      </c>
      <c r="D6038">
        <v>143.27000000000001</v>
      </c>
    </row>
    <row r="6039" spans="1:4" x14ac:dyDescent="0.2">
      <c r="A6039">
        <v>102997</v>
      </c>
      <c r="B6039" t="s">
        <v>6856</v>
      </c>
      <c r="C6039" t="s">
        <v>54</v>
      </c>
      <c r="D6039">
        <v>118.27</v>
      </c>
    </row>
    <row r="6040" spans="1:4" x14ac:dyDescent="0.2">
      <c r="A6040">
        <v>103001</v>
      </c>
      <c r="B6040" t="s">
        <v>6857</v>
      </c>
      <c r="C6040" t="s">
        <v>77</v>
      </c>
      <c r="D6040">
        <v>208.09</v>
      </c>
    </row>
    <row r="6041" spans="1:4" x14ac:dyDescent="0.2">
      <c r="A6041">
        <v>103002</v>
      </c>
      <c r="B6041" t="s">
        <v>6858</v>
      </c>
      <c r="C6041" t="s">
        <v>77</v>
      </c>
      <c r="D6041">
        <v>258.54000000000002</v>
      </c>
    </row>
    <row r="6042" spans="1:4" x14ac:dyDescent="0.2">
      <c r="A6042">
        <v>103003</v>
      </c>
      <c r="B6042" t="s">
        <v>6859</v>
      </c>
      <c r="C6042" t="s">
        <v>77</v>
      </c>
      <c r="D6042">
        <v>359.53</v>
      </c>
    </row>
    <row r="6043" spans="1:4" x14ac:dyDescent="0.2">
      <c r="A6043">
        <v>98522</v>
      </c>
      <c r="B6043" t="s">
        <v>6860</v>
      </c>
      <c r="C6043" t="s">
        <v>54</v>
      </c>
      <c r="D6043">
        <v>159.53</v>
      </c>
    </row>
    <row r="6044" spans="1:4" x14ac:dyDescent="0.2">
      <c r="A6044">
        <v>98523</v>
      </c>
      <c r="B6044" t="s">
        <v>6861</v>
      </c>
      <c r="C6044" t="s">
        <v>54</v>
      </c>
      <c r="D6044">
        <v>0</v>
      </c>
    </row>
    <row r="6045" spans="1:4" x14ac:dyDescent="0.2">
      <c r="A6045">
        <v>102364</v>
      </c>
      <c r="B6045" t="s">
        <v>6862</v>
      </c>
      <c r="C6045" t="s">
        <v>59</v>
      </c>
      <c r="D6045">
        <v>195.83</v>
      </c>
    </row>
    <row r="6046" spans="1:4" x14ac:dyDescent="0.2">
      <c r="A6046">
        <v>102363</v>
      </c>
      <c r="B6046" t="s">
        <v>6863</v>
      </c>
      <c r="C6046" t="s">
        <v>59</v>
      </c>
      <c r="D6046">
        <v>174.14</v>
      </c>
    </row>
    <row r="6047" spans="1:4" x14ac:dyDescent="0.2">
      <c r="A6047">
        <v>102362</v>
      </c>
      <c r="B6047" t="s">
        <v>6864</v>
      </c>
      <c r="C6047" t="s">
        <v>59</v>
      </c>
      <c r="D6047">
        <v>162.28</v>
      </c>
    </row>
    <row r="6048" spans="1:4" x14ac:dyDescent="0.2">
      <c r="A6048">
        <v>101196</v>
      </c>
      <c r="B6048" t="s">
        <v>6865</v>
      </c>
      <c r="C6048" t="s">
        <v>54</v>
      </c>
      <c r="D6048">
        <v>0</v>
      </c>
    </row>
    <row r="6049" spans="1:4" x14ac:dyDescent="0.2">
      <c r="A6049">
        <v>101195</v>
      </c>
      <c r="B6049" t="s">
        <v>6866</v>
      </c>
      <c r="C6049" t="s">
        <v>54</v>
      </c>
      <c r="D6049">
        <v>0</v>
      </c>
    </row>
    <row r="6050" spans="1:4" x14ac:dyDescent="0.2">
      <c r="A6050">
        <v>101193</v>
      </c>
      <c r="B6050" t="s">
        <v>6867</v>
      </c>
      <c r="C6050" t="s">
        <v>54</v>
      </c>
      <c r="D6050">
        <v>65.23</v>
      </c>
    </row>
    <row r="6051" spans="1:4" x14ac:dyDescent="0.2">
      <c r="A6051">
        <v>101192</v>
      </c>
      <c r="B6051" t="s">
        <v>6868</v>
      </c>
      <c r="C6051" t="s">
        <v>54</v>
      </c>
      <c r="D6051">
        <v>71.69</v>
      </c>
    </row>
    <row r="6052" spans="1:4" x14ac:dyDescent="0.2">
      <c r="A6052">
        <v>101194</v>
      </c>
      <c r="B6052" t="s">
        <v>6869</v>
      </c>
      <c r="C6052" t="s">
        <v>54</v>
      </c>
      <c r="D6052">
        <v>65.58</v>
      </c>
    </row>
    <row r="6053" spans="1:4" x14ac:dyDescent="0.2">
      <c r="A6053">
        <v>101190</v>
      </c>
      <c r="B6053" t="s">
        <v>6870</v>
      </c>
      <c r="C6053" t="s">
        <v>54</v>
      </c>
      <c r="D6053">
        <v>71.930000000000007</v>
      </c>
    </row>
    <row r="6054" spans="1:4" x14ac:dyDescent="0.2">
      <c r="A6054">
        <v>101189</v>
      </c>
      <c r="B6054" t="s">
        <v>6871</v>
      </c>
      <c r="C6054" t="s">
        <v>54</v>
      </c>
      <c r="D6054">
        <v>72.63</v>
      </c>
    </row>
    <row r="6055" spans="1:4" x14ac:dyDescent="0.2">
      <c r="A6055">
        <v>101191</v>
      </c>
      <c r="B6055" t="s">
        <v>6872</v>
      </c>
      <c r="C6055" t="s">
        <v>54</v>
      </c>
      <c r="D6055">
        <v>72.28</v>
      </c>
    </row>
    <row r="6056" spans="1:4" x14ac:dyDescent="0.2">
      <c r="A6056">
        <v>101198</v>
      </c>
      <c r="B6056" t="s">
        <v>6873</v>
      </c>
      <c r="C6056" t="s">
        <v>54</v>
      </c>
      <c r="D6056">
        <v>95.89</v>
      </c>
    </row>
    <row r="6057" spans="1:4" x14ac:dyDescent="0.2">
      <c r="A6057">
        <v>101197</v>
      </c>
      <c r="B6057" t="s">
        <v>6874</v>
      </c>
      <c r="C6057" t="s">
        <v>54</v>
      </c>
      <c r="D6057">
        <v>137.41999999999999</v>
      </c>
    </row>
    <row r="6058" spans="1:4" x14ac:dyDescent="0.2">
      <c r="A6058">
        <v>101199</v>
      </c>
      <c r="B6058" t="s">
        <v>6875</v>
      </c>
      <c r="C6058" t="s">
        <v>54</v>
      </c>
      <c r="D6058">
        <v>96.76</v>
      </c>
    </row>
    <row r="6059" spans="1:4" x14ac:dyDescent="0.2">
      <c r="A6059">
        <v>101203</v>
      </c>
      <c r="B6059" t="s">
        <v>6876</v>
      </c>
      <c r="C6059" t="s">
        <v>54</v>
      </c>
      <c r="D6059">
        <v>42.71</v>
      </c>
    </row>
    <row r="6060" spans="1:4" x14ac:dyDescent="0.2">
      <c r="A6060">
        <v>101202</v>
      </c>
      <c r="B6060" t="s">
        <v>6877</v>
      </c>
      <c r="C6060" t="s">
        <v>54</v>
      </c>
      <c r="D6060">
        <v>43.58</v>
      </c>
    </row>
    <row r="6061" spans="1:4" x14ac:dyDescent="0.2">
      <c r="A6061">
        <v>101204</v>
      </c>
      <c r="B6061" t="s">
        <v>6878</v>
      </c>
      <c r="C6061" t="s">
        <v>54</v>
      </c>
      <c r="D6061">
        <v>43.06</v>
      </c>
    </row>
    <row r="6062" spans="1:4" x14ac:dyDescent="0.2">
      <c r="A6062">
        <v>101200</v>
      </c>
      <c r="B6062" t="s">
        <v>6879</v>
      </c>
      <c r="C6062" t="s">
        <v>54</v>
      </c>
      <c r="D6062">
        <v>50.18</v>
      </c>
    </row>
    <row r="6063" spans="1:4" x14ac:dyDescent="0.2">
      <c r="A6063">
        <v>101201</v>
      </c>
      <c r="B6063" t="s">
        <v>6880</v>
      </c>
      <c r="C6063" t="s">
        <v>54</v>
      </c>
      <c r="D6063">
        <v>62.9</v>
      </c>
    </row>
    <row r="6064" spans="1:4" x14ac:dyDescent="0.2">
      <c r="A6064">
        <v>101205</v>
      </c>
      <c r="B6064" t="s">
        <v>6881</v>
      </c>
      <c r="C6064" t="s">
        <v>54</v>
      </c>
      <c r="D6064">
        <v>43.58</v>
      </c>
    </row>
    <row r="6065" spans="1:4" x14ac:dyDescent="0.2">
      <c r="A6065">
        <v>101188</v>
      </c>
      <c r="B6065" t="s">
        <v>6882</v>
      </c>
      <c r="C6065" t="s">
        <v>54</v>
      </c>
      <c r="D6065">
        <v>5.92</v>
      </c>
    </row>
    <row r="6066" spans="1:4" x14ac:dyDescent="0.2">
      <c r="A6066">
        <v>87905</v>
      </c>
      <c r="B6066" t="s">
        <v>6883</v>
      </c>
      <c r="C6066" t="s">
        <v>59</v>
      </c>
      <c r="D6066">
        <v>8.07</v>
      </c>
    </row>
    <row r="6067" spans="1:4" x14ac:dyDescent="0.2">
      <c r="A6067">
        <v>87904</v>
      </c>
      <c r="B6067" t="s">
        <v>6884</v>
      </c>
      <c r="C6067" t="s">
        <v>59</v>
      </c>
      <c r="D6067">
        <v>8.58</v>
      </c>
    </row>
    <row r="6068" spans="1:4" x14ac:dyDescent="0.2">
      <c r="A6068">
        <v>87908</v>
      </c>
      <c r="B6068" t="s">
        <v>6885</v>
      </c>
      <c r="C6068" t="s">
        <v>59</v>
      </c>
      <c r="D6068">
        <v>6.35</v>
      </c>
    </row>
    <row r="6069" spans="1:4" x14ac:dyDescent="0.2">
      <c r="A6069">
        <v>87907</v>
      </c>
      <c r="B6069" t="s">
        <v>6886</v>
      </c>
      <c r="C6069" t="s">
        <v>59</v>
      </c>
      <c r="D6069">
        <v>6.86</v>
      </c>
    </row>
    <row r="6070" spans="1:4" x14ac:dyDescent="0.2">
      <c r="A6070">
        <v>87903</v>
      </c>
      <c r="B6070" t="s">
        <v>6887</v>
      </c>
      <c r="C6070" t="s">
        <v>59</v>
      </c>
      <c r="D6070">
        <v>15.92</v>
      </c>
    </row>
    <row r="6071" spans="1:4" x14ac:dyDescent="0.2">
      <c r="A6071">
        <v>87902</v>
      </c>
      <c r="B6071" t="s">
        <v>6888</v>
      </c>
      <c r="C6071" t="s">
        <v>59</v>
      </c>
      <c r="D6071">
        <v>16.350000000000001</v>
      </c>
    </row>
    <row r="6072" spans="1:4" x14ac:dyDescent="0.2">
      <c r="A6072">
        <v>87900</v>
      </c>
      <c r="B6072" t="s">
        <v>6889</v>
      </c>
      <c r="C6072" t="s">
        <v>59</v>
      </c>
      <c r="D6072">
        <v>8.35</v>
      </c>
    </row>
    <row r="6073" spans="1:4" x14ac:dyDescent="0.2">
      <c r="A6073">
        <v>87899</v>
      </c>
      <c r="B6073" t="s">
        <v>6890</v>
      </c>
      <c r="C6073" t="s">
        <v>59</v>
      </c>
      <c r="D6073">
        <v>8.52</v>
      </c>
    </row>
    <row r="6074" spans="1:4" x14ac:dyDescent="0.2">
      <c r="A6074">
        <v>87894</v>
      </c>
      <c r="B6074" t="s">
        <v>6891</v>
      </c>
      <c r="C6074" t="s">
        <v>59</v>
      </c>
      <c r="D6074">
        <v>6.97</v>
      </c>
    </row>
    <row r="6075" spans="1:4" x14ac:dyDescent="0.2">
      <c r="A6075">
        <v>87893</v>
      </c>
      <c r="B6075" t="s">
        <v>395</v>
      </c>
      <c r="C6075" t="s">
        <v>59</v>
      </c>
      <c r="D6075">
        <v>7.48</v>
      </c>
    </row>
    <row r="6076" spans="1:4" x14ac:dyDescent="0.2">
      <c r="A6076">
        <v>87897</v>
      </c>
      <c r="B6076" t="s">
        <v>6892</v>
      </c>
      <c r="C6076" t="s">
        <v>59</v>
      </c>
      <c r="D6076">
        <v>5.29</v>
      </c>
    </row>
    <row r="6077" spans="1:4" x14ac:dyDescent="0.2">
      <c r="A6077">
        <v>87896</v>
      </c>
      <c r="B6077" t="s">
        <v>6893</v>
      </c>
      <c r="C6077" t="s">
        <v>59</v>
      </c>
      <c r="D6077">
        <v>5.8</v>
      </c>
    </row>
    <row r="6078" spans="1:4" x14ac:dyDescent="0.2">
      <c r="A6078">
        <v>87892</v>
      </c>
      <c r="B6078" t="s">
        <v>6894</v>
      </c>
      <c r="C6078" t="s">
        <v>59</v>
      </c>
      <c r="D6078">
        <v>15.24</v>
      </c>
    </row>
    <row r="6079" spans="1:4" x14ac:dyDescent="0.2">
      <c r="A6079">
        <v>87891</v>
      </c>
      <c r="B6079" t="s">
        <v>6895</v>
      </c>
      <c r="C6079" t="s">
        <v>59</v>
      </c>
      <c r="D6079">
        <v>15.67</v>
      </c>
    </row>
    <row r="6080" spans="1:4" x14ac:dyDescent="0.2">
      <c r="A6080">
        <v>87889</v>
      </c>
      <c r="B6080" t="s">
        <v>6896</v>
      </c>
      <c r="C6080" t="s">
        <v>59</v>
      </c>
      <c r="D6080">
        <v>7.67</v>
      </c>
    </row>
    <row r="6081" spans="1:4" x14ac:dyDescent="0.2">
      <c r="A6081">
        <v>87888</v>
      </c>
      <c r="B6081" t="s">
        <v>6897</v>
      </c>
      <c r="C6081" t="s">
        <v>59</v>
      </c>
      <c r="D6081">
        <v>7.84</v>
      </c>
    </row>
    <row r="6082" spans="1:4" x14ac:dyDescent="0.2">
      <c r="A6082">
        <v>104411</v>
      </c>
      <c r="B6082" t="s">
        <v>6898</v>
      </c>
      <c r="C6082" t="s">
        <v>59</v>
      </c>
      <c r="D6082">
        <v>5.42</v>
      </c>
    </row>
    <row r="6083" spans="1:4" x14ac:dyDescent="0.2">
      <c r="A6083">
        <v>104410</v>
      </c>
      <c r="B6083" t="s">
        <v>6899</v>
      </c>
      <c r="C6083" t="s">
        <v>59</v>
      </c>
      <c r="D6083">
        <v>5.42</v>
      </c>
    </row>
    <row r="6084" spans="1:4" x14ac:dyDescent="0.2">
      <c r="A6084">
        <v>87879</v>
      </c>
      <c r="B6084" t="s">
        <v>6900</v>
      </c>
      <c r="C6084" t="s">
        <v>59</v>
      </c>
      <c r="D6084">
        <v>4.63</v>
      </c>
    </row>
    <row r="6085" spans="1:4" x14ac:dyDescent="0.2">
      <c r="A6085">
        <v>87878</v>
      </c>
      <c r="B6085" t="s">
        <v>6901</v>
      </c>
      <c r="C6085" t="s">
        <v>59</v>
      </c>
      <c r="D6085">
        <v>5.14</v>
      </c>
    </row>
    <row r="6086" spans="1:4" x14ac:dyDescent="0.2">
      <c r="A6086">
        <v>87885</v>
      </c>
      <c r="B6086" t="s">
        <v>6902</v>
      </c>
      <c r="C6086" t="s">
        <v>59</v>
      </c>
      <c r="D6086">
        <v>13.66</v>
      </c>
    </row>
    <row r="6087" spans="1:4" x14ac:dyDescent="0.2">
      <c r="A6087">
        <v>87884</v>
      </c>
      <c r="B6087" t="s">
        <v>6903</v>
      </c>
      <c r="C6087" t="s">
        <v>59</v>
      </c>
      <c r="D6087">
        <v>14.09</v>
      </c>
    </row>
    <row r="6088" spans="1:4" x14ac:dyDescent="0.2">
      <c r="A6088">
        <v>87882</v>
      </c>
      <c r="B6088" t="s">
        <v>6904</v>
      </c>
      <c r="C6088" t="s">
        <v>59</v>
      </c>
      <c r="D6088">
        <v>6.09</v>
      </c>
    </row>
    <row r="6089" spans="1:4" x14ac:dyDescent="0.2">
      <c r="A6089">
        <v>87881</v>
      </c>
      <c r="B6089" t="s">
        <v>6905</v>
      </c>
      <c r="C6089" t="s">
        <v>59</v>
      </c>
      <c r="D6089">
        <v>6.26</v>
      </c>
    </row>
    <row r="6090" spans="1:4" x14ac:dyDescent="0.2">
      <c r="A6090">
        <v>87887</v>
      </c>
      <c r="B6090" t="s">
        <v>6906</v>
      </c>
      <c r="C6090" t="s">
        <v>59</v>
      </c>
      <c r="D6090">
        <v>21.97</v>
      </c>
    </row>
    <row r="6091" spans="1:4" x14ac:dyDescent="0.2">
      <c r="A6091">
        <v>87886</v>
      </c>
      <c r="B6091" t="s">
        <v>6907</v>
      </c>
      <c r="C6091" t="s">
        <v>59</v>
      </c>
      <c r="D6091">
        <v>22.86</v>
      </c>
    </row>
    <row r="6092" spans="1:4" x14ac:dyDescent="0.2">
      <c r="A6092">
        <v>87911</v>
      </c>
      <c r="B6092" t="s">
        <v>6908</v>
      </c>
      <c r="C6092" t="s">
        <v>59</v>
      </c>
      <c r="D6092">
        <v>27.21</v>
      </c>
    </row>
    <row r="6093" spans="1:4" x14ac:dyDescent="0.2">
      <c r="A6093">
        <v>87910</v>
      </c>
      <c r="B6093" t="s">
        <v>6909</v>
      </c>
      <c r="C6093" t="s">
        <v>59</v>
      </c>
      <c r="D6093">
        <v>28.1</v>
      </c>
    </row>
    <row r="6094" spans="1:4" x14ac:dyDescent="0.2">
      <c r="A6094">
        <v>103686</v>
      </c>
      <c r="B6094" t="s">
        <v>6910</v>
      </c>
      <c r="C6094" t="s">
        <v>69</v>
      </c>
      <c r="D6094">
        <v>949.44</v>
      </c>
    </row>
    <row r="6095" spans="1:4" x14ac:dyDescent="0.2">
      <c r="A6095">
        <v>103685</v>
      </c>
      <c r="B6095" t="s">
        <v>575</v>
      </c>
      <c r="C6095" t="s">
        <v>69</v>
      </c>
      <c r="D6095">
        <v>891.74</v>
      </c>
    </row>
    <row r="6096" spans="1:4" x14ac:dyDescent="0.2">
      <c r="A6096">
        <v>103669</v>
      </c>
      <c r="B6096" t="s">
        <v>6911</v>
      </c>
      <c r="C6096" t="s">
        <v>69</v>
      </c>
      <c r="D6096">
        <v>1185.4000000000001</v>
      </c>
    </row>
    <row r="6097" spans="1:4" x14ac:dyDescent="0.2">
      <c r="A6097">
        <v>103672</v>
      </c>
      <c r="B6097" t="s">
        <v>6912</v>
      </c>
      <c r="C6097" t="s">
        <v>69</v>
      </c>
      <c r="D6097">
        <v>886.89</v>
      </c>
    </row>
    <row r="6098" spans="1:4" x14ac:dyDescent="0.2">
      <c r="A6098">
        <v>103671</v>
      </c>
      <c r="B6098" t="s">
        <v>6913</v>
      </c>
      <c r="C6098" t="s">
        <v>69</v>
      </c>
      <c r="D6098">
        <v>944.76</v>
      </c>
    </row>
    <row r="6099" spans="1:4" x14ac:dyDescent="0.2">
      <c r="A6099">
        <v>103688</v>
      </c>
      <c r="B6099" t="s">
        <v>6914</v>
      </c>
      <c r="C6099" t="s">
        <v>69</v>
      </c>
      <c r="D6099">
        <v>1069.1500000000001</v>
      </c>
    </row>
    <row r="6100" spans="1:4" x14ac:dyDescent="0.2">
      <c r="A6100">
        <v>103687</v>
      </c>
      <c r="B6100" t="s">
        <v>6915</v>
      </c>
      <c r="C6100" t="s">
        <v>69</v>
      </c>
      <c r="D6100">
        <v>1304.9000000000001</v>
      </c>
    </row>
    <row r="6101" spans="1:4" x14ac:dyDescent="0.2">
      <c r="A6101">
        <v>103684</v>
      </c>
      <c r="B6101" t="s">
        <v>6916</v>
      </c>
      <c r="C6101" t="s">
        <v>69</v>
      </c>
      <c r="D6101">
        <v>903.88</v>
      </c>
    </row>
    <row r="6102" spans="1:4" x14ac:dyDescent="0.2">
      <c r="A6102">
        <v>103681</v>
      </c>
      <c r="B6102" t="s">
        <v>6917</v>
      </c>
      <c r="C6102" t="s">
        <v>69</v>
      </c>
      <c r="D6102">
        <v>969.75</v>
      </c>
    </row>
    <row r="6103" spans="1:4" x14ac:dyDescent="0.2">
      <c r="A6103">
        <v>103679</v>
      </c>
      <c r="B6103" t="s">
        <v>6918</v>
      </c>
      <c r="C6103" t="s">
        <v>69</v>
      </c>
      <c r="D6103">
        <v>1034.6600000000001</v>
      </c>
    </row>
    <row r="6104" spans="1:4" x14ac:dyDescent="0.2">
      <c r="A6104">
        <v>103677</v>
      </c>
      <c r="B6104" t="s">
        <v>6919</v>
      </c>
      <c r="C6104" t="s">
        <v>69</v>
      </c>
      <c r="D6104">
        <v>1075.5</v>
      </c>
    </row>
    <row r="6105" spans="1:4" x14ac:dyDescent="0.2">
      <c r="A6105">
        <v>103675</v>
      </c>
      <c r="B6105" t="s">
        <v>6920</v>
      </c>
      <c r="C6105" t="s">
        <v>69</v>
      </c>
      <c r="D6105">
        <v>887.32</v>
      </c>
    </row>
    <row r="6106" spans="1:4" x14ac:dyDescent="0.2">
      <c r="A6106">
        <v>103680</v>
      </c>
      <c r="B6106" t="s">
        <v>6921</v>
      </c>
      <c r="C6106" t="s">
        <v>69</v>
      </c>
      <c r="D6106">
        <v>1079.96</v>
      </c>
    </row>
    <row r="6107" spans="1:4" x14ac:dyDescent="0.2">
      <c r="A6107">
        <v>103678</v>
      </c>
      <c r="B6107" t="s">
        <v>6922</v>
      </c>
      <c r="C6107" t="s">
        <v>69</v>
      </c>
      <c r="D6107">
        <v>1148.21</v>
      </c>
    </row>
    <row r="6108" spans="1:4" x14ac:dyDescent="0.2">
      <c r="A6108">
        <v>103676</v>
      </c>
      <c r="B6108" t="s">
        <v>6923</v>
      </c>
      <c r="C6108" t="s">
        <v>69</v>
      </c>
      <c r="D6108">
        <v>1240.23</v>
      </c>
    </row>
    <row r="6109" spans="1:4" x14ac:dyDescent="0.2">
      <c r="A6109">
        <v>103674</v>
      </c>
      <c r="B6109" t="s">
        <v>6924</v>
      </c>
      <c r="C6109" t="s">
        <v>69</v>
      </c>
      <c r="D6109">
        <v>906.46</v>
      </c>
    </row>
    <row r="6110" spans="1:4" x14ac:dyDescent="0.2">
      <c r="A6110">
        <v>103683</v>
      </c>
      <c r="B6110" t="s">
        <v>6925</v>
      </c>
      <c r="C6110" t="s">
        <v>69</v>
      </c>
      <c r="D6110">
        <v>1481.72</v>
      </c>
    </row>
    <row r="6111" spans="1:4" x14ac:dyDescent="0.2">
      <c r="A6111">
        <v>103682</v>
      </c>
      <c r="B6111" t="s">
        <v>6926</v>
      </c>
      <c r="C6111" t="s">
        <v>69</v>
      </c>
      <c r="D6111">
        <v>1202.82</v>
      </c>
    </row>
    <row r="6112" spans="1:4" x14ac:dyDescent="0.2">
      <c r="A6112">
        <v>103670</v>
      </c>
      <c r="B6112" t="s">
        <v>6927</v>
      </c>
      <c r="C6112" t="s">
        <v>69</v>
      </c>
      <c r="D6112">
        <v>287.2</v>
      </c>
    </row>
    <row r="6113" spans="1:4" x14ac:dyDescent="0.2">
      <c r="A6113">
        <v>103673</v>
      </c>
      <c r="B6113" t="s">
        <v>6928</v>
      </c>
      <c r="C6113" t="s">
        <v>69</v>
      </c>
      <c r="D6113">
        <v>40.39</v>
      </c>
    </row>
    <row r="6114" spans="1:4" x14ac:dyDescent="0.2">
      <c r="A6114">
        <v>91084</v>
      </c>
      <c r="B6114" t="s">
        <v>6929</v>
      </c>
      <c r="C6114" t="s">
        <v>59</v>
      </c>
      <c r="D6114">
        <v>281.36</v>
      </c>
    </row>
    <row r="6115" spans="1:4" x14ac:dyDescent="0.2">
      <c r="A6115">
        <v>91080</v>
      </c>
      <c r="B6115" t="s">
        <v>6930</v>
      </c>
      <c r="C6115" t="s">
        <v>59</v>
      </c>
      <c r="D6115">
        <v>226.04</v>
      </c>
    </row>
    <row r="6116" spans="1:4" x14ac:dyDescent="0.2">
      <c r="A6116">
        <v>91101</v>
      </c>
      <c r="B6116" t="s">
        <v>6931</v>
      </c>
      <c r="C6116" t="s">
        <v>59</v>
      </c>
      <c r="D6116">
        <v>262.69</v>
      </c>
    </row>
    <row r="6117" spans="1:4" x14ac:dyDescent="0.2">
      <c r="A6117">
        <v>91097</v>
      </c>
      <c r="B6117" t="s">
        <v>6932</v>
      </c>
      <c r="C6117" t="s">
        <v>59</v>
      </c>
      <c r="D6117">
        <v>219.02</v>
      </c>
    </row>
    <row r="6118" spans="1:4" x14ac:dyDescent="0.2">
      <c r="A6118">
        <v>91082</v>
      </c>
      <c r="B6118" t="s">
        <v>6933</v>
      </c>
      <c r="C6118" t="s">
        <v>59</v>
      </c>
      <c r="D6118">
        <v>255.99</v>
      </c>
    </row>
    <row r="6119" spans="1:4" x14ac:dyDescent="0.2">
      <c r="A6119">
        <v>91078</v>
      </c>
      <c r="B6119" t="s">
        <v>6934</v>
      </c>
      <c r="C6119" t="s">
        <v>59</v>
      </c>
      <c r="D6119">
        <v>214.41</v>
      </c>
    </row>
    <row r="6120" spans="1:4" x14ac:dyDescent="0.2">
      <c r="A6120">
        <v>91099</v>
      </c>
      <c r="B6120" t="s">
        <v>6935</v>
      </c>
      <c r="C6120" t="s">
        <v>59</v>
      </c>
      <c r="D6120">
        <v>242.81</v>
      </c>
    </row>
    <row r="6121" spans="1:4" x14ac:dyDescent="0.2">
      <c r="A6121">
        <v>91095</v>
      </c>
      <c r="B6121" t="s">
        <v>6936</v>
      </c>
      <c r="C6121" t="s">
        <v>59</v>
      </c>
      <c r="D6121">
        <v>208.82</v>
      </c>
    </row>
    <row r="6122" spans="1:4" x14ac:dyDescent="0.2">
      <c r="A6122">
        <v>91076</v>
      </c>
      <c r="B6122" t="s">
        <v>6937</v>
      </c>
      <c r="C6122" t="s">
        <v>59</v>
      </c>
      <c r="D6122">
        <v>382.81</v>
      </c>
    </row>
    <row r="6123" spans="1:4" x14ac:dyDescent="0.2">
      <c r="A6123">
        <v>91072</v>
      </c>
      <c r="B6123" t="s">
        <v>6938</v>
      </c>
      <c r="C6123" t="s">
        <v>59</v>
      </c>
      <c r="D6123">
        <v>339.07</v>
      </c>
    </row>
    <row r="6124" spans="1:4" x14ac:dyDescent="0.2">
      <c r="A6124">
        <v>91093</v>
      </c>
      <c r="B6124" t="s">
        <v>6939</v>
      </c>
      <c r="C6124" t="s">
        <v>59</v>
      </c>
      <c r="D6124">
        <v>396.47</v>
      </c>
    </row>
    <row r="6125" spans="1:4" x14ac:dyDescent="0.2">
      <c r="A6125">
        <v>91089</v>
      </c>
      <c r="B6125" t="s">
        <v>6940</v>
      </c>
      <c r="C6125" t="s">
        <v>59</v>
      </c>
      <c r="D6125">
        <v>360.68</v>
      </c>
    </row>
    <row r="6126" spans="1:4" x14ac:dyDescent="0.2">
      <c r="A6126">
        <v>91074</v>
      </c>
      <c r="B6126" t="s">
        <v>6941</v>
      </c>
      <c r="C6126" t="s">
        <v>59</v>
      </c>
      <c r="D6126">
        <v>260.05</v>
      </c>
    </row>
    <row r="6127" spans="1:4" x14ac:dyDescent="0.2">
      <c r="A6127">
        <v>91070</v>
      </c>
      <c r="B6127" t="s">
        <v>6942</v>
      </c>
      <c r="C6127" t="s">
        <v>59</v>
      </c>
      <c r="D6127">
        <v>226.39</v>
      </c>
    </row>
    <row r="6128" spans="1:4" x14ac:dyDescent="0.2">
      <c r="A6128">
        <v>91091</v>
      </c>
      <c r="B6128" t="s">
        <v>6943</v>
      </c>
      <c r="C6128" t="s">
        <v>59</v>
      </c>
      <c r="D6128">
        <v>275.05</v>
      </c>
    </row>
    <row r="6129" spans="1:4" x14ac:dyDescent="0.2">
      <c r="A6129">
        <v>91087</v>
      </c>
      <c r="B6129" t="s">
        <v>6944</v>
      </c>
      <c r="C6129" t="s">
        <v>59</v>
      </c>
      <c r="D6129">
        <v>246.95</v>
      </c>
    </row>
    <row r="6130" spans="1:4" x14ac:dyDescent="0.2">
      <c r="A6130">
        <v>91083</v>
      </c>
      <c r="B6130" t="s">
        <v>6945</v>
      </c>
      <c r="C6130" t="s">
        <v>59</v>
      </c>
      <c r="D6130">
        <v>339.87</v>
      </c>
    </row>
    <row r="6131" spans="1:4" x14ac:dyDescent="0.2">
      <c r="A6131">
        <v>91079</v>
      </c>
      <c r="B6131" t="s">
        <v>6946</v>
      </c>
      <c r="C6131" t="s">
        <v>59</v>
      </c>
      <c r="D6131">
        <v>210</v>
      </c>
    </row>
    <row r="6132" spans="1:4" x14ac:dyDescent="0.2">
      <c r="A6132">
        <v>91100</v>
      </c>
      <c r="B6132" t="s">
        <v>6947</v>
      </c>
      <c r="C6132" t="s">
        <v>59</v>
      </c>
      <c r="D6132">
        <v>285.35000000000002</v>
      </c>
    </row>
    <row r="6133" spans="1:4" x14ac:dyDescent="0.2">
      <c r="A6133">
        <v>91096</v>
      </c>
      <c r="B6133" t="s">
        <v>6948</v>
      </c>
      <c r="C6133" t="s">
        <v>59</v>
      </c>
      <c r="D6133">
        <v>199.4</v>
      </c>
    </row>
    <row r="6134" spans="1:4" x14ac:dyDescent="0.2">
      <c r="A6134">
        <v>91081</v>
      </c>
      <c r="B6134" t="s">
        <v>6949</v>
      </c>
      <c r="C6134" t="s">
        <v>59</v>
      </c>
      <c r="D6134">
        <v>275.70999999999998</v>
      </c>
    </row>
    <row r="6135" spans="1:4" x14ac:dyDescent="0.2">
      <c r="A6135">
        <v>91077</v>
      </c>
      <c r="B6135" t="s">
        <v>6950</v>
      </c>
      <c r="C6135" t="s">
        <v>59</v>
      </c>
      <c r="D6135">
        <v>194.75</v>
      </c>
    </row>
    <row r="6136" spans="1:4" x14ac:dyDescent="0.2">
      <c r="A6136">
        <v>91098</v>
      </c>
      <c r="B6136" t="s">
        <v>6951</v>
      </c>
      <c r="C6136" t="s">
        <v>59</v>
      </c>
      <c r="D6136">
        <v>244.79</v>
      </c>
    </row>
    <row r="6137" spans="1:4" x14ac:dyDescent="0.2">
      <c r="A6137">
        <v>91094</v>
      </c>
      <c r="B6137" t="s">
        <v>6952</v>
      </c>
      <c r="C6137" t="s">
        <v>59</v>
      </c>
      <c r="D6137">
        <v>186.9</v>
      </c>
    </row>
    <row r="6138" spans="1:4" x14ac:dyDescent="0.2">
      <c r="A6138">
        <v>91075</v>
      </c>
      <c r="B6138" t="s">
        <v>6953</v>
      </c>
      <c r="C6138" t="s">
        <v>59</v>
      </c>
      <c r="D6138">
        <v>412.07</v>
      </c>
    </row>
    <row r="6139" spans="1:4" x14ac:dyDescent="0.2">
      <c r="A6139">
        <v>91071</v>
      </c>
      <c r="B6139" t="s">
        <v>6954</v>
      </c>
      <c r="C6139" t="s">
        <v>59</v>
      </c>
      <c r="D6139">
        <v>327.60000000000002</v>
      </c>
    </row>
    <row r="6140" spans="1:4" x14ac:dyDescent="0.2">
      <c r="A6140">
        <v>91092</v>
      </c>
      <c r="B6140" t="s">
        <v>6955</v>
      </c>
      <c r="C6140" t="s">
        <v>59</v>
      </c>
      <c r="D6140">
        <v>407.44</v>
      </c>
    </row>
    <row r="6141" spans="1:4" x14ac:dyDescent="0.2">
      <c r="A6141">
        <v>91088</v>
      </c>
      <c r="B6141" t="s">
        <v>6956</v>
      </c>
      <c r="C6141" t="s">
        <v>59</v>
      </c>
      <c r="D6141">
        <v>346.88</v>
      </c>
    </row>
    <row r="6142" spans="1:4" x14ac:dyDescent="0.2">
      <c r="A6142">
        <v>91073</v>
      </c>
      <c r="B6142" t="s">
        <v>6957</v>
      </c>
      <c r="C6142" t="s">
        <v>59</v>
      </c>
      <c r="D6142">
        <v>269.73</v>
      </c>
    </row>
    <row r="6143" spans="1:4" x14ac:dyDescent="0.2">
      <c r="A6143">
        <v>91069</v>
      </c>
      <c r="B6143" t="s">
        <v>6958</v>
      </c>
      <c r="C6143" t="s">
        <v>59</v>
      </c>
      <c r="D6143">
        <v>212.7</v>
      </c>
    </row>
    <row r="6144" spans="1:4" x14ac:dyDescent="0.2">
      <c r="A6144">
        <v>91090</v>
      </c>
      <c r="B6144" t="s">
        <v>6959</v>
      </c>
      <c r="C6144" t="s">
        <v>59</v>
      </c>
      <c r="D6144">
        <v>274.77999999999997</v>
      </c>
    </row>
    <row r="6145" spans="1:4" x14ac:dyDescent="0.2">
      <c r="A6145">
        <v>91086</v>
      </c>
      <c r="B6145" t="s">
        <v>6960</v>
      </c>
      <c r="C6145" t="s">
        <v>59</v>
      </c>
      <c r="D6145">
        <v>231.72</v>
      </c>
    </row>
    <row r="6146" spans="1:4" x14ac:dyDescent="0.2">
      <c r="A6146">
        <v>105522</v>
      </c>
      <c r="B6146" t="s">
        <v>6961</v>
      </c>
      <c r="C6146" t="s">
        <v>59</v>
      </c>
      <c r="D6146">
        <v>0</v>
      </c>
    </row>
    <row r="6147" spans="1:4" x14ac:dyDescent="0.2">
      <c r="A6147">
        <v>104281</v>
      </c>
      <c r="B6147" t="s">
        <v>6962</v>
      </c>
      <c r="C6147" t="s">
        <v>77</v>
      </c>
      <c r="D6147">
        <v>0</v>
      </c>
    </row>
    <row r="6148" spans="1:4" x14ac:dyDescent="0.2">
      <c r="A6148">
        <v>104287</v>
      </c>
      <c r="B6148" t="s">
        <v>6963</v>
      </c>
      <c r="C6148" t="s">
        <v>77</v>
      </c>
      <c r="D6148">
        <v>0</v>
      </c>
    </row>
    <row r="6149" spans="1:4" x14ac:dyDescent="0.2">
      <c r="A6149">
        <v>104286</v>
      </c>
      <c r="B6149" t="s">
        <v>6964</v>
      </c>
      <c r="C6149" t="s">
        <v>77</v>
      </c>
      <c r="D6149">
        <v>0</v>
      </c>
    </row>
    <row r="6150" spans="1:4" x14ac:dyDescent="0.2">
      <c r="A6150">
        <v>104292</v>
      </c>
      <c r="B6150" t="s">
        <v>6965</v>
      </c>
      <c r="C6150" t="s">
        <v>77</v>
      </c>
      <c r="D6150">
        <v>0</v>
      </c>
    </row>
    <row r="6151" spans="1:4" x14ac:dyDescent="0.2">
      <c r="A6151">
        <v>104282</v>
      </c>
      <c r="B6151" t="s">
        <v>6966</v>
      </c>
      <c r="C6151" t="s">
        <v>77</v>
      </c>
      <c r="D6151">
        <v>0</v>
      </c>
    </row>
    <row r="6152" spans="1:4" x14ac:dyDescent="0.2">
      <c r="A6152">
        <v>104288</v>
      </c>
      <c r="B6152" t="s">
        <v>6967</v>
      </c>
      <c r="C6152" t="s">
        <v>77</v>
      </c>
      <c r="D6152">
        <v>0</v>
      </c>
    </row>
    <row r="6153" spans="1:4" x14ac:dyDescent="0.2">
      <c r="A6153">
        <v>104283</v>
      </c>
      <c r="B6153" t="s">
        <v>6968</v>
      </c>
      <c r="C6153" t="s">
        <v>77</v>
      </c>
      <c r="D6153">
        <v>0</v>
      </c>
    </row>
    <row r="6154" spans="1:4" x14ac:dyDescent="0.2">
      <c r="A6154">
        <v>104289</v>
      </c>
      <c r="B6154" t="s">
        <v>6969</v>
      </c>
      <c r="C6154" t="s">
        <v>77</v>
      </c>
      <c r="D6154">
        <v>0</v>
      </c>
    </row>
    <row r="6155" spans="1:4" x14ac:dyDescent="0.2">
      <c r="A6155">
        <v>104284</v>
      </c>
      <c r="B6155" t="s">
        <v>6970</v>
      </c>
      <c r="C6155" t="s">
        <v>77</v>
      </c>
      <c r="D6155">
        <v>0</v>
      </c>
    </row>
    <row r="6156" spans="1:4" x14ac:dyDescent="0.2">
      <c r="A6156">
        <v>104290</v>
      </c>
      <c r="B6156" t="s">
        <v>6971</v>
      </c>
      <c r="C6156" t="s">
        <v>77</v>
      </c>
      <c r="D6156">
        <v>0</v>
      </c>
    </row>
    <row r="6157" spans="1:4" x14ac:dyDescent="0.2">
      <c r="A6157">
        <v>104285</v>
      </c>
      <c r="B6157" t="s">
        <v>6972</v>
      </c>
      <c r="C6157" t="s">
        <v>77</v>
      </c>
      <c r="D6157">
        <v>0</v>
      </c>
    </row>
    <row r="6158" spans="1:4" x14ac:dyDescent="0.2">
      <c r="A6158">
        <v>104291</v>
      </c>
      <c r="B6158" t="s">
        <v>6973</v>
      </c>
      <c r="C6158" t="s">
        <v>77</v>
      </c>
      <c r="D6158">
        <v>0</v>
      </c>
    </row>
    <row r="6159" spans="1:4" x14ac:dyDescent="0.2">
      <c r="A6159">
        <v>104267</v>
      </c>
      <c r="B6159" t="s">
        <v>6974</v>
      </c>
      <c r="C6159" t="s">
        <v>77</v>
      </c>
      <c r="D6159">
        <v>0</v>
      </c>
    </row>
    <row r="6160" spans="1:4" x14ac:dyDescent="0.2">
      <c r="A6160">
        <v>104268</v>
      </c>
      <c r="B6160" t="s">
        <v>6975</v>
      </c>
      <c r="C6160" t="s">
        <v>77</v>
      </c>
      <c r="D6160">
        <v>0</v>
      </c>
    </row>
    <row r="6161" spans="1:4" x14ac:dyDescent="0.2">
      <c r="A6161">
        <v>104269</v>
      </c>
      <c r="B6161" t="s">
        <v>6976</v>
      </c>
      <c r="C6161" t="s">
        <v>77</v>
      </c>
      <c r="D6161">
        <v>0</v>
      </c>
    </row>
    <row r="6162" spans="1:4" x14ac:dyDescent="0.2">
      <c r="A6162">
        <v>104270</v>
      </c>
      <c r="B6162" t="s">
        <v>6977</v>
      </c>
      <c r="C6162" t="s">
        <v>77</v>
      </c>
      <c r="D6162">
        <v>0</v>
      </c>
    </row>
    <row r="6163" spans="1:4" x14ac:dyDescent="0.2">
      <c r="A6163">
        <v>104276</v>
      </c>
      <c r="B6163" t="s">
        <v>6978</v>
      </c>
      <c r="C6163" t="s">
        <v>77</v>
      </c>
      <c r="D6163">
        <v>0</v>
      </c>
    </row>
    <row r="6164" spans="1:4" x14ac:dyDescent="0.2">
      <c r="A6164">
        <v>104280</v>
      </c>
      <c r="B6164" t="s">
        <v>6979</v>
      </c>
      <c r="C6164" t="s">
        <v>77</v>
      </c>
      <c r="D6164">
        <v>0</v>
      </c>
    </row>
    <row r="6165" spans="1:4" x14ac:dyDescent="0.2">
      <c r="A6165">
        <v>104271</v>
      </c>
      <c r="B6165" t="s">
        <v>6980</v>
      </c>
      <c r="C6165" t="s">
        <v>77</v>
      </c>
      <c r="D6165">
        <v>0</v>
      </c>
    </row>
    <row r="6166" spans="1:4" x14ac:dyDescent="0.2">
      <c r="A6166">
        <v>104272</v>
      </c>
      <c r="B6166" t="s">
        <v>6981</v>
      </c>
      <c r="C6166" t="s">
        <v>77</v>
      </c>
      <c r="D6166">
        <v>0</v>
      </c>
    </row>
    <row r="6167" spans="1:4" x14ac:dyDescent="0.2">
      <c r="A6167">
        <v>104273</v>
      </c>
      <c r="B6167" t="s">
        <v>6982</v>
      </c>
      <c r="C6167" t="s">
        <v>77</v>
      </c>
      <c r="D6167">
        <v>0</v>
      </c>
    </row>
    <row r="6168" spans="1:4" x14ac:dyDescent="0.2">
      <c r="A6168">
        <v>104277</v>
      </c>
      <c r="B6168" t="s">
        <v>6983</v>
      </c>
      <c r="C6168" t="s">
        <v>77</v>
      </c>
      <c r="D6168">
        <v>0</v>
      </c>
    </row>
    <row r="6169" spans="1:4" x14ac:dyDescent="0.2">
      <c r="A6169">
        <v>104274</v>
      </c>
      <c r="B6169" t="s">
        <v>6984</v>
      </c>
      <c r="C6169" t="s">
        <v>77</v>
      </c>
      <c r="D6169">
        <v>0</v>
      </c>
    </row>
    <row r="6170" spans="1:4" x14ac:dyDescent="0.2">
      <c r="A6170">
        <v>104278</v>
      </c>
      <c r="B6170" t="s">
        <v>6985</v>
      </c>
      <c r="C6170" t="s">
        <v>77</v>
      </c>
      <c r="D6170">
        <v>0</v>
      </c>
    </row>
    <row r="6171" spans="1:4" x14ac:dyDescent="0.2">
      <c r="A6171">
        <v>104275</v>
      </c>
      <c r="B6171" t="s">
        <v>6986</v>
      </c>
      <c r="C6171" t="s">
        <v>77</v>
      </c>
      <c r="D6171">
        <v>0</v>
      </c>
    </row>
    <row r="6172" spans="1:4" x14ac:dyDescent="0.2">
      <c r="A6172">
        <v>104279</v>
      </c>
      <c r="B6172" t="s">
        <v>6987</v>
      </c>
      <c r="C6172" t="s">
        <v>77</v>
      </c>
      <c r="D6172">
        <v>0</v>
      </c>
    </row>
    <row r="6173" spans="1:4" x14ac:dyDescent="0.2">
      <c r="A6173">
        <v>104265</v>
      </c>
      <c r="B6173" t="s">
        <v>6988</v>
      </c>
      <c r="C6173" t="s">
        <v>77</v>
      </c>
      <c r="D6173">
        <v>0</v>
      </c>
    </row>
    <row r="6174" spans="1:4" x14ac:dyDescent="0.2">
      <c r="A6174">
        <v>104266</v>
      </c>
      <c r="B6174" t="s">
        <v>6989</v>
      </c>
      <c r="C6174" t="s">
        <v>77</v>
      </c>
      <c r="D6174">
        <v>0</v>
      </c>
    </row>
    <row r="6175" spans="1:4" x14ac:dyDescent="0.2">
      <c r="A6175">
        <v>104305</v>
      </c>
      <c r="B6175" t="s">
        <v>6990</v>
      </c>
      <c r="C6175" t="s">
        <v>54</v>
      </c>
      <c r="D6175">
        <v>0</v>
      </c>
    </row>
    <row r="6176" spans="1:4" x14ac:dyDescent="0.2">
      <c r="A6176">
        <v>104306</v>
      </c>
      <c r="B6176" t="s">
        <v>6991</v>
      </c>
      <c r="C6176" t="s">
        <v>54</v>
      </c>
      <c r="D6176">
        <v>0</v>
      </c>
    </row>
    <row r="6177" spans="1:4" x14ac:dyDescent="0.2">
      <c r="A6177">
        <v>104307</v>
      </c>
      <c r="B6177" t="s">
        <v>6992</v>
      </c>
      <c r="C6177" t="s">
        <v>54</v>
      </c>
      <c r="D6177">
        <v>0</v>
      </c>
    </row>
    <row r="6178" spans="1:4" x14ac:dyDescent="0.2">
      <c r="A6178">
        <v>104308</v>
      </c>
      <c r="B6178" t="s">
        <v>6993</v>
      </c>
      <c r="C6178" t="s">
        <v>54</v>
      </c>
      <c r="D6178">
        <v>0</v>
      </c>
    </row>
    <row r="6179" spans="1:4" x14ac:dyDescent="0.2">
      <c r="A6179">
        <v>104309</v>
      </c>
      <c r="B6179" t="s">
        <v>6994</v>
      </c>
      <c r="C6179" t="s">
        <v>54</v>
      </c>
      <c r="D6179">
        <v>0</v>
      </c>
    </row>
    <row r="6180" spans="1:4" x14ac:dyDescent="0.2">
      <c r="A6180">
        <v>104310</v>
      </c>
      <c r="B6180" t="s">
        <v>6995</v>
      </c>
      <c r="C6180" t="s">
        <v>54</v>
      </c>
      <c r="D6180">
        <v>0</v>
      </c>
    </row>
    <row r="6181" spans="1:4" x14ac:dyDescent="0.2">
      <c r="A6181">
        <v>104311</v>
      </c>
      <c r="B6181" t="s">
        <v>6996</v>
      </c>
      <c r="C6181" t="s">
        <v>54</v>
      </c>
      <c r="D6181">
        <v>0</v>
      </c>
    </row>
    <row r="6182" spans="1:4" x14ac:dyDescent="0.2">
      <c r="A6182">
        <v>104301</v>
      </c>
      <c r="B6182" t="s">
        <v>6997</v>
      </c>
      <c r="C6182" t="s">
        <v>61</v>
      </c>
      <c r="D6182">
        <v>0</v>
      </c>
    </row>
    <row r="6183" spans="1:4" x14ac:dyDescent="0.2">
      <c r="A6183">
        <v>104302</v>
      </c>
      <c r="B6183" t="s">
        <v>6998</v>
      </c>
      <c r="C6183" t="s">
        <v>61</v>
      </c>
      <c r="D6183">
        <v>0</v>
      </c>
    </row>
    <row r="6184" spans="1:4" x14ac:dyDescent="0.2">
      <c r="A6184">
        <v>104303</v>
      </c>
      <c r="B6184" t="s">
        <v>6999</v>
      </c>
      <c r="C6184" t="s">
        <v>61</v>
      </c>
      <c r="D6184">
        <v>0</v>
      </c>
    </row>
    <row r="6185" spans="1:4" x14ac:dyDescent="0.2">
      <c r="A6185">
        <v>104304</v>
      </c>
      <c r="B6185" t="s">
        <v>7000</v>
      </c>
      <c r="C6185" t="s">
        <v>61</v>
      </c>
      <c r="D6185">
        <v>0</v>
      </c>
    </row>
    <row r="6186" spans="1:4" x14ac:dyDescent="0.2">
      <c r="A6186">
        <v>104293</v>
      </c>
      <c r="B6186" t="s">
        <v>7001</v>
      </c>
      <c r="C6186" t="s">
        <v>61</v>
      </c>
      <c r="D6186">
        <v>0</v>
      </c>
    </row>
    <row r="6187" spans="1:4" x14ac:dyDescent="0.2">
      <c r="A6187">
        <v>104297</v>
      </c>
      <c r="B6187" t="s">
        <v>7002</v>
      </c>
      <c r="C6187" t="s">
        <v>61</v>
      </c>
      <c r="D6187">
        <v>0</v>
      </c>
    </row>
    <row r="6188" spans="1:4" x14ac:dyDescent="0.2">
      <c r="A6188">
        <v>104295</v>
      </c>
      <c r="B6188" t="s">
        <v>7003</v>
      </c>
      <c r="C6188" t="s">
        <v>61</v>
      </c>
      <c r="D6188">
        <v>0</v>
      </c>
    </row>
    <row r="6189" spans="1:4" x14ac:dyDescent="0.2">
      <c r="A6189">
        <v>104299</v>
      </c>
      <c r="B6189" t="s">
        <v>7004</v>
      </c>
      <c r="C6189" t="s">
        <v>61</v>
      </c>
      <c r="D6189">
        <v>0</v>
      </c>
    </row>
    <row r="6190" spans="1:4" x14ac:dyDescent="0.2">
      <c r="A6190">
        <v>104294</v>
      </c>
      <c r="B6190" t="s">
        <v>7005</v>
      </c>
      <c r="C6190" t="s">
        <v>61</v>
      </c>
      <c r="D6190">
        <v>0</v>
      </c>
    </row>
    <row r="6191" spans="1:4" x14ac:dyDescent="0.2">
      <c r="A6191">
        <v>104298</v>
      </c>
      <c r="B6191" t="s">
        <v>7006</v>
      </c>
      <c r="C6191" t="s">
        <v>61</v>
      </c>
      <c r="D6191">
        <v>0</v>
      </c>
    </row>
    <row r="6192" spans="1:4" x14ac:dyDescent="0.2">
      <c r="A6192">
        <v>104296</v>
      </c>
      <c r="B6192" t="s">
        <v>7007</v>
      </c>
      <c r="C6192" t="s">
        <v>61</v>
      </c>
      <c r="D6192">
        <v>0</v>
      </c>
    </row>
    <row r="6193" spans="1:4" x14ac:dyDescent="0.2">
      <c r="A6193">
        <v>104300</v>
      </c>
      <c r="B6193" t="s">
        <v>7008</v>
      </c>
      <c r="C6193" t="s">
        <v>61</v>
      </c>
      <c r="D6193">
        <v>0</v>
      </c>
    </row>
    <row r="6194" spans="1:4" x14ac:dyDescent="0.2">
      <c r="A6194">
        <v>90944</v>
      </c>
      <c r="B6194" t="s">
        <v>7009</v>
      </c>
      <c r="C6194" t="s">
        <v>59</v>
      </c>
      <c r="D6194">
        <v>258.25</v>
      </c>
    </row>
    <row r="6195" spans="1:4" x14ac:dyDescent="0.2">
      <c r="A6195">
        <v>90934</v>
      </c>
      <c r="B6195" t="s">
        <v>7010</v>
      </c>
      <c r="C6195" t="s">
        <v>59</v>
      </c>
      <c r="D6195">
        <v>238.83</v>
      </c>
    </row>
    <row r="6196" spans="1:4" x14ac:dyDescent="0.2">
      <c r="A6196">
        <v>90954</v>
      </c>
      <c r="B6196" t="s">
        <v>7011</v>
      </c>
      <c r="C6196" t="s">
        <v>59</v>
      </c>
      <c r="D6196">
        <v>293.81</v>
      </c>
    </row>
    <row r="6197" spans="1:4" x14ac:dyDescent="0.2">
      <c r="A6197">
        <v>90933</v>
      </c>
      <c r="B6197" t="s">
        <v>7012</v>
      </c>
      <c r="C6197" t="s">
        <v>59</v>
      </c>
      <c r="D6197">
        <v>224.3</v>
      </c>
    </row>
    <row r="6198" spans="1:4" x14ac:dyDescent="0.2">
      <c r="A6198">
        <v>90943</v>
      </c>
      <c r="B6198" t="s">
        <v>7013</v>
      </c>
      <c r="C6198" t="s">
        <v>59</v>
      </c>
      <c r="D6198">
        <v>242.43</v>
      </c>
    </row>
    <row r="6199" spans="1:4" x14ac:dyDescent="0.2">
      <c r="A6199">
        <v>90953</v>
      </c>
      <c r="B6199" t="s">
        <v>7014</v>
      </c>
      <c r="C6199" t="s">
        <v>59</v>
      </c>
      <c r="D6199">
        <v>275.62</v>
      </c>
    </row>
    <row r="6200" spans="1:4" x14ac:dyDescent="0.2">
      <c r="A6200">
        <v>90932</v>
      </c>
      <c r="B6200" t="s">
        <v>7015</v>
      </c>
      <c r="C6200" t="s">
        <v>59</v>
      </c>
      <c r="D6200">
        <v>91.87</v>
      </c>
    </row>
    <row r="6201" spans="1:4" x14ac:dyDescent="0.2">
      <c r="A6201">
        <v>90942</v>
      </c>
      <c r="B6201" t="s">
        <v>7016</v>
      </c>
      <c r="C6201" t="s">
        <v>59</v>
      </c>
      <c r="D6201">
        <v>98.21</v>
      </c>
    </row>
    <row r="6202" spans="1:4" x14ac:dyDescent="0.2">
      <c r="A6202">
        <v>90952</v>
      </c>
      <c r="B6202" t="s">
        <v>7017</v>
      </c>
      <c r="C6202" t="s">
        <v>59</v>
      </c>
      <c r="D6202">
        <v>109.8</v>
      </c>
    </row>
    <row r="6203" spans="1:4" x14ac:dyDescent="0.2">
      <c r="A6203">
        <v>90930</v>
      </c>
      <c r="B6203" t="s">
        <v>7018</v>
      </c>
      <c r="C6203" t="s">
        <v>59</v>
      </c>
      <c r="D6203">
        <v>84.36</v>
      </c>
    </row>
    <row r="6204" spans="1:4" x14ac:dyDescent="0.2">
      <c r="A6204">
        <v>90940</v>
      </c>
      <c r="B6204" t="s">
        <v>7019</v>
      </c>
      <c r="C6204" t="s">
        <v>59</v>
      </c>
      <c r="D6204">
        <v>90.03</v>
      </c>
    </row>
    <row r="6205" spans="1:4" x14ac:dyDescent="0.2">
      <c r="A6205">
        <v>90950</v>
      </c>
      <c r="B6205" t="s">
        <v>7020</v>
      </c>
      <c r="C6205" t="s">
        <v>59</v>
      </c>
      <c r="D6205">
        <v>100.39</v>
      </c>
    </row>
    <row r="6206" spans="1:4" x14ac:dyDescent="0.2">
      <c r="A6206">
        <v>88476</v>
      </c>
      <c r="B6206" t="s">
        <v>7021</v>
      </c>
      <c r="C6206" t="s">
        <v>59</v>
      </c>
      <c r="D6206">
        <v>28.26</v>
      </c>
    </row>
    <row r="6207" spans="1:4" x14ac:dyDescent="0.2">
      <c r="A6207">
        <v>88477</v>
      </c>
      <c r="B6207" t="s">
        <v>786</v>
      </c>
      <c r="C6207" t="s">
        <v>59</v>
      </c>
      <c r="D6207">
        <v>39.03</v>
      </c>
    </row>
    <row r="6208" spans="1:4" x14ac:dyDescent="0.2">
      <c r="A6208">
        <v>88478</v>
      </c>
      <c r="B6208" t="s">
        <v>7022</v>
      </c>
      <c r="C6208" t="s">
        <v>59</v>
      </c>
      <c r="D6208">
        <v>47.96</v>
      </c>
    </row>
    <row r="6209" spans="1:4" x14ac:dyDescent="0.2">
      <c r="A6209">
        <v>88470</v>
      </c>
      <c r="B6209" t="s">
        <v>7023</v>
      </c>
      <c r="C6209" t="s">
        <v>59</v>
      </c>
      <c r="D6209">
        <v>35.39</v>
      </c>
    </row>
    <row r="6210" spans="1:4" x14ac:dyDescent="0.2">
      <c r="A6210">
        <v>88471</v>
      </c>
      <c r="B6210" t="s">
        <v>7024</v>
      </c>
      <c r="C6210" t="s">
        <v>59</v>
      </c>
      <c r="D6210">
        <v>44.09</v>
      </c>
    </row>
    <row r="6211" spans="1:4" x14ac:dyDescent="0.2">
      <c r="A6211">
        <v>88472</v>
      </c>
      <c r="B6211" t="s">
        <v>7025</v>
      </c>
      <c r="C6211" t="s">
        <v>59</v>
      </c>
      <c r="D6211">
        <v>51.02</v>
      </c>
    </row>
    <row r="6212" spans="1:4" x14ac:dyDescent="0.2">
      <c r="A6212">
        <v>87759</v>
      </c>
      <c r="B6212" t="s">
        <v>7026</v>
      </c>
      <c r="C6212" t="s">
        <v>59</v>
      </c>
      <c r="D6212">
        <v>163.01</v>
      </c>
    </row>
    <row r="6213" spans="1:4" x14ac:dyDescent="0.2">
      <c r="A6213">
        <v>87769</v>
      </c>
      <c r="B6213" t="s">
        <v>7027</v>
      </c>
      <c r="C6213" t="s">
        <v>59</v>
      </c>
      <c r="D6213">
        <v>196.37</v>
      </c>
    </row>
    <row r="6214" spans="1:4" x14ac:dyDescent="0.2">
      <c r="A6214">
        <v>87739</v>
      </c>
      <c r="B6214" t="s">
        <v>7028</v>
      </c>
      <c r="C6214" t="s">
        <v>59</v>
      </c>
      <c r="D6214">
        <v>124.32</v>
      </c>
    </row>
    <row r="6215" spans="1:4" x14ac:dyDescent="0.2">
      <c r="A6215">
        <v>87749</v>
      </c>
      <c r="B6215" t="s">
        <v>7029</v>
      </c>
      <c r="C6215" t="s">
        <v>59</v>
      </c>
      <c r="D6215">
        <v>165</v>
      </c>
    </row>
    <row r="6216" spans="1:4" x14ac:dyDescent="0.2">
      <c r="A6216">
        <v>87624</v>
      </c>
      <c r="B6216" t="s">
        <v>7030</v>
      </c>
      <c r="C6216" t="s">
        <v>59</v>
      </c>
      <c r="D6216">
        <v>112.65</v>
      </c>
    </row>
    <row r="6217" spans="1:4" x14ac:dyDescent="0.2">
      <c r="A6217">
        <v>87634</v>
      </c>
      <c r="B6217" t="s">
        <v>7031</v>
      </c>
      <c r="C6217" t="s">
        <v>59</v>
      </c>
      <c r="D6217">
        <v>153.33000000000001</v>
      </c>
    </row>
    <row r="6218" spans="1:4" x14ac:dyDescent="0.2">
      <c r="A6218">
        <v>87644</v>
      </c>
      <c r="B6218" t="s">
        <v>7032</v>
      </c>
      <c r="C6218" t="s">
        <v>59</v>
      </c>
      <c r="D6218">
        <v>186.63</v>
      </c>
    </row>
    <row r="6219" spans="1:4" x14ac:dyDescent="0.2">
      <c r="A6219">
        <v>87684</v>
      </c>
      <c r="B6219" t="s">
        <v>7033</v>
      </c>
      <c r="C6219" t="s">
        <v>59</v>
      </c>
      <c r="D6219">
        <v>182.27</v>
      </c>
    </row>
    <row r="6220" spans="1:4" x14ac:dyDescent="0.2">
      <c r="A6220">
        <v>87694</v>
      </c>
      <c r="B6220" t="s">
        <v>7034</v>
      </c>
      <c r="C6220" t="s">
        <v>59</v>
      </c>
      <c r="D6220">
        <v>208.78</v>
      </c>
    </row>
    <row r="6221" spans="1:4" x14ac:dyDescent="0.2">
      <c r="A6221">
        <v>87704</v>
      </c>
      <c r="B6221" t="s">
        <v>7035</v>
      </c>
      <c r="C6221" t="s">
        <v>59</v>
      </c>
      <c r="D6221">
        <v>226.94</v>
      </c>
    </row>
    <row r="6222" spans="1:4" x14ac:dyDescent="0.2">
      <c r="A6222">
        <v>87758</v>
      </c>
      <c r="B6222" t="s">
        <v>7036</v>
      </c>
      <c r="C6222" t="s">
        <v>59</v>
      </c>
      <c r="D6222">
        <v>152.69999999999999</v>
      </c>
    </row>
    <row r="6223" spans="1:4" x14ac:dyDescent="0.2">
      <c r="A6223">
        <v>87768</v>
      </c>
      <c r="B6223" t="s">
        <v>7037</v>
      </c>
      <c r="C6223" t="s">
        <v>59</v>
      </c>
      <c r="D6223">
        <v>183.69</v>
      </c>
    </row>
    <row r="6224" spans="1:4" x14ac:dyDescent="0.2">
      <c r="A6224">
        <v>87738</v>
      </c>
      <c r="B6224" t="s">
        <v>7038</v>
      </c>
      <c r="C6224" t="s">
        <v>59</v>
      </c>
      <c r="D6224">
        <v>116.9</v>
      </c>
    </row>
    <row r="6225" spans="1:4" x14ac:dyDescent="0.2">
      <c r="A6225">
        <v>87748</v>
      </c>
      <c r="B6225" t="s">
        <v>7039</v>
      </c>
      <c r="C6225" t="s">
        <v>59</v>
      </c>
      <c r="D6225">
        <v>154.69</v>
      </c>
    </row>
    <row r="6226" spans="1:4" x14ac:dyDescent="0.2">
      <c r="A6226">
        <v>87623</v>
      </c>
      <c r="B6226" t="s">
        <v>7040</v>
      </c>
      <c r="C6226" t="s">
        <v>59</v>
      </c>
      <c r="D6226">
        <v>105.23</v>
      </c>
    </row>
    <row r="6227" spans="1:4" x14ac:dyDescent="0.2">
      <c r="A6227">
        <v>87633</v>
      </c>
      <c r="B6227" t="s">
        <v>7041</v>
      </c>
      <c r="C6227" t="s">
        <v>59</v>
      </c>
      <c r="D6227">
        <v>143.02000000000001</v>
      </c>
    </row>
    <row r="6228" spans="1:4" x14ac:dyDescent="0.2">
      <c r="A6228">
        <v>87643</v>
      </c>
      <c r="B6228" t="s">
        <v>7042</v>
      </c>
      <c r="C6228" t="s">
        <v>59</v>
      </c>
      <c r="D6228">
        <v>173.95</v>
      </c>
    </row>
    <row r="6229" spans="1:4" x14ac:dyDescent="0.2">
      <c r="A6229">
        <v>87683</v>
      </c>
      <c r="B6229" t="s">
        <v>7043</v>
      </c>
      <c r="C6229" t="s">
        <v>59</v>
      </c>
      <c r="D6229">
        <v>169.59</v>
      </c>
    </row>
    <row r="6230" spans="1:4" x14ac:dyDescent="0.2">
      <c r="A6230">
        <v>87703</v>
      </c>
      <c r="B6230" t="s">
        <v>7044</v>
      </c>
      <c r="C6230" t="s">
        <v>59</v>
      </c>
      <c r="D6230">
        <v>211.12</v>
      </c>
    </row>
    <row r="6231" spans="1:4" x14ac:dyDescent="0.2">
      <c r="A6231">
        <v>87693</v>
      </c>
      <c r="B6231" t="s">
        <v>7045</v>
      </c>
      <c r="C6231" t="s">
        <v>59</v>
      </c>
      <c r="D6231">
        <v>194.25</v>
      </c>
    </row>
    <row r="6232" spans="1:4" x14ac:dyDescent="0.2">
      <c r="A6232">
        <v>87757</v>
      </c>
      <c r="B6232" t="s">
        <v>7046</v>
      </c>
      <c r="C6232" t="s">
        <v>59</v>
      </c>
      <c r="D6232">
        <v>58.66</v>
      </c>
    </row>
    <row r="6233" spans="1:4" x14ac:dyDescent="0.2">
      <c r="A6233">
        <v>87767</v>
      </c>
      <c r="B6233" t="s">
        <v>7047</v>
      </c>
      <c r="C6233" t="s">
        <v>59</v>
      </c>
      <c r="D6233">
        <v>68.05</v>
      </c>
    </row>
    <row r="6234" spans="1:4" x14ac:dyDescent="0.2">
      <c r="A6234">
        <v>87737</v>
      </c>
      <c r="B6234" t="s">
        <v>7048</v>
      </c>
      <c r="C6234" t="s">
        <v>59</v>
      </c>
      <c r="D6234">
        <v>49.27</v>
      </c>
    </row>
    <row r="6235" spans="1:4" x14ac:dyDescent="0.2">
      <c r="A6235">
        <v>87747</v>
      </c>
      <c r="B6235" t="s">
        <v>7049</v>
      </c>
      <c r="C6235" t="s">
        <v>59</v>
      </c>
      <c r="D6235">
        <v>60.65</v>
      </c>
    </row>
    <row r="6236" spans="1:4" x14ac:dyDescent="0.2">
      <c r="A6236">
        <v>87622</v>
      </c>
      <c r="B6236" t="s">
        <v>7050</v>
      </c>
      <c r="C6236" t="s">
        <v>59</v>
      </c>
      <c r="D6236">
        <v>37.6</v>
      </c>
    </row>
    <row r="6237" spans="1:4" x14ac:dyDescent="0.2">
      <c r="A6237">
        <v>87632</v>
      </c>
      <c r="B6237" t="s">
        <v>7051</v>
      </c>
      <c r="C6237" t="s">
        <v>59</v>
      </c>
      <c r="D6237">
        <v>48.98</v>
      </c>
    </row>
    <row r="6238" spans="1:4" x14ac:dyDescent="0.2">
      <c r="A6238">
        <v>87642</v>
      </c>
      <c r="B6238" t="s">
        <v>7052</v>
      </c>
      <c r="C6238" t="s">
        <v>59</v>
      </c>
      <c r="D6238">
        <v>58.31</v>
      </c>
    </row>
    <row r="6239" spans="1:4" x14ac:dyDescent="0.2">
      <c r="A6239">
        <v>87682</v>
      </c>
      <c r="B6239" t="s">
        <v>7053</v>
      </c>
      <c r="C6239" t="s">
        <v>59</v>
      </c>
      <c r="D6239">
        <v>53.95</v>
      </c>
    </row>
    <row r="6240" spans="1:4" x14ac:dyDescent="0.2">
      <c r="A6240">
        <v>87692</v>
      </c>
      <c r="B6240" t="s">
        <v>7054</v>
      </c>
      <c r="C6240" t="s">
        <v>59</v>
      </c>
      <c r="D6240">
        <v>61.82</v>
      </c>
    </row>
    <row r="6241" spans="1:4" x14ac:dyDescent="0.2">
      <c r="A6241">
        <v>87702</v>
      </c>
      <c r="B6241" t="s">
        <v>7055</v>
      </c>
      <c r="C6241" t="s">
        <v>59</v>
      </c>
      <c r="D6241">
        <v>66.900000000000006</v>
      </c>
    </row>
    <row r="6242" spans="1:4" x14ac:dyDescent="0.2">
      <c r="A6242">
        <v>87755</v>
      </c>
      <c r="B6242" t="s">
        <v>7056</v>
      </c>
      <c r="C6242" t="s">
        <v>59</v>
      </c>
      <c r="D6242">
        <v>53.33</v>
      </c>
    </row>
    <row r="6243" spans="1:4" x14ac:dyDescent="0.2">
      <c r="A6243">
        <v>87765</v>
      </c>
      <c r="B6243" t="s">
        <v>7057</v>
      </c>
      <c r="C6243" t="s">
        <v>59</v>
      </c>
      <c r="D6243">
        <v>61.49</v>
      </c>
    </row>
    <row r="6244" spans="1:4" x14ac:dyDescent="0.2">
      <c r="A6244">
        <v>87735</v>
      </c>
      <c r="B6244" t="s">
        <v>7058</v>
      </c>
      <c r="C6244" t="s">
        <v>59</v>
      </c>
      <c r="D6244">
        <v>45.43</v>
      </c>
    </row>
    <row r="6245" spans="1:4" x14ac:dyDescent="0.2">
      <c r="A6245">
        <v>87745</v>
      </c>
      <c r="B6245" t="s">
        <v>7059</v>
      </c>
      <c r="C6245" t="s">
        <v>59</v>
      </c>
      <c r="D6245">
        <v>55.32</v>
      </c>
    </row>
    <row r="6246" spans="1:4" x14ac:dyDescent="0.2">
      <c r="A6246">
        <v>87620</v>
      </c>
      <c r="B6246" t="s">
        <v>7060</v>
      </c>
      <c r="C6246" t="s">
        <v>59</v>
      </c>
      <c r="D6246">
        <v>33.76</v>
      </c>
    </row>
    <row r="6247" spans="1:4" x14ac:dyDescent="0.2">
      <c r="A6247">
        <v>87630</v>
      </c>
      <c r="B6247" t="s">
        <v>7061</v>
      </c>
      <c r="C6247" t="s">
        <v>59</v>
      </c>
      <c r="D6247">
        <v>43.65</v>
      </c>
    </row>
    <row r="6248" spans="1:4" x14ac:dyDescent="0.2">
      <c r="A6248">
        <v>87640</v>
      </c>
      <c r="B6248" t="s">
        <v>7062</v>
      </c>
      <c r="C6248" t="s">
        <v>59</v>
      </c>
      <c r="D6248">
        <v>51.75</v>
      </c>
    </row>
    <row r="6249" spans="1:4" x14ac:dyDescent="0.2">
      <c r="A6249">
        <v>87680</v>
      </c>
      <c r="B6249" t="s">
        <v>7063</v>
      </c>
      <c r="C6249" t="s">
        <v>59</v>
      </c>
      <c r="D6249">
        <v>47.39</v>
      </c>
    </row>
    <row r="6250" spans="1:4" x14ac:dyDescent="0.2">
      <c r="A6250">
        <v>87690</v>
      </c>
      <c r="B6250" t="s">
        <v>7064</v>
      </c>
      <c r="C6250" t="s">
        <v>59</v>
      </c>
      <c r="D6250">
        <v>54.31</v>
      </c>
    </row>
    <row r="6251" spans="1:4" x14ac:dyDescent="0.2">
      <c r="A6251">
        <v>87700</v>
      </c>
      <c r="B6251" t="s">
        <v>7065</v>
      </c>
      <c r="C6251" t="s">
        <v>59</v>
      </c>
      <c r="D6251">
        <v>58.72</v>
      </c>
    </row>
    <row r="6252" spans="1:4" x14ac:dyDescent="0.2">
      <c r="A6252">
        <v>102803</v>
      </c>
      <c r="B6252" t="s">
        <v>7066</v>
      </c>
      <c r="C6252" t="s">
        <v>59</v>
      </c>
      <c r="D6252">
        <v>2.4</v>
      </c>
    </row>
    <row r="6253" spans="1:4" x14ac:dyDescent="0.2">
      <c r="A6253">
        <v>92717</v>
      </c>
      <c r="B6253" t="s">
        <v>7067</v>
      </c>
      <c r="C6253" t="s">
        <v>284</v>
      </c>
      <c r="D6253">
        <v>0.28999999999999998</v>
      </c>
    </row>
    <row r="6254" spans="1:4" x14ac:dyDescent="0.2">
      <c r="A6254">
        <v>92716</v>
      </c>
      <c r="B6254" t="s">
        <v>7068</v>
      </c>
      <c r="C6254" t="s">
        <v>283</v>
      </c>
      <c r="D6254">
        <v>136.19</v>
      </c>
    </row>
    <row r="6255" spans="1:4" x14ac:dyDescent="0.2">
      <c r="A6255">
        <v>103668</v>
      </c>
      <c r="B6255" t="s">
        <v>7069</v>
      </c>
      <c r="C6255" t="s">
        <v>284</v>
      </c>
      <c r="D6255">
        <v>0</v>
      </c>
    </row>
    <row r="6256" spans="1:4" x14ac:dyDescent="0.2">
      <c r="A6256">
        <v>103667</v>
      </c>
      <c r="B6256" t="s">
        <v>7070</v>
      </c>
      <c r="C6256" t="s">
        <v>283</v>
      </c>
      <c r="D6256">
        <v>0</v>
      </c>
    </row>
    <row r="6257" spans="1:4" x14ac:dyDescent="0.2">
      <c r="A6257">
        <v>89218</v>
      </c>
      <c r="B6257" t="s">
        <v>7071</v>
      </c>
      <c r="C6257" t="s">
        <v>284</v>
      </c>
      <c r="D6257">
        <v>82</v>
      </c>
    </row>
    <row r="6258" spans="1:4" x14ac:dyDescent="0.2">
      <c r="A6258">
        <v>89843</v>
      </c>
      <c r="B6258" t="s">
        <v>7072</v>
      </c>
      <c r="C6258" t="s">
        <v>283</v>
      </c>
      <c r="D6258">
        <v>207.71</v>
      </c>
    </row>
    <row r="6259" spans="1:4" x14ac:dyDescent="0.2">
      <c r="A6259">
        <v>87446</v>
      </c>
      <c r="B6259" t="s">
        <v>7073</v>
      </c>
      <c r="C6259" t="s">
        <v>284</v>
      </c>
      <c r="D6259">
        <v>0.59</v>
      </c>
    </row>
    <row r="6260" spans="1:4" x14ac:dyDescent="0.2">
      <c r="A6260">
        <v>87445</v>
      </c>
      <c r="B6260" t="s">
        <v>7074</v>
      </c>
      <c r="C6260" t="s">
        <v>283</v>
      </c>
      <c r="D6260">
        <v>5.61</v>
      </c>
    </row>
    <row r="6261" spans="1:4" x14ac:dyDescent="0.2">
      <c r="A6261">
        <v>93234</v>
      </c>
      <c r="B6261" t="s">
        <v>7075</v>
      </c>
      <c r="C6261" t="s">
        <v>284</v>
      </c>
      <c r="D6261">
        <v>0.54</v>
      </c>
    </row>
    <row r="6262" spans="1:4" x14ac:dyDescent="0.2">
      <c r="A6262">
        <v>93233</v>
      </c>
      <c r="B6262" t="s">
        <v>7076</v>
      </c>
      <c r="C6262" t="s">
        <v>283</v>
      </c>
      <c r="D6262">
        <v>5.86</v>
      </c>
    </row>
    <row r="6263" spans="1:4" x14ac:dyDescent="0.2">
      <c r="A6263">
        <v>102953</v>
      </c>
      <c r="B6263" t="s">
        <v>7077</v>
      </c>
      <c r="C6263" t="s">
        <v>284</v>
      </c>
      <c r="D6263">
        <v>0</v>
      </c>
    </row>
    <row r="6264" spans="1:4" x14ac:dyDescent="0.2">
      <c r="A6264">
        <v>102952</v>
      </c>
      <c r="B6264" t="s">
        <v>7078</v>
      </c>
      <c r="C6264" t="s">
        <v>283</v>
      </c>
      <c r="D6264">
        <v>0</v>
      </c>
    </row>
    <row r="6265" spans="1:4" x14ac:dyDescent="0.2">
      <c r="A6265">
        <v>88831</v>
      </c>
      <c r="B6265" t="s">
        <v>7079</v>
      </c>
      <c r="C6265" t="s">
        <v>284</v>
      </c>
      <c r="D6265">
        <v>0.43</v>
      </c>
    </row>
    <row r="6266" spans="1:4" x14ac:dyDescent="0.2">
      <c r="A6266">
        <v>88830</v>
      </c>
      <c r="B6266" t="s">
        <v>7080</v>
      </c>
      <c r="C6266" t="s">
        <v>283</v>
      </c>
      <c r="D6266">
        <v>2.1800000000000002</v>
      </c>
    </row>
    <row r="6267" spans="1:4" x14ac:dyDescent="0.2">
      <c r="A6267">
        <v>89226</v>
      </c>
      <c r="B6267" t="s">
        <v>7081</v>
      </c>
      <c r="C6267" t="s">
        <v>284</v>
      </c>
      <c r="D6267">
        <v>1.78</v>
      </c>
    </row>
    <row r="6268" spans="1:4" x14ac:dyDescent="0.2">
      <c r="A6268">
        <v>89225</v>
      </c>
      <c r="B6268" t="s">
        <v>7082</v>
      </c>
      <c r="C6268" t="s">
        <v>283</v>
      </c>
      <c r="D6268">
        <v>6.09</v>
      </c>
    </row>
    <row r="6269" spans="1:4" x14ac:dyDescent="0.2">
      <c r="A6269">
        <v>89279</v>
      </c>
      <c r="B6269" t="s">
        <v>7083</v>
      </c>
      <c r="C6269" t="s">
        <v>284</v>
      </c>
      <c r="D6269">
        <v>2.17</v>
      </c>
    </row>
    <row r="6270" spans="1:4" x14ac:dyDescent="0.2">
      <c r="A6270">
        <v>89278</v>
      </c>
      <c r="B6270" t="s">
        <v>7084</v>
      </c>
      <c r="C6270" t="s">
        <v>283</v>
      </c>
      <c r="D6270">
        <v>13.2</v>
      </c>
    </row>
    <row r="6271" spans="1:4" x14ac:dyDescent="0.2">
      <c r="A6271">
        <v>90651</v>
      </c>
      <c r="B6271" t="s">
        <v>7085</v>
      </c>
      <c r="C6271" t="s">
        <v>284</v>
      </c>
      <c r="D6271">
        <v>0.97</v>
      </c>
    </row>
    <row r="6272" spans="1:4" x14ac:dyDescent="0.2">
      <c r="A6272">
        <v>90650</v>
      </c>
      <c r="B6272" t="s">
        <v>7086</v>
      </c>
      <c r="C6272" t="s">
        <v>283</v>
      </c>
      <c r="D6272">
        <v>12.38</v>
      </c>
    </row>
    <row r="6273" spans="1:4" x14ac:dyDescent="0.2">
      <c r="A6273">
        <v>90657</v>
      </c>
      <c r="B6273" t="s">
        <v>7087</v>
      </c>
      <c r="C6273" t="s">
        <v>284</v>
      </c>
      <c r="D6273">
        <v>5.37</v>
      </c>
    </row>
    <row r="6274" spans="1:4" x14ac:dyDescent="0.2">
      <c r="A6274">
        <v>90656</v>
      </c>
      <c r="B6274" t="s">
        <v>7088</v>
      </c>
      <c r="C6274" t="s">
        <v>283</v>
      </c>
      <c r="D6274">
        <v>17.079999999999998</v>
      </c>
    </row>
    <row r="6275" spans="1:4" x14ac:dyDescent="0.2">
      <c r="A6275">
        <v>90663</v>
      </c>
      <c r="B6275" t="s">
        <v>7089</v>
      </c>
      <c r="C6275" t="s">
        <v>284</v>
      </c>
      <c r="D6275">
        <v>5.75</v>
      </c>
    </row>
    <row r="6276" spans="1:4" x14ac:dyDescent="0.2">
      <c r="A6276">
        <v>90662</v>
      </c>
      <c r="B6276" t="s">
        <v>7090</v>
      </c>
      <c r="C6276" t="s">
        <v>283</v>
      </c>
      <c r="D6276">
        <v>17.8</v>
      </c>
    </row>
    <row r="6277" spans="1:4" x14ac:dyDescent="0.2">
      <c r="A6277">
        <v>89022</v>
      </c>
      <c r="B6277" t="s">
        <v>7091</v>
      </c>
      <c r="C6277" t="s">
        <v>284</v>
      </c>
      <c r="D6277">
        <v>0.41</v>
      </c>
    </row>
    <row r="6278" spans="1:4" x14ac:dyDescent="0.2">
      <c r="A6278">
        <v>89021</v>
      </c>
      <c r="B6278" t="s">
        <v>7092</v>
      </c>
      <c r="C6278" t="s">
        <v>283</v>
      </c>
      <c r="D6278">
        <v>2.86</v>
      </c>
    </row>
    <row r="6279" spans="1:4" x14ac:dyDescent="0.2">
      <c r="A6279">
        <v>90644</v>
      </c>
      <c r="B6279" t="s">
        <v>7093</v>
      </c>
      <c r="C6279" t="s">
        <v>284</v>
      </c>
      <c r="D6279">
        <v>8.25</v>
      </c>
    </row>
    <row r="6280" spans="1:4" x14ac:dyDescent="0.2">
      <c r="A6280">
        <v>90643</v>
      </c>
      <c r="B6280" t="s">
        <v>7094</v>
      </c>
      <c r="C6280" t="s">
        <v>283</v>
      </c>
      <c r="D6280">
        <v>28.81</v>
      </c>
    </row>
    <row r="6281" spans="1:4" x14ac:dyDescent="0.2">
      <c r="A6281">
        <v>102811</v>
      </c>
      <c r="B6281" t="s">
        <v>7095</v>
      </c>
      <c r="C6281" t="s">
        <v>284</v>
      </c>
      <c r="D6281">
        <v>0</v>
      </c>
    </row>
    <row r="6282" spans="1:4" x14ac:dyDescent="0.2">
      <c r="A6282">
        <v>102810</v>
      </c>
      <c r="B6282" t="s">
        <v>7096</v>
      </c>
      <c r="C6282" t="s">
        <v>283</v>
      </c>
      <c r="D6282">
        <v>0</v>
      </c>
    </row>
    <row r="6283" spans="1:4" x14ac:dyDescent="0.2">
      <c r="A6283">
        <v>92146</v>
      </c>
      <c r="B6283" t="s">
        <v>7097</v>
      </c>
      <c r="C6283" t="s">
        <v>284</v>
      </c>
      <c r="D6283">
        <v>34.57</v>
      </c>
    </row>
    <row r="6284" spans="1:4" x14ac:dyDescent="0.2">
      <c r="A6284">
        <v>92145</v>
      </c>
      <c r="B6284" t="s">
        <v>7098</v>
      </c>
      <c r="C6284" t="s">
        <v>283</v>
      </c>
      <c r="D6284">
        <v>81.88</v>
      </c>
    </row>
    <row r="6285" spans="1:4" x14ac:dyDescent="0.2">
      <c r="A6285">
        <v>92139</v>
      </c>
      <c r="B6285" t="s">
        <v>7099</v>
      </c>
      <c r="C6285" t="s">
        <v>284</v>
      </c>
      <c r="D6285">
        <v>46.29</v>
      </c>
    </row>
    <row r="6286" spans="1:4" x14ac:dyDescent="0.2">
      <c r="A6286">
        <v>92138</v>
      </c>
      <c r="B6286" t="s">
        <v>7100</v>
      </c>
      <c r="C6286" t="s">
        <v>283</v>
      </c>
      <c r="D6286">
        <v>99.51</v>
      </c>
    </row>
    <row r="6287" spans="1:4" x14ac:dyDescent="0.2">
      <c r="A6287">
        <v>91387</v>
      </c>
      <c r="B6287" t="s">
        <v>7101</v>
      </c>
      <c r="C6287" t="s">
        <v>284</v>
      </c>
      <c r="D6287">
        <v>79.650000000000006</v>
      </c>
    </row>
    <row r="6288" spans="1:4" x14ac:dyDescent="0.2">
      <c r="A6288">
        <v>91386</v>
      </c>
      <c r="B6288" t="s">
        <v>7102</v>
      </c>
      <c r="C6288" t="s">
        <v>283</v>
      </c>
      <c r="D6288">
        <v>282.93</v>
      </c>
    </row>
    <row r="6289" spans="1:4" x14ac:dyDescent="0.2">
      <c r="A6289">
        <v>96036</v>
      </c>
      <c r="B6289" t="s">
        <v>7103</v>
      </c>
      <c r="C6289" t="s">
        <v>284</v>
      </c>
      <c r="D6289">
        <v>87.96</v>
      </c>
    </row>
    <row r="6290" spans="1:4" x14ac:dyDescent="0.2">
      <c r="A6290">
        <v>96035</v>
      </c>
      <c r="B6290" t="s">
        <v>7104</v>
      </c>
      <c r="C6290" t="s">
        <v>283</v>
      </c>
      <c r="D6290">
        <v>296.63</v>
      </c>
    </row>
    <row r="6291" spans="1:4" x14ac:dyDescent="0.2">
      <c r="A6291">
        <v>89877</v>
      </c>
      <c r="B6291" t="s">
        <v>7105</v>
      </c>
      <c r="C6291" t="s">
        <v>284</v>
      </c>
      <c r="D6291">
        <v>93.31</v>
      </c>
    </row>
    <row r="6292" spans="1:4" x14ac:dyDescent="0.2">
      <c r="A6292">
        <v>89876</v>
      </c>
      <c r="B6292" t="s">
        <v>7106</v>
      </c>
      <c r="C6292" t="s">
        <v>283</v>
      </c>
      <c r="D6292">
        <v>347.38</v>
      </c>
    </row>
    <row r="6293" spans="1:4" x14ac:dyDescent="0.2">
      <c r="A6293">
        <v>89884</v>
      </c>
      <c r="B6293" t="s">
        <v>7107</v>
      </c>
      <c r="C6293" t="s">
        <v>284</v>
      </c>
      <c r="D6293">
        <v>97.31</v>
      </c>
    </row>
    <row r="6294" spans="1:4" x14ac:dyDescent="0.2">
      <c r="A6294">
        <v>89883</v>
      </c>
      <c r="B6294" t="s">
        <v>7108</v>
      </c>
      <c r="C6294" t="s">
        <v>283</v>
      </c>
      <c r="D6294">
        <v>384.19</v>
      </c>
    </row>
    <row r="6295" spans="1:4" x14ac:dyDescent="0.2">
      <c r="A6295">
        <v>67827</v>
      </c>
      <c r="B6295" t="s">
        <v>7109</v>
      </c>
      <c r="C6295" t="s">
        <v>284</v>
      </c>
      <c r="D6295">
        <v>69.78</v>
      </c>
    </row>
    <row r="6296" spans="1:4" x14ac:dyDescent="0.2">
      <c r="A6296">
        <v>67826</v>
      </c>
      <c r="B6296" t="s">
        <v>7110</v>
      </c>
      <c r="C6296" t="s">
        <v>283</v>
      </c>
      <c r="D6296">
        <v>198.08</v>
      </c>
    </row>
    <row r="6297" spans="1:4" x14ac:dyDescent="0.2">
      <c r="A6297">
        <v>5961</v>
      </c>
      <c r="B6297" t="s">
        <v>7111</v>
      </c>
      <c r="C6297" t="s">
        <v>284</v>
      </c>
      <c r="D6297">
        <v>68.55</v>
      </c>
    </row>
    <row r="6298" spans="1:4" x14ac:dyDescent="0.2">
      <c r="A6298">
        <v>5811</v>
      </c>
      <c r="B6298" t="s">
        <v>7112</v>
      </c>
      <c r="C6298" t="s">
        <v>283</v>
      </c>
      <c r="D6298">
        <v>216.29</v>
      </c>
    </row>
    <row r="6299" spans="1:4" x14ac:dyDescent="0.2">
      <c r="A6299">
        <v>92243</v>
      </c>
      <c r="B6299" t="s">
        <v>7113</v>
      </c>
      <c r="C6299" t="s">
        <v>284</v>
      </c>
      <c r="D6299">
        <v>85.17</v>
      </c>
    </row>
    <row r="6300" spans="1:4" x14ac:dyDescent="0.2">
      <c r="A6300">
        <v>92242</v>
      </c>
      <c r="B6300" t="s">
        <v>7114</v>
      </c>
      <c r="C6300" t="s">
        <v>283</v>
      </c>
      <c r="D6300">
        <v>428.76</v>
      </c>
    </row>
    <row r="6301" spans="1:4" x14ac:dyDescent="0.2">
      <c r="A6301">
        <v>91646</v>
      </c>
      <c r="B6301" t="s">
        <v>7115</v>
      </c>
      <c r="C6301" t="s">
        <v>284</v>
      </c>
      <c r="D6301">
        <v>102.43</v>
      </c>
    </row>
    <row r="6302" spans="1:4" x14ac:dyDescent="0.2">
      <c r="A6302">
        <v>91645</v>
      </c>
      <c r="B6302" t="s">
        <v>7116</v>
      </c>
      <c r="C6302" t="s">
        <v>283</v>
      </c>
      <c r="D6302">
        <v>492.47</v>
      </c>
    </row>
    <row r="6303" spans="1:4" x14ac:dyDescent="0.2">
      <c r="A6303">
        <v>92107</v>
      </c>
      <c r="B6303" t="s">
        <v>7117</v>
      </c>
      <c r="C6303" t="s">
        <v>284</v>
      </c>
      <c r="D6303">
        <v>97.86</v>
      </c>
    </row>
    <row r="6304" spans="1:4" x14ac:dyDescent="0.2">
      <c r="A6304">
        <v>92106</v>
      </c>
      <c r="B6304" t="s">
        <v>7118</v>
      </c>
      <c r="C6304" t="s">
        <v>283</v>
      </c>
      <c r="D6304">
        <v>372.31</v>
      </c>
    </row>
    <row r="6305" spans="1:4" x14ac:dyDescent="0.2">
      <c r="A6305">
        <v>5903</v>
      </c>
      <c r="B6305" t="s">
        <v>7119</v>
      </c>
      <c r="C6305" t="s">
        <v>284</v>
      </c>
      <c r="D6305">
        <v>78.239999999999995</v>
      </c>
    </row>
    <row r="6306" spans="1:4" x14ac:dyDescent="0.2">
      <c r="A6306">
        <v>5901</v>
      </c>
      <c r="B6306" t="s">
        <v>7120</v>
      </c>
      <c r="C6306" t="s">
        <v>283</v>
      </c>
      <c r="D6306">
        <v>333.6</v>
      </c>
    </row>
    <row r="6307" spans="1:4" x14ac:dyDescent="0.2">
      <c r="A6307">
        <v>6260</v>
      </c>
      <c r="B6307" t="s">
        <v>7121</v>
      </c>
      <c r="C6307" t="s">
        <v>284</v>
      </c>
      <c r="D6307">
        <v>65.31</v>
      </c>
    </row>
    <row r="6308" spans="1:4" x14ac:dyDescent="0.2">
      <c r="A6308">
        <v>6259</v>
      </c>
      <c r="B6308" t="s">
        <v>7122</v>
      </c>
      <c r="C6308" t="s">
        <v>283</v>
      </c>
      <c r="D6308">
        <v>269.49</v>
      </c>
    </row>
    <row r="6309" spans="1:4" x14ac:dyDescent="0.2">
      <c r="A6309">
        <v>104705</v>
      </c>
      <c r="B6309" t="s">
        <v>7123</v>
      </c>
      <c r="C6309" t="s">
        <v>284</v>
      </c>
      <c r="D6309">
        <v>0</v>
      </c>
    </row>
    <row r="6310" spans="1:4" x14ac:dyDescent="0.2">
      <c r="A6310">
        <v>104704</v>
      </c>
      <c r="B6310" t="s">
        <v>7124</v>
      </c>
      <c r="C6310" t="s">
        <v>283</v>
      </c>
      <c r="D6310">
        <v>0</v>
      </c>
    </row>
    <row r="6311" spans="1:4" x14ac:dyDescent="0.2">
      <c r="A6311">
        <v>91395</v>
      </c>
      <c r="B6311" t="s">
        <v>7125</v>
      </c>
      <c r="C6311" t="s">
        <v>284</v>
      </c>
      <c r="D6311">
        <v>63.21</v>
      </c>
    </row>
    <row r="6312" spans="1:4" x14ac:dyDescent="0.2">
      <c r="A6312">
        <v>73467</v>
      </c>
      <c r="B6312" t="s">
        <v>7126</v>
      </c>
      <c r="C6312" t="s">
        <v>283</v>
      </c>
      <c r="D6312">
        <v>262.19</v>
      </c>
    </row>
    <row r="6313" spans="1:4" x14ac:dyDescent="0.2">
      <c r="A6313">
        <v>5826</v>
      </c>
      <c r="B6313" t="s">
        <v>7127</v>
      </c>
      <c r="C6313" t="s">
        <v>284</v>
      </c>
      <c r="D6313">
        <v>66.150000000000006</v>
      </c>
    </row>
    <row r="6314" spans="1:4" x14ac:dyDescent="0.2">
      <c r="A6314">
        <v>5824</v>
      </c>
      <c r="B6314" t="s">
        <v>7128</v>
      </c>
      <c r="C6314" t="s">
        <v>283</v>
      </c>
      <c r="D6314">
        <v>228.28</v>
      </c>
    </row>
    <row r="6315" spans="1:4" x14ac:dyDescent="0.2">
      <c r="A6315">
        <v>5892</v>
      </c>
      <c r="B6315" t="s">
        <v>7129</v>
      </c>
      <c r="C6315" t="s">
        <v>284</v>
      </c>
      <c r="D6315">
        <v>60.86</v>
      </c>
    </row>
    <row r="6316" spans="1:4" x14ac:dyDescent="0.2">
      <c r="A6316">
        <v>5890</v>
      </c>
      <c r="B6316" t="s">
        <v>7130</v>
      </c>
      <c r="C6316" t="s">
        <v>283</v>
      </c>
      <c r="D6316">
        <v>214.78</v>
      </c>
    </row>
    <row r="6317" spans="1:4" x14ac:dyDescent="0.2">
      <c r="A6317">
        <v>5896</v>
      </c>
      <c r="B6317" t="s">
        <v>7131</v>
      </c>
      <c r="C6317" t="s">
        <v>284</v>
      </c>
      <c r="D6317">
        <v>63.64</v>
      </c>
    </row>
    <row r="6318" spans="1:4" x14ac:dyDescent="0.2">
      <c r="A6318">
        <v>5894</v>
      </c>
      <c r="B6318" t="s">
        <v>7132</v>
      </c>
      <c r="C6318" t="s">
        <v>283</v>
      </c>
      <c r="D6318">
        <v>223.46</v>
      </c>
    </row>
    <row r="6319" spans="1:4" x14ac:dyDescent="0.2">
      <c r="A6319">
        <v>91032</v>
      </c>
      <c r="B6319" t="s">
        <v>7133</v>
      </c>
      <c r="C6319" t="s">
        <v>284</v>
      </c>
      <c r="D6319">
        <v>72.099999999999994</v>
      </c>
    </row>
    <row r="6320" spans="1:4" x14ac:dyDescent="0.2">
      <c r="A6320">
        <v>91031</v>
      </c>
      <c r="B6320" t="s">
        <v>7134</v>
      </c>
      <c r="C6320" t="s">
        <v>283</v>
      </c>
      <c r="D6320">
        <v>273.14</v>
      </c>
    </row>
    <row r="6321" spans="1:4" x14ac:dyDescent="0.2">
      <c r="A6321">
        <v>102817</v>
      </c>
      <c r="B6321" t="s">
        <v>7135</v>
      </c>
      <c r="C6321" t="s">
        <v>284</v>
      </c>
      <c r="D6321">
        <v>0</v>
      </c>
    </row>
    <row r="6322" spans="1:4" x14ac:dyDescent="0.2">
      <c r="A6322">
        <v>102816</v>
      </c>
      <c r="B6322" t="s">
        <v>7136</v>
      </c>
      <c r="C6322" t="s">
        <v>283</v>
      </c>
      <c r="D6322">
        <v>0</v>
      </c>
    </row>
    <row r="6323" spans="1:4" x14ac:dyDescent="0.2">
      <c r="A6323">
        <v>91534</v>
      </c>
      <c r="B6323" t="s">
        <v>7137</v>
      </c>
      <c r="C6323" t="s">
        <v>284</v>
      </c>
      <c r="D6323">
        <v>23.6</v>
      </c>
    </row>
    <row r="6324" spans="1:4" x14ac:dyDescent="0.2">
      <c r="A6324">
        <v>91533</v>
      </c>
      <c r="B6324" t="s">
        <v>7138</v>
      </c>
      <c r="C6324" t="s">
        <v>283</v>
      </c>
      <c r="D6324">
        <v>31.02</v>
      </c>
    </row>
    <row r="6325" spans="1:4" x14ac:dyDescent="0.2">
      <c r="A6325">
        <v>95265</v>
      </c>
      <c r="B6325" t="s">
        <v>7139</v>
      </c>
      <c r="C6325" t="s">
        <v>284</v>
      </c>
      <c r="D6325">
        <v>0.86</v>
      </c>
    </row>
    <row r="6326" spans="1:4" x14ac:dyDescent="0.2">
      <c r="A6326">
        <v>95264</v>
      </c>
      <c r="B6326" t="s">
        <v>7140</v>
      </c>
      <c r="C6326" t="s">
        <v>283</v>
      </c>
      <c r="D6326">
        <v>6.53</v>
      </c>
    </row>
    <row r="6327" spans="1:4" x14ac:dyDescent="0.2">
      <c r="A6327">
        <v>90973</v>
      </c>
      <c r="B6327" t="s">
        <v>7141</v>
      </c>
      <c r="C6327" t="s">
        <v>284</v>
      </c>
      <c r="D6327">
        <v>8.44</v>
      </c>
    </row>
    <row r="6328" spans="1:4" x14ac:dyDescent="0.2">
      <c r="A6328">
        <v>90972</v>
      </c>
      <c r="B6328" t="s">
        <v>7142</v>
      </c>
      <c r="C6328" t="s">
        <v>283</v>
      </c>
      <c r="D6328">
        <v>80.59</v>
      </c>
    </row>
    <row r="6329" spans="1:4" x14ac:dyDescent="0.2">
      <c r="A6329">
        <v>91001</v>
      </c>
      <c r="B6329" t="s">
        <v>7143</v>
      </c>
      <c r="C6329" t="s">
        <v>284</v>
      </c>
      <c r="D6329">
        <v>10.02</v>
      </c>
    </row>
    <row r="6330" spans="1:4" x14ac:dyDescent="0.2">
      <c r="A6330">
        <v>90999</v>
      </c>
      <c r="B6330" t="s">
        <v>7144</v>
      </c>
      <c r="C6330" t="s">
        <v>283</v>
      </c>
      <c r="D6330">
        <v>106.59</v>
      </c>
    </row>
    <row r="6331" spans="1:4" x14ac:dyDescent="0.2">
      <c r="A6331">
        <v>5954</v>
      </c>
      <c r="B6331" t="s">
        <v>7145</v>
      </c>
      <c r="C6331" t="s">
        <v>284</v>
      </c>
      <c r="D6331">
        <v>6.3</v>
      </c>
    </row>
    <row r="6332" spans="1:4" x14ac:dyDescent="0.2">
      <c r="A6332">
        <v>5953</v>
      </c>
      <c r="B6332" t="s">
        <v>7146</v>
      </c>
      <c r="C6332" t="s">
        <v>283</v>
      </c>
      <c r="D6332">
        <v>62.16</v>
      </c>
    </row>
    <row r="6333" spans="1:4" x14ac:dyDescent="0.2">
      <c r="A6333">
        <v>90982</v>
      </c>
      <c r="B6333" t="s">
        <v>7147</v>
      </c>
      <c r="C6333" t="s">
        <v>284</v>
      </c>
      <c r="D6333">
        <v>21.46</v>
      </c>
    </row>
    <row r="6334" spans="1:4" x14ac:dyDescent="0.2">
      <c r="A6334">
        <v>90979</v>
      </c>
      <c r="B6334" t="s">
        <v>7148</v>
      </c>
      <c r="C6334" t="s">
        <v>283</v>
      </c>
      <c r="D6334">
        <v>208.19</v>
      </c>
    </row>
    <row r="6335" spans="1:4" x14ac:dyDescent="0.2">
      <c r="A6335">
        <v>90965</v>
      </c>
      <c r="B6335" t="s">
        <v>7149</v>
      </c>
      <c r="C6335" t="s">
        <v>284</v>
      </c>
      <c r="D6335">
        <v>8.42</v>
      </c>
    </row>
    <row r="6336" spans="1:4" x14ac:dyDescent="0.2">
      <c r="A6336">
        <v>90964</v>
      </c>
      <c r="B6336" t="s">
        <v>7150</v>
      </c>
      <c r="C6336" t="s">
        <v>283</v>
      </c>
      <c r="D6336">
        <v>32.479999999999997</v>
      </c>
    </row>
    <row r="6337" spans="1:4" x14ac:dyDescent="0.2">
      <c r="A6337">
        <v>102970</v>
      </c>
      <c r="B6337" t="s">
        <v>7151</v>
      </c>
      <c r="C6337" t="s">
        <v>284</v>
      </c>
      <c r="D6337">
        <v>0</v>
      </c>
    </row>
    <row r="6338" spans="1:4" x14ac:dyDescent="0.2">
      <c r="A6338">
        <v>102971</v>
      </c>
      <c r="B6338" t="s">
        <v>7152</v>
      </c>
      <c r="C6338" t="s">
        <v>283</v>
      </c>
      <c r="D6338">
        <v>0</v>
      </c>
    </row>
    <row r="6339" spans="1:4" x14ac:dyDescent="0.2">
      <c r="A6339">
        <v>102822</v>
      </c>
      <c r="B6339" t="s">
        <v>7153</v>
      </c>
      <c r="C6339" t="s">
        <v>284</v>
      </c>
      <c r="D6339">
        <v>0</v>
      </c>
    </row>
    <row r="6340" spans="1:4" x14ac:dyDescent="0.2">
      <c r="A6340">
        <v>102821</v>
      </c>
      <c r="B6340" t="s">
        <v>7154</v>
      </c>
      <c r="C6340" t="s">
        <v>283</v>
      </c>
      <c r="D6340">
        <v>0</v>
      </c>
    </row>
    <row r="6341" spans="1:4" x14ac:dyDescent="0.2">
      <c r="A6341">
        <v>102828</v>
      </c>
      <c r="B6341" t="s">
        <v>7155</v>
      </c>
      <c r="C6341" t="s">
        <v>284</v>
      </c>
      <c r="D6341">
        <v>0</v>
      </c>
    </row>
    <row r="6342" spans="1:4" x14ac:dyDescent="0.2">
      <c r="A6342">
        <v>102827</v>
      </c>
      <c r="B6342" t="s">
        <v>7156</v>
      </c>
      <c r="C6342" t="s">
        <v>283</v>
      </c>
      <c r="D6342">
        <v>0</v>
      </c>
    </row>
    <row r="6343" spans="1:4" x14ac:dyDescent="0.2">
      <c r="A6343">
        <v>103939</v>
      </c>
      <c r="B6343" t="s">
        <v>7157</v>
      </c>
      <c r="C6343" t="s">
        <v>284</v>
      </c>
      <c r="D6343">
        <v>0</v>
      </c>
    </row>
    <row r="6344" spans="1:4" x14ac:dyDescent="0.2">
      <c r="A6344">
        <v>103938</v>
      </c>
      <c r="B6344" t="s">
        <v>7158</v>
      </c>
      <c r="C6344" t="s">
        <v>283</v>
      </c>
      <c r="D6344">
        <v>0</v>
      </c>
    </row>
    <row r="6345" spans="1:4" x14ac:dyDescent="0.2">
      <c r="A6345">
        <v>103945</v>
      </c>
      <c r="B6345" t="s">
        <v>7159</v>
      </c>
      <c r="C6345" t="s">
        <v>284</v>
      </c>
      <c r="D6345">
        <v>0</v>
      </c>
    </row>
    <row r="6346" spans="1:4" x14ac:dyDescent="0.2">
      <c r="A6346">
        <v>103944</v>
      </c>
      <c r="B6346" t="s">
        <v>7160</v>
      </c>
      <c r="C6346" t="s">
        <v>283</v>
      </c>
      <c r="D6346">
        <v>0</v>
      </c>
    </row>
    <row r="6347" spans="1:4" x14ac:dyDescent="0.2">
      <c r="A6347">
        <v>91285</v>
      </c>
      <c r="B6347" t="s">
        <v>7161</v>
      </c>
      <c r="C6347" t="s">
        <v>284</v>
      </c>
      <c r="D6347">
        <v>1.28</v>
      </c>
    </row>
    <row r="6348" spans="1:4" x14ac:dyDescent="0.2">
      <c r="A6348">
        <v>91283</v>
      </c>
      <c r="B6348" t="s">
        <v>7162</v>
      </c>
      <c r="C6348" t="s">
        <v>283</v>
      </c>
      <c r="D6348">
        <v>11.56</v>
      </c>
    </row>
    <row r="6349" spans="1:4" x14ac:dyDescent="0.2">
      <c r="A6349">
        <v>95283</v>
      </c>
      <c r="B6349" t="s">
        <v>7163</v>
      </c>
      <c r="C6349" t="s">
        <v>284</v>
      </c>
      <c r="D6349">
        <v>0.8</v>
      </c>
    </row>
    <row r="6350" spans="1:4" x14ac:dyDescent="0.2">
      <c r="A6350">
        <v>95282</v>
      </c>
      <c r="B6350" t="s">
        <v>7164</v>
      </c>
      <c r="C6350" t="s">
        <v>283</v>
      </c>
      <c r="D6350">
        <v>10.36</v>
      </c>
    </row>
    <row r="6351" spans="1:4" x14ac:dyDescent="0.2">
      <c r="A6351">
        <v>95128</v>
      </c>
      <c r="B6351" t="s">
        <v>7165</v>
      </c>
      <c r="C6351" t="s">
        <v>284</v>
      </c>
      <c r="D6351">
        <v>45.92</v>
      </c>
    </row>
    <row r="6352" spans="1:4" x14ac:dyDescent="0.2">
      <c r="A6352">
        <v>95127</v>
      </c>
      <c r="B6352" t="s">
        <v>7166</v>
      </c>
      <c r="C6352" t="s">
        <v>283</v>
      </c>
      <c r="D6352">
        <v>220.52</v>
      </c>
    </row>
    <row r="6353" spans="1:4" x14ac:dyDescent="0.2">
      <c r="A6353">
        <v>92044</v>
      </c>
      <c r="B6353" t="s">
        <v>7167</v>
      </c>
      <c r="C6353" t="s">
        <v>284</v>
      </c>
      <c r="D6353">
        <v>7.8</v>
      </c>
    </row>
    <row r="6354" spans="1:4" x14ac:dyDescent="0.2">
      <c r="A6354">
        <v>92043</v>
      </c>
      <c r="B6354" t="s">
        <v>7168</v>
      </c>
      <c r="C6354" t="s">
        <v>283</v>
      </c>
      <c r="D6354">
        <v>13.19</v>
      </c>
    </row>
    <row r="6355" spans="1:4" x14ac:dyDescent="0.2">
      <c r="A6355">
        <v>102834</v>
      </c>
      <c r="B6355" t="s">
        <v>7169</v>
      </c>
      <c r="C6355" t="s">
        <v>284</v>
      </c>
      <c r="D6355">
        <v>0</v>
      </c>
    </row>
    <row r="6356" spans="1:4" x14ac:dyDescent="0.2">
      <c r="A6356">
        <v>102833</v>
      </c>
      <c r="B6356" t="s">
        <v>7170</v>
      </c>
      <c r="C6356" t="s">
        <v>283</v>
      </c>
      <c r="D6356">
        <v>0</v>
      </c>
    </row>
    <row r="6357" spans="1:4" x14ac:dyDescent="0.2">
      <c r="A6357">
        <v>92119</v>
      </c>
      <c r="B6357" t="s">
        <v>7171</v>
      </c>
      <c r="C6357" t="s">
        <v>284</v>
      </c>
      <c r="D6357">
        <v>0.31</v>
      </c>
    </row>
    <row r="6358" spans="1:4" x14ac:dyDescent="0.2">
      <c r="A6358">
        <v>92118</v>
      </c>
      <c r="B6358" t="s">
        <v>7172</v>
      </c>
      <c r="C6358" t="s">
        <v>283</v>
      </c>
      <c r="D6358">
        <v>0.49</v>
      </c>
    </row>
    <row r="6359" spans="1:4" x14ac:dyDescent="0.2">
      <c r="A6359">
        <v>102917</v>
      </c>
      <c r="B6359" t="s">
        <v>7173</v>
      </c>
      <c r="C6359" t="s">
        <v>284</v>
      </c>
      <c r="D6359">
        <v>0</v>
      </c>
    </row>
    <row r="6360" spans="1:4" x14ac:dyDescent="0.2">
      <c r="A6360">
        <v>102916</v>
      </c>
      <c r="B6360" t="s">
        <v>7174</v>
      </c>
      <c r="C6360" t="s">
        <v>283</v>
      </c>
      <c r="D6360">
        <v>0</v>
      </c>
    </row>
    <row r="6361" spans="1:4" x14ac:dyDescent="0.2">
      <c r="A6361">
        <v>95721</v>
      </c>
      <c r="B6361" t="s">
        <v>7175</v>
      </c>
      <c r="C6361" t="s">
        <v>284</v>
      </c>
      <c r="D6361">
        <v>108.35</v>
      </c>
    </row>
    <row r="6362" spans="1:4" x14ac:dyDescent="0.2">
      <c r="A6362">
        <v>95720</v>
      </c>
      <c r="B6362" t="s">
        <v>7176</v>
      </c>
      <c r="C6362" t="s">
        <v>283</v>
      </c>
      <c r="D6362">
        <v>285.42</v>
      </c>
    </row>
    <row r="6363" spans="1:4" x14ac:dyDescent="0.2">
      <c r="A6363">
        <v>104717</v>
      </c>
      <c r="B6363" t="s">
        <v>7177</v>
      </c>
      <c r="C6363" t="s">
        <v>284</v>
      </c>
      <c r="D6363">
        <v>103.34</v>
      </c>
    </row>
    <row r="6364" spans="1:4" x14ac:dyDescent="0.2">
      <c r="A6364">
        <v>104716</v>
      </c>
      <c r="B6364" t="s">
        <v>7178</v>
      </c>
      <c r="C6364" t="s">
        <v>283</v>
      </c>
      <c r="D6364">
        <v>275.45</v>
      </c>
    </row>
    <row r="6365" spans="1:4" x14ac:dyDescent="0.2">
      <c r="A6365">
        <v>102899</v>
      </c>
      <c r="B6365" t="s">
        <v>7179</v>
      </c>
      <c r="C6365" t="s">
        <v>284</v>
      </c>
      <c r="D6365">
        <v>0</v>
      </c>
    </row>
    <row r="6366" spans="1:4" x14ac:dyDescent="0.2">
      <c r="A6366">
        <v>102898</v>
      </c>
      <c r="B6366" t="s">
        <v>7180</v>
      </c>
      <c r="C6366" t="s">
        <v>283</v>
      </c>
      <c r="D6366">
        <v>0</v>
      </c>
    </row>
    <row r="6367" spans="1:4" x14ac:dyDescent="0.2">
      <c r="A6367">
        <v>5632</v>
      </c>
      <c r="B6367" t="s">
        <v>7181</v>
      </c>
      <c r="C6367" t="s">
        <v>284</v>
      </c>
      <c r="D6367">
        <v>85.2</v>
      </c>
    </row>
    <row r="6368" spans="1:4" x14ac:dyDescent="0.2">
      <c r="A6368">
        <v>5631</v>
      </c>
      <c r="B6368" t="s">
        <v>7182</v>
      </c>
      <c r="C6368" t="s">
        <v>283</v>
      </c>
      <c r="D6368">
        <v>212.55</v>
      </c>
    </row>
    <row r="6369" spans="1:4" x14ac:dyDescent="0.2">
      <c r="A6369">
        <v>88908</v>
      </c>
      <c r="B6369" t="s">
        <v>7183</v>
      </c>
      <c r="C6369" t="s">
        <v>284</v>
      </c>
      <c r="D6369">
        <v>93.11</v>
      </c>
    </row>
    <row r="6370" spans="1:4" x14ac:dyDescent="0.2">
      <c r="A6370">
        <v>88907</v>
      </c>
      <c r="B6370" t="s">
        <v>7184</v>
      </c>
      <c r="C6370" t="s">
        <v>283</v>
      </c>
      <c r="D6370">
        <v>255.11</v>
      </c>
    </row>
    <row r="6371" spans="1:4" x14ac:dyDescent="0.2">
      <c r="A6371">
        <v>5911</v>
      </c>
      <c r="B6371" t="s">
        <v>7185</v>
      </c>
      <c r="C6371" t="s">
        <v>284</v>
      </c>
      <c r="D6371">
        <v>26.16</v>
      </c>
    </row>
    <row r="6372" spans="1:4" x14ac:dyDescent="0.2">
      <c r="A6372">
        <v>5909</v>
      </c>
      <c r="B6372" t="s">
        <v>7186</v>
      </c>
      <c r="C6372" t="s">
        <v>283</v>
      </c>
      <c r="D6372">
        <v>33.770000000000003</v>
      </c>
    </row>
    <row r="6373" spans="1:4" x14ac:dyDescent="0.2">
      <c r="A6373">
        <v>91486</v>
      </c>
      <c r="B6373" t="s">
        <v>7187</v>
      </c>
      <c r="C6373" t="s">
        <v>284</v>
      </c>
      <c r="D6373">
        <v>72.56</v>
      </c>
    </row>
    <row r="6374" spans="1:4" x14ac:dyDescent="0.2">
      <c r="A6374">
        <v>83362</v>
      </c>
      <c r="B6374" t="s">
        <v>7188</v>
      </c>
      <c r="C6374" t="s">
        <v>283</v>
      </c>
      <c r="D6374">
        <v>279.17</v>
      </c>
    </row>
    <row r="6375" spans="1:4" x14ac:dyDescent="0.2">
      <c r="A6375">
        <v>102839</v>
      </c>
      <c r="B6375" t="s">
        <v>7189</v>
      </c>
      <c r="C6375" t="s">
        <v>284</v>
      </c>
      <c r="D6375">
        <v>0</v>
      </c>
    </row>
    <row r="6376" spans="1:4" x14ac:dyDescent="0.2">
      <c r="A6376">
        <v>102838</v>
      </c>
      <c r="B6376" t="s">
        <v>7190</v>
      </c>
      <c r="C6376" t="s">
        <v>283</v>
      </c>
      <c r="D6376">
        <v>0</v>
      </c>
    </row>
    <row r="6377" spans="1:4" x14ac:dyDescent="0.2">
      <c r="A6377">
        <v>89235</v>
      </c>
      <c r="B6377" t="s">
        <v>7191</v>
      </c>
      <c r="C6377" t="s">
        <v>284</v>
      </c>
      <c r="D6377">
        <v>174.74</v>
      </c>
    </row>
    <row r="6378" spans="1:4" x14ac:dyDescent="0.2">
      <c r="A6378">
        <v>89234</v>
      </c>
      <c r="B6378" t="s">
        <v>7192</v>
      </c>
      <c r="C6378" t="s">
        <v>283</v>
      </c>
      <c r="D6378">
        <v>558.97</v>
      </c>
    </row>
    <row r="6379" spans="1:4" x14ac:dyDescent="0.2">
      <c r="A6379">
        <v>89243</v>
      </c>
      <c r="B6379" t="s">
        <v>7193</v>
      </c>
      <c r="C6379" t="s">
        <v>284</v>
      </c>
      <c r="D6379">
        <v>378.51</v>
      </c>
    </row>
    <row r="6380" spans="1:4" x14ac:dyDescent="0.2">
      <c r="A6380">
        <v>89242</v>
      </c>
      <c r="B6380" t="s">
        <v>7194</v>
      </c>
      <c r="C6380" t="s">
        <v>283</v>
      </c>
      <c r="D6380">
        <v>1330.37</v>
      </c>
    </row>
    <row r="6381" spans="1:4" x14ac:dyDescent="0.2">
      <c r="A6381">
        <v>102935</v>
      </c>
      <c r="B6381" t="s">
        <v>7195</v>
      </c>
      <c r="C6381" t="s">
        <v>284</v>
      </c>
      <c r="D6381">
        <v>0</v>
      </c>
    </row>
    <row r="6382" spans="1:4" x14ac:dyDescent="0.2">
      <c r="A6382">
        <v>102934</v>
      </c>
      <c r="B6382" t="s">
        <v>7196</v>
      </c>
      <c r="C6382" t="s">
        <v>283</v>
      </c>
      <c r="D6382">
        <v>0</v>
      </c>
    </row>
    <row r="6383" spans="1:4" x14ac:dyDescent="0.2">
      <c r="A6383">
        <v>93416</v>
      </c>
      <c r="B6383" t="s">
        <v>7197</v>
      </c>
      <c r="C6383" t="s">
        <v>284</v>
      </c>
      <c r="D6383">
        <v>0.49</v>
      </c>
    </row>
    <row r="6384" spans="1:4" x14ac:dyDescent="0.2">
      <c r="A6384">
        <v>93415</v>
      </c>
      <c r="B6384" t="s">
        <v>7198</v>
      </c>
      <c r="C6384" t="s">
        <v>283</v>
      </c>
      <c r="D6384">
        <v>12.07</v>
      </c>
    </row>
    <row r="6385" spans="1:4" x14ac:dyDescent="0.2">
      <c r="A6385">
        <v>5689</v>
      </c>
      <c r="B6385" t="s">
        <v>7199</v>
      </c>
      <c r="C6385" t="s">
        <v>283</v>
      </c>
      <c r="D6385">
        <v>6.55</v>
      </c>
    </row>
    <row r="6386" spans="1:4" x14ac:dyDescent="0.2">
      <c r="A6386">
        <v>5690</v>
      </c>
      <c r="B6386" t="s">
        <v>7200</v>
      </c>
      <c r="C6386" t="s">
        <v>284</v>
      </c>
      <c r="D6386">
        <v>4.24</v>
      </c>
    </row>
    <row r="6387" spans="1:4" x14ac:dyDescent="0.2">
      <c r="A6387">
        <v>5923</v>
      </c>
      <c r="B6387" t="s">
        <v>7201</v>
      </c>
      <c r="C6387" t="s">
        <v>284</v>
      </c>
      <c r="D6387">
        <v>3.32</v>
      </c>
    </row>
    <row r="6388" spans="1:4" x14ac:dyDescent="0.2">
      <c r="A6388">
        <v>5921</v>
      </c>
      <c r="B6388" t="s">
        <v>7202</v>
      </c>
      <c r="C6388" t="s">
        <v>283</v>
      </c>
      <c r="D6388">
        <v>5.13</v>
      </c>
    </row>
    <row r="6389" spans="1:4" x14ac:dyDescent="0.2">
      <c r="A6389">
        <v>95212</v>
      </c>
      <c r="B6389" t="s">
        <v>7203</v>
      </c>
      <c r="C6389" t="s">
        <v>283</v>
      </c>
      <c r="D6389">
        <v>160.94</v>
      </c>
    </row>
    <row r="6390" spans="1:4" x14ac:dyDescent="0.2">
      <c r="A6390">
        <v>95213</v>
      </c>
      <c r="B6390" t="s">
        <v>7204</v>
      </c>
      <c r="C6390" t="s">
        <v>284</v>
      </c>
      <c r="D6390">
        <v>92.01</v>
      </c>
    </row>
    <row r="6391" spans="1:4" x14ac:dyDescent="0.2">
      <c r="A6391">
        <v>93272</v>
      </c>
      <c r="B6391" t="s">
        <v>7205</v>
      </c>
      <c r="C6391" t="s">
        <v>283</v>
      </c>
      <c r="D6391">
        <v>98.65</v>
      </c>
    </row>
    <row r="6392" spans="1:4" x14ac:dyDescent="0.2">
      <c r="A6392">
        <v>93274</v>
      </c>
      <c r="B6392" t="s">
        <v>7206</v>
      </c>
      <c r="C6392" t="s">
        <v>284</v>
      </c>
      <c r="D6392">
        <v>62.54</v>
      </c>
    </row>
    <row r="6393" spans="1:4" x14ac:dyDescent="0.2">
      <c r="A6393">
        <v>83766</v>
      </c>
      <c r="B6393" t="s">
        <v>7207</v>
      </c>
      <c r="C6393" t="s">
        <v>284</v>
      </c>
      <c r="D6393">
        <v>40.96</v>
      </c>
    </row>
    <row r="6394" spans="1:4" x14ac:dyDescent="0.2">
      <c r="A6394">
        <v>83765</v>
      </c>
      <c r="B6394" t="s">
        <v>7208</v>
      </c>
      <c r="C6394" t="s">
        <v>283</v>
      </c>
      <c r="D6394">
        <v>102.92</v>
      </c>
    </row>
    <row r="6395" spans="1:4" x14ac:dyDescent="0.2">
      <c r="A6395">
        <v>95873</v>
      </c>
      <c r="B6395" t="s">
        <v>7209</v>
      </c>
      <c r="C6395" t="s">
        <v>284</v>
      </c>
      <c r="D6395">
        <v>14.75</v>
      </c>
    </row>
    <row r="6396" spans="1:4" x14ac:dyDescent="0.2">
      <c r="A6396">
        <v>95872</v>
      </c>
      <c r="B6396" t="s">
        <v>7210</v>
      </c>
      <c r="C6396" t="s">
        <v>283</v>
      </c>
      <c r="D6396">
        <v>312.01</v>
      </c>
    </row>
    <row r="6397" spans="1:4" x14ac:dyDescent="0.2">
      <c r="A6397">
        <v>104689</v>
      </c>
      <c r="B6397" t="s">
        <v>7211</v>
      </c>
      <c r="C6397" t="s">
        <v>284</v>
      </c>
      <c r="D6397">
        <v>0</v>
      </c>
    </row>
    <row r="6398" spans="1:4" x14ac:dyDescent="0.2">
      <c r="A6398">
        <v>104688</v>
      </c>
      <c r="B6398" t="s">
        <v>7212</v>
      </c>
      <c r="C6398" t="s">
        <v>283</v>
      </c>
      <c r="D6398">
        <v>0</v>
      </c>
    </row>
    <row r="6399" spans="1:4" x14ac:dyDescent="0.2">
      <c r="A6399">
        <v>73395</v>
      </c>
      <c r="B6399" t="s">
        <v>7213</v>
      </c>
      <c r="C6399" t="s">
        <v>284</v>
      </c>
      <c r="D6399">
        <v>10.36</v>
      </c>
    </row>
    <row r="6400" spans="1:4" x14ac:dyDescent="0.2">
      <c r="A6400">
        <v>73417</v>
      </c>
      <c r="B6400" t="s">
        <v>7214</v>
      </c>
      <c r="C6400" t="s">
        <v>283</v>
      </c>
      <c r="D6400">
        <v>202.05</v>
      </c>
    </row>
    <row r="6401" spans="1:4" x14ac:dyDescent="0.2">
      <c r="A6401">
        <v>93428</v>
      </c>
      <c r="B6401" t="s">
        <v>7215</v>
      </c>
      <c r="C6401" t="s">
        <v>284</v>
      </c>
      <c r="D6401">
        <v>9.2200000000000006</v>
      </c>
    </row>
    <row r="6402" spans="1:4" x14ac:dyDescent="0.2">
      <c r="A6402">
        <v>93427</v>
      </c>
      <c r="B6402" t="s">
        <v>7216</v>
      </c>
      <c r="C6402" t="s">
        <v>283</v>
      </c>
      <c r="D6402">
        <v>184.08</v>
      </c>
    </row>
    <row r="6403" spans="1:4" x14ac:dyDescent="0.2">
      <c r="A6403">
        <v>93422</v>
      </c>
      <c r="B6403" t="s">
        <v>7217</v>
      </c>
      <c r="C6403" t="s">
        <v>284</v>
      </c>
      <c r="D6403">
        <v>6.52</v>
      </c>
    </row>
    <row r="6404" spans="1:4" x14ac:dyDescent="0.2">
      <c r="A6404">
        <v>93421</v>
      </c>
      <c r="B6404" t="s">
        <v>7218</v>
      </c>
      <c r="C6404" t="s">
        <v>283</v>
      </c>
      <c r="D6404">
        <v>81.44</v>
      </c>
    </row>
    <row r="6405" spans="1:4" x14ac:dyDescent="0.2">
      <c r="A6405">
        <v>93282</v>
      </c>
      <c r="B6405" t="s">
        <v>7219</v>
      </c>
      <c r="C6405" t="s">
        <v>284</v>
      </c>
      <c r="D6405">
        <v>22.17</v>
      </c>
    </row>
    <row r="6406" spans="1:4" x14ac:dyDescent="0.2">
      <c r="A6406">
        <v>93281</v>
      </c>
      <c r="B6406" t="s">
        <v>7220</v>
      </c>
      <c r="C6406" t="s">
        <v>283</v>
      </c>
      <c r="D6406">
        <v>23.3</v>
      </c>
    </row>
    <row r="6407" spans="1:4" x14ac:dyDescent="0.2">
      <c r="A6407">
        <v>104914</v>
      </c>
      <c r="B6407" t="s">
        <v>7221</v>
      </c>
      <c r="C6407" t="s">
        <v>284</v>
      </c>
      <c r="D6407">
        <v>0</v>
      </c>
    </row>
    <row r="6408" spans="1:4" x14ac:dyDescent="0.2">
      <c r="A6408">
        <v>104913</v>
      </c>
      <c r="B6408" t="s">
        <v>7222</v>
      </c>
      <c r="C6408" t="s">
        <v>283</v>
      </c>
      <c r="D6408">
        <v>0</v>
      </c>
    </row>
    <row r="6409" spans="1:4" x14ac:dyDescent="0.2">
      <c r="A6409">
        <v>102845</v>
      </c>
      <c r="B6409" t="s">
        <v>7223</v>
      </c>
      <c r="C6409" t="s">
        <v>284</v>
      </c>
      <c r="D6409">
        <v>0</v>
      </c>
    </row>
    <row r="6410" spans="1:4" x14ac:dyDescent="0.2">
      <c r="A6410">
        <v>102844</v>
      </c>
      <c r="B6410" t="s">
        <v>7224</v>
      </c>
      <c r="C6410" t="s">
        <v>283</v>
      </c>
      <c r="D6410">
        <v>0</v>
      </c>
    </row>
    <row r="6411" spans="1:4" x14ac:dyDescent="0.2">
      <c r="A6411">
        <v>89273</v>
      </c>
      <c r="B6411" t="s">
        <v>7225</v>
      </c>
      <c r="C6411" t="s">
        <v>284</v>
      </c>
      <c r="D6411">
        <v>103.33</v>
      </c>
    </row>
    <row r="6412" spans="1:4" x14ac:dyDescent="0.2">
      <c r="A6412">
        <v>89272</v>
      </c>
      <c r="B6412" t="s">
        <v>7226</v>
      </c>
      <c r="C6412" t="s">
        <v>283</v>
      </c>
      <c r="D6412">
        <v>217.17</v>
      </c>
    </row>
    <row r="6413" spans="1:4" x14ac:dyDescent="0.2">
      <c r="A6413">
        <v>93288</v>
      </c>
      <c r="B6413" t="s">
        <v>795</v>
      </c>
      <c r="C6413" t="s">
        <v>284</v>
      </c>
      <c r="D6413">
        <v>174.83</v>
      </c>
    </row>
    <row r="6414" spans="1:4" x14ac:dyDescent="0.2">
      <c r="A6414">
        <v>93287</v>
      </c>
      <c r="B6414" t="s">
        <v>794</v>
      </c>
      <c r="C6414" t="s">
        <v>283</v>
      </c>
      <c r="D6414">
        <v>349.17</v>
      </c>
    </row>
    <row r="6415" spans="1:4" x14ac:dyDescent="0.2">
      <c r="A6415">
        <v>104711</v>
      </c>
      <c r="B6415" t="s">
        <v>7227</v>
      </c>
      <c r="C6415" t="s">
        <v>284</v>
      </c>
      <c r="D6415">
        <v>0</v>
      </c>
    </row>
    <row r="6416" spans="1:4" x14ac:dyDescent="0.2">
      <c r="A6416">
        <v>104710</v>
      </c>
      <c r="B6416" t="s">
        <v>7228</v>
      </c>
      <c r="C6416" t="s">
        <v>283</v>
      </c>
      <c r="D6416">
        <v>0</v>
      </c>
    </row>
    <row r="6417" spans="1:4" x14ac:dyDescent="0.2">
      <c r="A6417">
        <v>104908</v>
      </c>
      <c r="B6417" t="s">
        <v>7229</v>
      </c>
      <c r="C6417" t="s">
        <v>284</v>
      </c>
      <c r="D6417">
        <v>0</v>
      </c>
    </row>
    <row r="6418" spans="1:4" x14ac:dyDescent="0.2">
      <c r="A6418">
        <v>104907</v>
      </c>
      <c r="B6418" t="s">
        <v>7230</v>
      </c>
      <c r="C6418" t="s">
        <v>283</v>
      </c>
      <c r="D6418">
        <v>0</v>
      </c>
    </row>
    <row r="6419" spans="1:4" x14ac:dyDescent="0.2">
      <c r="A6419">
        <v>102851</v>
      </c>
      <c r="B6419" t="s">
        <v>7231</v>
      </c>
      <c r="C6419" t="s">
        <v>284</v>
      </c>
      <c r="D6419">
        <v>0</v>
      </c>
    </row>
    <row r="6420" spans="1:4" x14ac:dyDescent="0.2">
      <c r="A6420">
        <v>102850</v>
      </c>
      <c r="B6420" t="s">
        <v>7232</v>
      </c>
      <c r="C6420" t="s">
        <v>283</v>
      </c>
      <c r="D6420">
        <v>0</v>
      </c>
    </row>
    <row r="6421" spans="1:4" x14ac:dyDescent="0.2">
      <c r="A6421">
        <v>102857</v>
      </c>
      <c r="B6421" t="s">
        <v>7233</v>
      </c>
      <c r="C6421" t="s">
        <v>284</v>
      </c>
      <c r="D6421">
        <v>0</v>
      </c>
    </row>
    <row r="6422" spans="1:4" x14ac:dyDescent="0.2">
      <c r="A6422">
        <v>102856</v>
      </c>
      <c r="B6422" t="s">
        <v>7234</v>
      </c>
      <c r="C6422" t="s">
        <v>283</v>
      </c>
      <c r="D6422">
        <v>0</v>
      </c>
    </row>
    <row r="6423" spans="1:4" x14ac:dyDescent="0.2">
      <c r="A6423">
        <v>93403</v>
      </c>
      <c r="B6423" t="s">
        <v>7235</v>
      </c>
      <c r="C6423" t="s">
        <v>284</v>
      </c>
      <c r="D6423">
        <v>75.11</v>
      </c>
    </row>
    <row r="6424" spans="1:4" x14ac:dyDescent="0.2">
      <c r="A6424">
        <v>93402</v>
      </c>
      <c r="B6424" t="s">
        <v>7236</v>
      </c>
      <c r="C6424" t="s">
        <v>283</v>
      </c>
      <c r="D6424">
        <v>285.81</v>
      </c>
    </row>
    <row r="6425" spans="1:4" x14ac:dyDescent="0.2">
      <c r="A6425">
        <v>5930</v>
      </c>
      <c r="B6425" t="s">
        <v>7237</v>
      </c>
      <c r="C6425" t="s">
        <v>284</v>
      </c>
      <c r="D6425">
        <v>78.239999999999995</v>
      </c>
    </row>
    <row r="6426" spans="1:4" x14ac:dyDescent="0.2">
      <c r="A6426">
        <v>5928</v>
      </c>
      <c r="B6426" t="s">
        <v>7238</v>
      </c>
      <c r="C6426" t="s">
        <v>283</v>
      </c>
      <c r="D6426">
        <v>291.8</v>
      </c>
    </row>
    <row r="6427" spans="1:4" x14ac:dyDescent="0.2">
      <c r="A6427">
        <v>105845</v>
      </c>
      <c r="B6427" t="s">
        <v>7239</v>
      </c>
      <c r="C6427" t="s">
        <v>284</v>
      </c>
      <c r="D6427">
        <v>0</v>
      </c>
    </row>
    <row r="6428" spans="1:4" x14ac:dyDescent="0.2">
      <c r="A6428">
        <v>105844</v>
      </c>
      <c r="B6428" t="s">
        <v>7240</v>
      </c>
      <c r="C6428" t="s">
        <v>283</v>
      </c>
      <c r="D6428">
        <v>0</v>
      </c>
    </row>
    <row r="6429" spans="1:4" x14ac:dyDescent="0.2">
      <c r="A6429">
        <v>91635</v>
      </c>
      <c r="B6429" t="s">
        <v>7241</v>
      </c>
      <c r="C6429" t="s">
        <v>284</v>
      </c>
      <c r="D6429">
        <v>69.650000000000006</v>
      </c>
    </row>
    <row r="6430" spans="1:4" x14ac:dyDescent="0.2">
      <c r="A6430">
        <v>91634</v>
      </c>
      <c r="B6430" t="s">
        <v>7242</v>
      </c>
      <c r="C6430" t="s">
        <v>283</v>
      </c>
      <c r="D6430">
        <v>248.29</v>
      </c>
    </row>
    <row r="6431" spans="1:4" x14ac:dyDescent="0.2">
      <c r="A6431">
        <v>98765</v>
      </c>
      <c r="B6431" t="s">
        <v>7243</v>
      </c>
      <c r="C6431" t="s">
        <v>284</v>
      </c>
      <c r="D6431">
        <v>0.11</v>
      </c>
    </row>
    <row r="6432" spans="1:4" x14ac:dyDescent="0.2">
      <c r="A6432">
        <v>98764</v>
      </c>
      <c r="B6432" t="s">
        <v>7244</v>
      </c>
      <c r="C6432" t="s">
        <v>283</v>
      </c>
      <c r="D6432">
        <v>5.22</v>
      </c>
    </row>
    <row r="6433" spans="1:4" x14ac:dyDescent="0.2">
      <c r="A6433">
        <v>99834</v>
      </c>
      <c r="B6433" t="s">
        <v>7245</v>
      </c>
      <c r="C6433" t="s">
        <v>284</v>
      </c>
      <c r="D6433">
        <v>0.2</v>
      </c>
    </row>
    <row r="6434" spans="1:4" x14ac:dyDescent="0.2">
      <c r="A6434">
        <v>99833</v>
      </c>
      <c r="B6434" t="s">
        <v>7246</v>
      </c>
      <c r="C6434" t="s">
        <v>283</v>
      </c>
      <c r="D6434">
        <v>5.13</v>
      </c>
    </row>
    <row r="6435" spans="1:4" x14ac:dyDescent="0.2">
      <c r="A6435">
        <v>104521</v>
      </c>
      <c r="B6435" t="s">
        <v>7247</v>
      </c>
      <c r="C6435" t="s">
        <v>284</v>
      </c>
      <c r="D6435">
        <v>0</v>
      </c>
    </row>
    <row r="6436" spans="1:4" x14ac:dyDescent="0.2">
      <c r="A6436">
        <v>104520</v>
      </c>
      <c r="B6436" t="s">
        <v>7248</v>
      </c>
      <c r="C6436" t="s">
        <v>283</v>
      </c>
      <c r="D6436">
        <v>0</v>
      </c>
    </row>
    <row r="6437" spans="1:4" x14ac:dyDescent="0.2">
      <c r="A6437">
        <v>90687</v>
      </c>
      <c r="B6437" t="s">
        <v>7249</v>
      </c>
      <c r="C6437" t="s">
        <v>284</v>
      </c>
      <c r="D6437">
        <v>71.39</v>
      </c>
    </row>
    <row r="6438" spans="1:4" x14ac:dyDescent="0.2">
      <c r="A6438">
        <v>90686</v>
      </c>
      <c r="B6438" t="s">
        <v>7250</v>
      </c>
      <c r="C6438" t="s">
        <v>283</v>
      </c>
      <c r="D6438">
        <v>174.98</v>
      </c>
    </row>
    <row r="6439" spans="1:4" x14ac:dyDescent="0.2">
      <c r="A6439">
        <v>5952</v>
      </c>
      <c r="B6439" t="s">
        <v>7251</v>
      </c>
      <c r="C6439" t="s">
        <v>284</v>
      </c>
      <c r="D6439">
        <v>22.25</v>
      </c>
    </row>
    <row r="6440" spans="1:4" x14ac:dyDescent="0.2">
      <c r="A6440">
        <v>5795</v>
      </c>
      <c r="B6440" t="s">
        <v>7252</v>
      </c>
      <c r="C6440" t="s">
        <v>283</v>
      </c>
      <c r="D6440">
        <v>24.58</v>
      </c>
    </row>
    <row r="6441" spans="1:4" x14ac:dyDescent="0.2">
      <c r="A6441">
        <v>104657</v>
      </c>
      <c r="B6441" t="s">
        <v>7253</v>
      </c>
      <c r="C6441" t="s">
        <v>284</v>
      </c>
      <c r="D6441">
        <v>0</v>
      </c>
    </row>
    <row r="6442" spans="1:4" x14ac:dyDescent="0.2">
      <c r="A6442">
        <v>104656</v>
      </c>
      <c r="B6442" t="s">
        <v>7254</v>
      </c>
      <c r="C6442" t="s">
        <v>283</v>
      </c>
      <c r="D6442">
        <v>0</v>
      </c>
    </row>
    <row r="6443" spans="1:4" x14ac:dyDescent="0.2">
      <c r="A6443">
        <v>102274</v>
      </c>
      <c r="B6443" t="s">
        <v>7255</v>
      </c>
      <c r="C6443" t="s">
        <v>284</v>
      </c>
      <c r="D6443">
        <v>20.95</v>
      </c>
    </row>
    <row r="6444" spans="1:4" x14ac:dyDescent="0.2">
      <c r="A6444">
        <v>102275</v>
      </c>
      <c r="B6444" t="s">
        <v>7256</v>
      </c>
      <c r="C6444" t="s">
        <v>283</v>
      </c>
      <c r="D6444">
        <v>23.82</v>
      </c>
    </row>
    <row r="6445" spans="1:4" x14ac:dyDescent="0.2">
      <c r="A6445">
        <v>95259</v>
      </c>
      <c r="B6445" t="s">
        <v>7257</v>
      </c>
      <c r="C6445" t="s">
        <v>284</v>
      </c>
      <c r="D6445">
        <v>21.99</v>
      </c>
    </row>
    <row r="6446" spans="1:4" x14ac:dyDescent="0.2">
      <c r="A6446">
        <v>95258</v>
      </c>
      <c r="B6446" t="s">
        <v>7258</v>
      </c>
      <c r="C6446" t="s">
        <v>283</v>
      </c>
      <c r="D6446">
        <v>24.06</v>
      </c>
    </row>
    <row r="6447" spans="1:4" x14ac:dyDescent="0.2">
      <c r="A6447">
        <v>105917</v>
      </c>
      <c r="B6447" t="s">
        <v>7259</v>
      </c>
      <c r="C6447" t="s">
        <v>284</v>
      </c>
      <c r="D6447">
        <v>0</v>
      </c>
    </row>
    <row r="6448" spans="1:4" x14ac:dyDescent="0.2">
      <c r="A6448">
        <v>105916</v>
      </c>
      <c r="B6448" t="s">
        <v>7260</v>
      </c>
      <c r="C6448" t="s">
        <v>283</v>
      </c>
      <c r="D6448">
        <v>0</v>
      </c>
    </row>
    <row r="6449" spans="1:4" x14ac:dyDescent="0.2">
      <c r="A6449">
        <v>92967</v>
      </c>
      <c r="B6449" t="s">
        <v>7261</v>
      </c>
      <c r="C6449" t="s">
        <v>284</v>
      </c>
      <c r="D6449">
        <v>22.31</v>
      </c>
    </row>
    <row r="6450" spans="1:4" x14ac:dyDescent="0.2">
      <c r="A6450">
        <v>92966</v>
      </c>
      <c r="B6450" t="s">
        <v>7262</v>
      </c>
      <c r="C6450" t="s">
        <v>283</v>
      </c>
      <c r="D6450">
        <v>24.71</v>
      </c>
    </row>
    <row r="6451" spans="1:4" x14ac:dyDescent="0.2">
      <c r="A6451">
        <v>103794</v>
      </c>
      <c r="B6451" t="s">
        <v>7263</v>
      </c>
      <c r="C6451" t="s">
        <v>284</v>
      </c>
      <c r="D6451">
        <v>0</v>
      </c>
    </row>
    <row r="6452" spans="1:4" x14ac:dyDescent="0.2">
      <c r="A6452">
        <v>103793</v>
      </c>
      <c r="B6452" t="s">
        <v>7264</v>
      </c>
      <c r="C6452" t="s">
        <v>283</v>
      </c>
      <c r="D6452">
        <v>0</v>
      </c>
    </row>
    <row r="6453" spans="1:4" x14ac:dyDescent="0.2">
      <c r="A6453">
        <v>96156</v>
      </c>
      <c r="B6453" t="s">
        <v>7265</v>
      </c>
      <c r="C6453" t="s">
        <v>284</v>
      </c>
      <c r="D6453">
        <v>58.92</v>
      </c>
    </row>
    <row r="6454" spans="1:4" x14ac:dyDescent="0.2">
      <c r="A6454">
        <v>96158</v>
      </c>
      <c r="B6454" t="s">
        <v>7266</v>
      </c>
      <c r="C6454" t="s">
        <v>283</v>
      </c>
      <c r="D6454">
        <v>138.91999999999999</v>
      </c>
    </row>
    <row r="6455" spans="1:4" x14ac:dyDescent="0.2">
      <c r="A6455">
        <v>90693</v>
      </c>
      <c r="B6455" t="s">
        <v>7267</v>
      </c>
      <c r="C6455" t="s">
        <v>284</v>
      </c>
      <c r="D6455">
        <v>54.07</v>
      </c>
    </row>
    <row r="6456" spans="1:4" x14ac:dyDescent="0.2">
      <c r="A6456">
        <v>90692</v>
      </c>
      <c r="B6456" t="s">
        <v>7268</v>
      </c>
      <c r="C6456" t="s">
        <v>283</v>
      </c>
      <c r="D6456">
        <v>129.27000000000001</v>
      </c>
    </row>
    <row r="6457" spans="1:4" x14ac:dyDescent="0.2">
      <c r="A6457">
        <v>96246</v>
      </c>
      <c r="B6457" t="s">
        <v>7269</v>
      </c>
      <c r="C6457" t="s">
        <v>284</v>
      </c>
      <c r="D6457">
        <v>60.75</v>
      </c>
    </row>
    <row r="6458" spans="1:4" x14ac:dyDescent="0.2">
      <c r="A6458">
        <v>96245</v>
      </c>
      <c r="B6458" t="s">
        <v>7270</v>
      </c>
      <c r="C6458" t="s">
        <v>283</v>
      </c>
      <c r="D6458">
        <v>114.41</v>
      </c>
    </row>
    <row r="6459" spans="1:4" x14ac:dyDescent="0.2">
      <c r="A6459">
        <v>88404</v>
      </c>
      <c r="B6459" t="s">
        <v>7271</v>
      </c>
      <c r="C6459" t="s">
        <v>284</v>
      </c>
      <c r="D6459">
        <v>1.0900000000000001</v>
      </c>
    </row>
    <row r="6460" spans="1:4" x14ac:dyDescent="0.2">
      <c r="A6460">
        <v>88399</v>
      </c>
      <c r="B6460" t="s">
        <v>7272</v>
      </c>
      <c r="C6460" t="s">
        <v>283</v>
      </c>
      <c r="D6460">
        <v>4.1100000000000003</v>
      </c>
    </row>
    <row r="6461" spans="1:4" x14ac:dyDescent="0.2">
      <c r="A6461">
        <v>88392</v>
      </c>
      <c r="B6461" t="s">
        <v>7273</v>
      </c>
      <c r="C6461" t="s">
        <v>284</v>
      </c>
      <c r="D6461">
        <v>1.1499999999999999</v>
      </c>
    </row>
    <row r="6462" spans="1:4" x14ac:dyDescent="0.2">
      <c r="A6462">
        <v>88386</v>
      </c>
      <c r="B6462" t="s">
        <v>7274</v>
      </c>
      <c r="C6462" t="s">
        <v>283</v>
      </c>
      <c r="D6462">
        <v>5.59</v>
      </c>
    </row>
    <row r="6463" spans="1:4" x14ac:dyDescent="0.2">
      <c r="A6463">
        <v>88398</v>
      </c>
      <c r="B6463" t="s">
        <v>7275</v>
      </c>
      <c r="C6463" t="s">
        <v>284</v>
      </c>
      <c r="D6463">
        <v>1.39</v>
      </c>
    </row>
    <row r="6464" spans="1:4" x14ac:dyDescent="0.2">
      <c r="A6464">
        <v>88393</v>
      </c>
      <c r="B6464" t="s">
        <v>7276</v>
      </c>
      <c r="C6464" t="s">
        <v>283</v>
      </c>
      <c r="D6464">
        <v>7.73</v>
      </c>
    </row>
    <row r="6465" spans="1:4" x14ac:dyDescent="0.2">
      <c r="A6465">
        <v>90638</v>
      </c>
      <c r="B6465" t="s">
        <v>7277</v>
      </c>
      <c r="C6465" t="s">
        <v>284</v>
      </c>
      <c r="D6465">
        <v>5.52</v>
      </c>
    </row>
    <row r="6466" spans="1:4" x14ac:dyDescent="0.2">
      <c r="A6466">
        <v>90637</v>
      </c>
      <c r="B6466" t="s">
        <v>7278</v>
      </c>
      <c r="C6466" t="s">
        <v>283</v>
      </c>
      <c r="D6466">
        <v>17.25</v>
      </c>
    </row>
    <row r="6467" spans="1:4" x14ac:dyDescent="0.2">
      <c r="A6467">
        <v>103243</v>
      </c>
      <c r="B6467" t="s">
        <v>7279</v>
      </c>
      <c r="C6467" t="s">
        <v>284</v>
      </c>
      <c r="D6467">
        <v>0</v>
      </c>
    </row>
    <row r="6468" spans="1:4" x14ac:dyDescent="0.2">
      <c r="A6468">
        <v>103242</v>
      </c>
      <c r="B6468" t="s">
        <v>7280</v>
      </c>
      <c r="C6468" t="s">
        <v>283</v>
      </c>
      <c r="D6468">
        <v>0</v>
      </c>
    </row>
    <row r="6469" spans="1:4" x14ac:dyDescent="0.2">
      <c r="A6469">
        <v>5806</v>
      </c>
      <c r="B6469" t="s">
        <v>7281</v>
      </c>
      <c r="C6469" t="s">
        <v>284</v>
      </c>
      <c r="D6469">
        <v>0.27</v>
      </c>
    </row>
    <row r="6470" spans="1:4" x14ac:dyDescent="0.2">
      <c r="A6470">
        <v>73536</v>
      </c>
      <c r="B6470" t="s">
        <v>7282</v>
      </c>
      <c r="C6470" t="s">
        <v>283</v>
      </c>
      <c r="D6470">
        <v>21.8</v>
      </c>
    </row>
    <row r="6471" spans="1:4" x14ac:dyDescent="0.2">
      <c r="A6471">
        <v>7043</v>
      </c>
      <c r="B6471" t="s">
        <v>7283</v>
      </c>
      <c r="C6471" t="s">
        <v>284</v>
      </c>
      <c r="D6471">
        <v>0.33</v>
      </c>
    </row>
    <row r="6472" spans="1:4" x14ac:dyDescent="0.2">
      <c r="A6472">
        <v>7042</v>
      </c>
      <c r="B6472" t="s">
        <v>7284</v>
      </c>
      <c r="C6472" t="s">
        <v>283</v>
      </c>
      <c r="D6472">
        <v>25.76</v>
      </c>
    </row>
    <row r="6473" spans="1:4" x14ac:dyDescent="0.2">
      <c r="A6473">
        <v>5934</v>
      </c>
      <c r="B6473" t="s">
        <v>7285</v>
      </c>
      <c r="C6473" t="s">
        <v>284</v>
      </c>
      <c r="D6473">
        <v>92.9</v>
      </c>
    </row>
    <row r="6474" spans="1:4" x14ac:dyDescent="0.2">
      <c r="A6474">
        <v>5932</v>
      </c>
      <c r="B6474" t="s">
        <v>7286</v>
      </c>
      <c r="C6474" t="s">
        <v>283</v>
      </c>
      <c r="D6474">
        <v>256.26</v>
      </c>
    </row>
    <row r="6475" spans="1:4" x14ac:dyDescent="0.2">
      <c r="A6475">
        <v>96159</v>
      </c>
      <c r="B6475" t="s">
        <v>7287</v>
      </c>
      <c r="C6475" t="s">
        <v>284</v>
      </c>
      <c r="D6475">
        <v>87.48</v>
      </c>
    </row>
    <row r="6476" spans="1:4" x14ac:dyDescent="0.2">
      <c r="A6476">
        <v>95133</v>
      </c>
      <c r="B6476" t="s">
        <v>7288</v>
      </c>
      <c r="C6476" t="s">
        <v>283</v>
      </c>
      <c r="D6476">
        <v>177.81</v>
      </c>
    </row>
    <row r="6477" spans="1:4" x14ac:dyDescent="0.2">
      <c r="A6477">
        <v>102986</v>
      </c>
      <c r="B6477" t="s">
        <v>7289</v>
      </c>
      <c r="C6477" t="s">
        <v>284</v>
      </c>
      <c r="D6477">
        <v>0</v>
      </c>
    </row>
    <row r="6478" spans="1:4" x14ac:dyDescent="0.2">
      <c r="A6478">
        <v>102987</v>
      </c>
      <c r="B6478" t="s">
        <v>7290</v>
      </c>
      <c r="C6478" t="s">
        <v>283</v>
      </c>
      <c r="D6478">
        <v>0</v>
      </c>
    </row>
    <row r="6479" spans="1:4" x14ac:dyDescent="0.2">
      <c r="A6479">
        <v>92961</v>
      </c>
      <c r="B6479" t="s">
        <v>7291</v>
      </c>
      <c r="C6479" t="s">
        <v>284</v>
      </c>
      <c r="D6479">
        <v>5.24</v>
      </c>
    </row>
    <row r="6480" spans="1:4" x14ac:dyDescent="0.2">
      <c r="A6480">
        <v>92960</v>
      </c>
      <c r="B6480" t="s">
        <v>7292</v>
      </c>
      <c r="C6480" t="s">
        <v>283</v>
      </c>
      <c r="D6480">
        <v>19.66</v>
      </c>
    </row>
    <row r="6481" spans="1:4" x14ac:dyDescent="0.2">
      <c r="A6481">
        <v>102863</v>
      </c>
      <c r="B6481" t="s">
        <v>7293</v>
      </c>
      <c r="C6481" t="s">
        <v>284</v>
      </c>
      <c r="D6481">
        <v>0</v>
      </c>
    </row>
    <row r="6482" spans="1:4" x14ac:dyDescent="0.2">
      <c r="A6482">
        <v>102862</v>
      </c>
      <c r="B6482" t="s">
        <v>7294</v>
      </c>
      <c r="C6482" t="s">
        <v>283</v>
      </c>
      <c r="D6482">
        <v>0</v>
      </c>
    </row>
    <row r="6483" spans="1:4" x14ac:dyDescent="0.2">
      <c r="A6483">
        <v>93409</v>
      </c>
      <c r="B6483" t="s">
        <v>7295</v>
      </c>
      <c r="C6483" t="s">
        <v>284</v>
      </c>
      <c r="D6483">
        <v>28.81</v>
      </c>
    </row>
    <row r="6484" spans="1:4" x14ac:dyDescent="0.2">
      <c r="A6484">
        <v>93408</v>
      </c>
      <c r="B6484" t="s">
        <v>7296</v>
      </c>
      <c r="C6484" t="s">
        <v>283</v>
      </c>
      <c r="D6484">
        <v>87.25</v>
      </c>
    </row>
    <row r="6485" spans="1:4" x14ac:dyDescent="0.2">
      <c r="A6485">
        <v>102941</v>
      </c>
      <c r="B6485" t="s">
        <v>7297</v>
      </c>
      <c r="C6485" t="s">
        <v>284</v>
      </c>
      <c r="D6485">
        <v>0</v>
      </c>
    </row>
    <row r="6486" spans="1:4" x14ac:dyDescent="0.2">
      <c r="A6486">
        <v>102940</v>
      </c>
      <c r="B6486" t="s">
        <v>7298</v>
      </c>
      <c r="C6486" t="s">
        <v>283</v>
      </c>
      <c r="D6486">
        <v>0</v>
      </c>
    </row>
    <row r="6487" spans="1:4" x14ac:dyDescent="0.2">
      <c r="A6487">
        <v>103164</v>
      </c>
      <c r="B6487" t="s">
        <v>7299</v>
      </c>
      <c r="C6487" t="s">
        <v>284</v>
      </c>
      <c r="D6487">
        <v>0</v>
      </c>
    </row>
    <row r="6488" spans="1:4" x14ac:dyDescent="0.2">
      <c r="A6488">
        <v>103163</v>
      </c>
      <c r="B6488" t="s">
        <v>7300</v>
      </c>
      <c r="C6488" t="s">
        <v>283</v>
      </c>
      <c r="D6488">
        <v>0</v>
      </c>
    </row>
    <row r="6489" spans="1:4" x14ac:dyDescent="0.2">
      <c r="A6489">
        <v>103158</v>
      </c>
      <c r="B6489" t="s">
        <v>7301</v>
      </c>
      <c r="C6489" t="s">
        <v>284</v>
      </c>
      <c r="D6489">
        <v>0</v>
      </c>
    </row>
    <row r="6490" spans="1:4" x14ac:dyDescent="0.2">
      <c r="A6490">
        <v>103157</v>
      </c>
      <c r="B6490" t="s">
        <v>7302</v>
      </c>
      <c r="C6490" t="s">
        <v>283</v>
      </c>
      <c r="D6490">
        <v>0</v>
      </c>
    </row>
    <row r="6491" spans="1:4" x14ac:dyDescent="0.2">
      <c r="A6491">
        <v>103176</v>
      </c>
      <c r="B6491" t="s">
        <v>7303</v>
      </c>
      <c r="C6491" t="s">
        <v>284</v>
      </c>
      <c r="D6491">
        <v>0</v>
      </c>
    </row>
    <row r="6492" spans="1:4" x14ac:dyDescent="0.2">
      <c r="A6492">
        <v>103175</v>
      </c>
      <c r="B6492" t="s">
        <v>7304</v>
      </c>
      <c r="C6492" t="s">
        <v>283</v>
      </c>
      <c r="D6492">
        <v>0</v>
      </c>
    </row>
    <row r="6493" spans="1:4" x14ac:dyDescent="0.2">
      <c r="A6493">
        <v>103182</v>
      </c>
      <c r="B6493" t="s">
        <v>7305</v>
      </c>
      <c r="C6493" t="s">
        <v>284</v>
      </c>
      <c r="D6493">
        <v>0</v>
      </c>
    </row>
    <row r="6494" spans="1:4" x14ac:dyDescent="0.2">
      <c r="A6494">
        <v>103181</v>
      </c>
      <c r="B6494" t="s">
        <v>7306</v>
      </c>
      <c r="C6494" t="s">
        <v>283</v>
      </c>
      <c r="D6494">
        <v>0</v>
      </c>
    </row>
    <row r="6495" spans="1:4" x14ac:dyDescent="0.2">
      <c r="A6495">
        <v>103170</v>
      </c>
      <c r="B6495" t="s">
        <v>7307</v>
      </c>
      <c r="C6495" t="s">
        <v>284</v>
      </c>
      <c r="D6495">
        <v>0</v>
      </c>
    </row>
    <row r="6496" spans="1:4" x14ac:dyDescent="0.2">
      <c r="A6496">
        <v>103169</v>
      </c>
      <c r="B6496" t="s">
        <v>7308</v>
      </c>
      <c r="C6496" t="s">
        <v>283</v>
      </c>
      <c r="D6496">
        <v>0</v>
      </c>
    </row>
    <row r="6497" spans="1:4" x14ac:dyDescent="0.2">
      <c r="A6497">
        <v>102869</v>
      </c>
      <c r="B6497" t="s">
        <v>7309</v>
      </c>
      <c r="C6497" t="s">
        <v>284</v>
      </c>
      <c r="D6497">
        <v>0</v>
      </c>
    </row>
    <row r="6498" spans="1:4" x14ac:dyDescent="0.2">
      <c r="A6498">
        <v>102868</v>
      </c>
      <c r="B6498" t="s">
        <v>7310</v>
      </c>
      <c r="C6498" t="s">
        <v>283</v>
      </c>
      <c r="D6498">
        <v>0</v>
      </c>
    </row>
    <row r="6499" spans="1:4" x14ac:dyDescent="0.2">
      <c r="A6499">
        <v>92113</v>
      </c>
      <c r="B6499" t="s">
        <v>7311</v>
      </c>
      <c r="C6499" t="s">
        <v>284</v>
      </c>
      <c r="D6499">
        <v>1.29</v>
      </c>
    </row>
    <row r="6500" spans="1:4" x14ac:dyDescent="0.2">
      <c r="A6500">
        <v>92112</v>
      </c>
      <c r="B6500" t="s">
        <v>7312</v>
      </c>
      <c r="C6500" t="s">
        <v>283</v>
      </c>
      <c r="D6500">
        <v>3.96</v>
      </c>
    </row>
    <row r="6501" spans="1:4" x14ac:dyDescent="0.2">
      <c r="A6501">
        <v>90675</v>
      </c>
      <c r="B6501" t="s">
        <v>7313</v>
      </c>
      <c r="C6501" t="s">
        <v>284</v>
      </c>
      <c r="D6501">
        <v>333.13</v>
      </c>
    </row>
    <row r="6502" spans="1:4" x14ac:dyDescent="0.2">
      <c r="A6502">
        <v>90674</v>
      </c>
      <c r="B6502" t="s">
        <v>7314</v>
      </c>
      <c r="C6502" t="s">
        <v>283</v>
      </c>
      <c r="D6502">
        <v>765.51</v>
      </c>
    </row>
    <row r="6503" spans="1:4" x14ac:dyDescent="0.2">
      <c r="A6503">
        <v>93225</v>
      </c>
      <c r="B6503" t="s">
        <v>7315</v>
      </c>
      <c r="C6503" t="s">
        <v>284</v>
      </c>
      <c r="D6503">
        <v>498.78</v>
      </c>
    </row>
    <row r="6504" spans="1:4" x14ac:dyDescent="0.2">
      <c r="A6504">
        <v>93224</v>
      </c>
      <c r="B6504" t="s">
        <v>7316</v>
      </c>
      <c r="C6504" t="s">
        <v>283</v>
      </c>
      <c r="D6504">
        <v>1133.17</v>
      </c>
    </row>
    <row r="6505" spans="1:4" x14ac:dyDescent="0.2">
      <c r="A6505">
        <v>104696</v>
      </c>
      <c r="B6505" t="s">
        <v>7317</v>
      </c>
      <c r="C6505" t="s">
        <v>284</v>
      </c>
      <c r="D6505">
        <v>23.73</v>
      </c>
    </row>
    <row r="6506" spans="1:4" x14ac:dyDescent="0.2">
      <c r="A6506">
        <v>104695</v>
      </c>
      <c r="B6506" t="s">
        <v>7318</v>
      </c>
      <c r="C6506" t="s">
        <v>283</v>
      </c>
      <c r="D6506">
        <v>27.27</v>
      </c>
    </row>
    <row r="6507" spans="1:4" x14ac:dyDescent="0.2">
      <c r="A6507">
        <v>90681</v>
      </c>
      <c r="B6507" t="s">
        <v>7319</v>
      </c>
      <c r="C6507" t="s">
        <v>284</v>
      </c>
      <c r="D6507">
        <v>165.12</v>
      </c>
    </row>
    <row r="6508" spans="1:4" x14ac:dyDescent="0.2">
      <c r="A6508">
        <v>90680</v>
      </c>
      <c r="B6508" t="s">
        <v>7320</v>
      </c>
      <c r="C6508" t="s">
        <v>283</v>
      </c>
      <c r="D6508">
        <v>401.72</v>
      </c>
    </row>
    <row r="6509" spans="1:4" x14ac:dyDescent="0.2">
      <c r="A6509">
        <v>102875</v>
      </c>
      <c r="B6509" t="s">
        <v>7321</v>
      </c>
      <c r="C6509" t="s">
        <v>284</v>
      </c>
      <c r="D6509">
        <v>476.16</v>
      </c>
    </row>
    <row r="6510" spans="1:4" x14ac:dyDescent="0.2">
      <c r="A6510">
        <v>102874</v>
      </c>
      <c r="B6510" t="s">
        <v>7322</v>
      </c>
      <c r="C6510" t="s">
        <v>283</v>
      </c>
      <c r="D6510">
        <v>1049.02</v>
      </c>
    </row>
    <row r="6511" spans="1:4" x14ac:dyDescent="0.2">
      <c r="A6511">
        <v>102965</v>
      </c>
      <c r="B6511" t="s">
        <v>7323</v>
      </c>
      <c r="C6511" t="s">
        <v>284</v>
      </c>
      <c r="D6511">
        <v>242.68</v>
      </c>
    </row>
    <row r="6512" spans="1:4" x14ac:dyDescent="0.2">
      <c r="A6512">
        <v>102964</v>
      </c>
      <c r="B6512" t="s">
        <v>7324</v>
      </c>
      <c r="C6512" t="s">
        <v>283</v>
      </c>
      <c r="D6512">
        <v>494.54</v>
      </c>
    </row>
    <row r="6513" spans="1:4" x14ac:dyDescent="0.2">
      <c r="A6513">
        <v>95703</v>
      </c>
      <c r="B6513" t="s">
        <v>7325</v>
      </c>
      <c r="C6513" t="s">
        <v>284</v>
      </c>
      <c r="D6513">
        <v>29.33</v>
      </c>
    </row>
    <row r="6514" spans="1:4" x14ac:dyDescent="0.2">
      <c r="A6514">
        <v>95702</v>
      </c>
      <c r="B6514" t="s">
        <v>7326</v>
      </c>
      <c r="C6514" t="s">
        <v>283</v>
      </c>
      <c r="D6514">
        <v>39.64</v>
      </c>
    </row>
    <row r="6515" spans="1:4" x14ac:dyDescent="0.2">
      <c r="A6515">
        <v>90626</v>
      </c>
      <c r="B6515" t="s">
        <v>7327</v>
      </c>
      <c r="C6515" t="s">
        <v>284</v>
      </c>
      <c r="D6515">
        <v>3.06</v>
      </c>
    </row>
    <row r="6516" spans="1:4" x14ac:dyDescent="0.2">
      <c r="A6516">
        <v>90625</v>
      </c>
      <c r="B6516" t="s">
        <v>7328</v>
      </c>
      <c r="C6516" t="s">
        <v>283</v>
      </c>
      <c r="D6516">
        <v>9.58</v>
      </c>
    </row>
    <row r="6517" spans="1:4" x14ac:dyDescent="0.2">
      <c r="A6517">
        <v>102881</v>
      </c>
      <c r="B6517" t="s">
        <v>7329</v>
      </c>
      <c r="C6517" t="s">
        <v>284</v>
      </c>
      <c r="D6517">
        <v>652.92999999999995</v>
      </c>
    </row>
    <row r="6518" spans="1:4" x14ac:dyDescent="0.2">
      <c r="A6518">
        <v>102880</v>
      </c>
      <c r="B6518" t="s">
        <v>7330</v>
      </c>
      <c r="C6518" t="s">
        <v>283</v>
      </c>
      <c r="D6518">
        <v>1463.02</v>
      </c>
    </row>
    <row r="6519" spans="1:4" x14ac:dyDescent="0.2">
      <c r="A6519">
        <v>103225</v>
      </c>
      <c r="B6519" t="s">
        <v>7331</v>
      </c>
      <c r="C6519" t="s">
        <v>284</v>
      </c>
      <c r="D6519">
        <v>215.32</v>
      </c>
    </row>
    <row r="6520" spans="1:4" x14ac:dyDescent="0.2">
      <c r="A6520">
        <v>103224</v>
      </c>
      <c r="B6520" t="s">
        <v>7332</v>
      </c>
      <c r="C6520" t="s">
        <v>283</v>
      </c>
      <c r="D6520">
        <v>442.17</v>
      </c>
    </row>
    <row r="6521" spans="1:4" x14ac:dyDescent="0.2">
      <c r="A6521">
        <v>103237</v>
      </c>
      <c r="B6521" t="s">
        <v>7333</v>
      </c>
      <c r="C6521" t="s">
        <v>284</v>
      </c>
      <c r="D6521">
        <v>627.39</v>
      </c>
    </row>
    <row r="6522" spans="1:4" x14ac:dyDescent="0.2">
      <c r="A6522">
        <v>103236</v>
      </c>
      <c r="B6522" t="s">
        <v>7334</v>
      </c>
      <c r="C6522" t="s">
        <v>283</v>
      </c>
      <c r="D6522">
        <v>1360.88</v>
      </c>
    </row>
    <row r="6523" spans="1:4" x14ac:dyDescent="0.2">
      <c r="A6523">
        <v>103231</v>
      </c>
      <c r="B6523" t="s">
        <v>7335</v>
      </c>
      <c r="C6523" t="s">
        <v>284</v>
      </c>
      <c r="D6523">
        <v>464.83</v>
      </c>
    </row>
    <row r="6524" spans="1:4" x14ac:dyDescent="0.2">
      <c r="A6524">
        <v>103230</v>
      </c>
      <c r="B6524" t="s">
        <v>7336</v>
      </c>
      <c r="C6524" t="s">
        <v>283</v>
      </c>
      <c r="D6524">
        <v>992.25</v>
      </c>
    </row>
    <row r="6525" spans="1:4" x14ac:dyDescent="0.2">
      <c r="A6525">
        <v>95621</v>
      </c>
      <c r="B6525" t="s">
        <v>7337</v>
      </c>
      <c r="C6525" t="s">
        <v>284</v>
      </c>
      <c r="D6525">
        <v>21.62</v>
      </c>
    </row>
    <row r="6526" spans="1:4" x14ac:dyDescent="0.2">
      <c r="A6526">
        <v>95620</v>
      </c>
      <c r="B6526" t="s">
        <v>7338</v>
      </c>
      <c r="C6526" t="s">
        <v>283</v>
      </c>
      <c r="D6526">
        <v>23.32</v>
      </c>
    </row>
    <row r="6527" spans="1:4" x14ac:dyDescent="0.2">
      <c r="A6527">
        <v>102975</v>
      </c>
      <c r="B6527" t="s">
        <v>7339</v>
      </c>
      <c r="C6527" t="s">
        <v>284</v>
      </c>
      <c r="D6527">
        <v>140.72999999999999</v>
      </c>
    </row>
    <row r="6528" spans="1:4" x14ac:dyDescent="0.2">
      <c r="A6528">
        <v>102976</v>
      </c>
      <c r="B6528" t="s">
        <v>7340</v>
      </c>
      <c r="C6528" t="s">
        <v>283</v>
      </c>
      <c r="D6528">
        <v>279.23</v>
      </c>
    </row>
    <row r="6529" spans="1:4" x14ac:dyDescent="0.2">
      <c r="A6529">
        <v>90632</v>
      </c>
      <c r="B6529" t="s">
        <v>7341</v>
      </c>
      <c r="C6529" t="s">
        <v>284</v>
      </c>
      <c r="D6529">
        <v>91.38</v>
      </c>
    </row>
    <row r="6530" spans="1:4" x14ac:dyDescent="0.2">
      <c r="A6530">
        <v>90631</v>
      </c>
      <c r="B6530" t="s">
        <v>7342</v>
      </c>
      <c r="C6530" t="s">
        <v>283</v>
      </c>
      <c r="D6530">
        <v>160.93</v>
      </c>
    </row>
    <row r="6531" spans="1:4" x14ac:dyDescent="0.2">
      <c r="A6531">
        <v>95709</v>
      </c>
      <c r="B6531" t="s">
        <v>7343</v>
      </c>
      <c r="C6531" t="s">
        <v>284</v>
      </c>
      <c r="D6531">
        <v>92.05</v>
      </c>
    </row>
    <row r="6532" spans="1:4" x14ac:dyDescent="0.2">
      <c r="A6532">
        <v>95708</v>
      </c>
      <c r="B6532" t="s">
        <v>7344</v>
      </c>
      <c r="C6532" t="s">
        <v>283</v>
      </c>
      <c r="D6532">
        <v>165.1</v>
      </c>
    </row>
    <row r="6533" spans="1:4" x14ac:dyDescent="0.2">
      <c r="A6533">
        <v>91278</v>
      </c>
      <c r="B6533" t="s">
        <v>7345</v>
      </c>
      <c r="C6533" t="s">
        <v>284</v>
      </c>
      <c r="D6533">
        <v>0.72</v>
      </c>
    </row>
    <row r="6534" spans="1:4" x14ac:dyDescent="0.2">
      <c r="A6534">
        <v>91277</v>
      </c>
      <c r="B6534" t="s">
        <v>7346</v>
      </c>
      <c r="C6534" t="s">
        <v>283</v>
      </c>
      <c r="D6534">
        <v>10.34</v>
      </c>
    </row>
    <row r="6535" spans="1:4" x14ac:dyDescent="0.2">
      <c r="A6535">
        <v>102887</v>
      </c>
      <c r="B6535" t="s">
        <v>7347</v>
      </c>
      <c r="C6535" t="s">
        <v>284</v>
      </c>
      <c r="D6535">
        <v>0</v>
      </c>
    </row>
    <row r="6536" spans="1:4" x14ac:dyDescent="0.2">
      <c r="A6536">
        <v>102886</v>
      </c>
      <c r="B6536" t="s">
        <v>7348</v>
      </c>
      <c r="C6536" t="s">
        <v>283</v>
      </c>
      <c r="D6536">
        <v>0</v>
      </c>
    </row>
    <row r="6537" spans="1:4" x14ac:dyDescent="0.2">
      <c r="A6537">
        <v>95277</v>
      </c>
      <c r="B6537" t="s">
        <v>7349</v>
      </c>
      <c r="C6537" t="s">
        <v>284</v>
      </c>
      <c r="D6537">
        <v>0.67</v>
      </c>
    </row>
    <row r="6538" spans="1:4" x14ac:dyDescent="0.2">
      <c r="A6538">
        <v>95276</v>
      </c>
      <c r="B6538" t="s">
        <v>7350</v>
      </c>
      <c r="C6538" t="s">
        <v>283</v>
      </c>
      <c r="D6538">
        <v>3.86</v>
      </c>
    </row>
    <row r="6539" spans="1:4" x14ac:dyDescent="0.2">
      <c r="A6539">
        <v>88430</v>
      </c>
      <c r="B6539" t="s">
        <v>7351</v>
      </c>
      <c r="C6539" t="s">
        <v>284</v>
      </c>
      <c r="D6539">
        <v>7.19</v>
      </c>
    </row>
    <row r="6540" spans="1:4" x14ac:dyDescent="0.2">
      <c r="A6540">
        <v>88418</v>
      </c>
      <c r="B6540" t="s">
        <v>7352</v>
      </c>
      <c r="C6540" t="s">
        <v>283</v>
      </c>
      <c r="D6540">
        <v>15.64</v>
      </c>
    </row>
    <row r="6541" spans="1:4" x14ac:dyDescent="0.2">
      <c r="A6541">
        <v>88438</v>
      </c>
      <c r="B6541" t="s">
        <v>7353</v>
      </c>
      <c r="C6541" t="s">
        <v>284</v>
      </c>
      <c r="D6541">
        <v>9.5299999999999994</v>
      </c>
    </row>
    <row r="6542" spans="1:4" x14ac:dyDescent="0.2">
      <c r="A6542">
        <v>88433</v>
      </c>
      <c r="B6542" t="s">
        <v>7354</v>
      </c>
      <c r="C6542" t="s">
        <v>283</v>
      </c>
      <c r="D6542">
        <v>20.36</v>
      </c>
    </row>
    <row r="6543" spans="1:4" x14ac:dyDescent="0.2">
      <c r="A6543">
        <v>90669</v>
      </c>
      <c r="B6543" t="s">
        <v>7355</v>
      </c>
      <c r="C6543" t="s">
        <v>284</v>
      </c>
      <c r="D6543">
        <v>8.4600000000000009</v>
      </c>
    </row>
    <row r="6544" spans="1:4" x14ac:dyDescent="0.2">
      <c r="A6544">
        <v>90668</v>
      </c>
      <c r="B6544" t="s">
        <v>7356</v>
      </c>
      <c r="C6544" t="s">
        <v>283</v>
      </c>
      <c r="D6544">
        <v>32.57</v>
      </c>
    </row>
    <row r="6545" spans="1:4" x14ac:dyDescent="0.2">
      <c r="A6545">
        <v>102980</v>
      </c>
      <c r="B6545" t="s">
        <v>7357</v>
      </c>
      <c r="C6545" t="s">
        <v>284</v>
      </c>
      <c r="D6545">
        <v>0</v>
      </c>
    </row>
    <row r="6546" spans="1:4" x14ac:dyDescent="0.2">
      <c r="A6546">
        <v>102981</v>
      </c>
      <c r="B6546" t="s">
        <v>7358</v>
      </c>
      <c r="C6546" t="s">
        <v>283</v>
      </c>
      <c r="D6546">
        <v>0</v>
      </c>
    </row>
    <row r="6547" spans="1:4" x14ac:dyDescent="0.2">
      <c r="A6547">
        <v>5946</v>
      </c>
      <c r="B6547" t="s">
        <v>7359</v>
      </c>
      <c r="C6547" t="s">
        <v>284</v>
      </c>
      <c r="D6547">
        <v>87.49</v>
      </c>
    </row>
    <row r="6548" spans="1:4" x14ac:dyDescent="0.2">
      <c r="A6548">
        <v>5944</v>
      </c>
      <c r="B6548" t="s">
        <v>7360</v>
      </c>
      <c r="C6548" t="s">
        <v>283</v>
      </c>
      <c r="D6548">
        <v>226.11</v>
      </c>
    </row>
    <row r="6549" spans="1:4" x14ac:dyDescent="0.2">
      <c r="A6549">
        <v>5942</v>
      </c>
      <c r="B6549" t="s">
        <v>7361</v>
      </c>
      <c r="C6549" t="s">
        <v>284</v>
      </c>
      <c r="D6549">
        <v>69.3</v>
      </c>
    </row>
    <row r="6550" spans="1:4" x14ac:dyDescent="0.2">
      <c r="A6550">
        <v>5940</v>
      </c>
      <c r="B6550" t="s">
        <v>7362</v>
      </c>
      <c r="C6550" t="s">
        <v>283</v>
      </c>
      <c r="D6550">
        <v>163.98</v>
      </c>
    </row>
    <row r="6551" spans="1:4" x14ac:dyDescent="0.2">
      <c r="A6551">
        <v>102893</v>
      </c>
      <c r="B6551" t="s">
        <v>7363</v>
      </c>
      <c r="C6551" t="s">
        <v>284</v>
      </c>
      <c r="D6551">
        <v>0</v>
      </c>
    </row>
    <row r="6552" spans="1:4" x14ac:dyDescent="0.2">
      <c r="A6552">
        <v>102892</v>
      </c>
      <c r="B6552" t="s">
        <v>7364</v>
      </c>
      <c r="C6552" t="s">
        <v>283</v>
      </c>
      <c r="D6552">
        <v>0</v>
      </c>
    </row>
    <row r="6553" spans="1:4" x14ac:dyDescent="0.2">
      <c r="A6553">
        <v>89251</v>
      </c>
      <c r="B6553" t="s">
        <v>7365</v>
      </c>
      <c r="C6553" t="s">
        <v>284</v>
      </c>
      <c r="D6553">
        <v>331.81</v>
      </c>
    </row>
    <row r="6554" spans="1:4" x14ac:dyDescent="0.2">
      <c r="A6554">
        <v>89250</v>
      </c>
      <c r="B6554" t="s">
        <v>7366</v>
      </c>
      <c r="C6554" t="s">
        <v>283</v>
      </c>
      <c r="D6554">
        <v>1151.23</v>
      </c>
    </row>
    <row r="6555" spans="1:4" x14ac:dyDescent="0.2">
      <c r="A6555">
        <v>102959</v>
      </c>
      <c r="B6555" t="s">
        <v>7367</v>
      </c>
      <c r="C6555" t="s">
        <v>284</v>
      </c>
      <c r="D6555">
        <v>0</v>
      </c>
    </row>
    <row r="6556" spans="1:4" x14ac:dyDescent="0.2">
      <c r="A6556">
        <v>102958</v>
      </c>
      <c r="B6556" t="s">
        <v>7368</v>
      </c>
      <c r="C6556" t="s">
        <v>283</v>
      </c>
      <c r="D6556">
        <v>0</v>
      </c>
    </row>
    <row r="6557" spans="1:4" x14ac:dyDescent="0.2">
      <c r="A6557">
        <v>5681</v>
      </c>
      <c r="B6557" t="s">
        <v>7369</v>
      </c>
      <c r="C6557" t="s">
        <v>284</v>
      </c>
      <c r="D6557">
        <v>54.39</v>
      </c>
    </row>
    <row r="6558" spans="1:4" x14ac:dyDescent="0.2">
      <c r="A6558">
        <v>5680</v>
      </c>
      <c r="B6558" t="s">
        <v>7370</v>
      </c>
      <c r="C6558" t="s">
        <v>283</v>
      </c>
      <c r="D6558">
        <v>131.68</v>
      </c>
    </row>
    <row r="6559" spans="1:4" x14ac:dyDescent="0.2">
      <c r="A6559">
        <v>5877</v>
      </c>
      <c r="B6559" t="s">
        <v>7371</v>
      </c>
      <c r="C6559" t="s">
        <v>284</v>
      </c>
      <c r="D6559">
        <v>56.88</v>
      </c>
    </row>
    <row r="6560" spans="1:4" x14ac:dyDescent="0.2">
      <c r="A6560">
        <v>5875</v>
      </c>
      <c r="B6560" t="s">
        <v>7372</v>
      </c>
      <c r="C6560" t="s">
        <v>283</v>
      </c>
      <c r="D6560">
        <v>132.35</v>
      </c>
    </row>
    <row r="6561" spans="1:4" x14ac:dyDescent="0.2">
      <c r="A6561">
        <v>5679</v>
      </c>
      <c r="B6561" t="s">
        <v>7373</v>
      </c>
      <c r="C6561" t="s">
        <v>284</v>
      </c>
      <c r="D6561">
        <v>58.04</v>
      </c>
    </row>
    <row r="6562" spans="1:4" x14ac:dyDescent="0.2">
      <c r="A6562">
        <v>5678</v>
      </c>
      <c r="B6562" t="s">
        <v>7374</v>
      </c>
      <c r="C6562" t="s">
        <v>283</v>
      </c>
      <c r="D6562">
        <v>144.41999999999999</v>
      </c>
    </row>
    <row r="6563" spans="1:4" x14ac:dyDescent="0.2">
      <c r="A6563">
        <v>6880</v>
      </c>
      <c r="B6563" t="s">
        <v>7375</v>
      </c>
      <c r="C6563" t="s">
        <v>284</v>
      </c>
      <c r="D6563">
        <v>85.59</v>
      </c>
    </row>
    <row r="6564" spans="1:4" x14ac:dyDescent="0.2">
      <c r="A6564">
        <v>6879</v>
      </c>
      <c r="B6564" t="s">
        <v>7376</v>
      </c>
      <c r="C6564" t="s">
        <v>283</v>
      </c>
      <c r="D6564">
        <v>216.13</v>
      </c>
    </row>
    <row r="6565" spans="1:4" x14ac:dyDescent="0.2">
      <c r="A6565">
        <v>96464</v>
      </c>
      <c r="B6565" t="s">
        <v>7377</v>
      </c>
      <c r="C6565" t="s">
        <v>284</v>
      </c>
      <c r="D6565">
        <v>89.49</v>
      </c>
    </row>
    <row r="6566" spans="1:4" x14ac:dyDescent="0.2">
      <c r="A6566">
        <v>96463</v>
      </c>
      <c r="B6566" t="s">
        <v>7378</v>
      </c>
      <c r="C6566" t="s">
        <v>283</v>
      </c>
      <c r="D6566">
        <v>223.26</v>
      </c>
    </row>
    <row r="6567" spans="1:4" x14ac:dyDescent="0.2">
      <c r="A6567">
        <v>7050</v>
      </c>
      <c r="B6567" t="s">
        <v>7379</v>
      </c>
      <c r="C6567" t="s">
        <v>284</v>
      </c>
      <c r="D6567">
        <v>78.48</v>
      </c>
    </row>
    <row r="6568" spans="1:4" x14ac:dyDescent="0.2">
      <c r="A6568">
        <v>7049</v>
      </c>
      <c r="B6568" t="s">
        <v>7380</v>
      </c>
      <c r="C6568" t="s">
        <v>283</v>
      </c>
      <c r="D6568">
        <v>228.08</v>
      </c>
    </row>
    <row r="6569" spans="1:4" x14ac:dyDescent="0.2">
      <c r="A6569">
        <v>95632</v>
      </c>
      <c r="B6569" t="s">
        <v>7381</v>
      </c>
      <c r="C6569" t="s">
        <v>284</v>
      </c>
      <c r="D6569">
        <v>82.86</v>
      </c>
    </row>
    <row r="6570" spans="1:4" x14ac:dyDescent="0.2">
      <c r="A6570">
        <v>95631</v>
      </c>
      <c r="B6570" t="s">
        <v>7382</v>
      </c>
      <c r="C6570" t="s">
        <v>283</v>
      </c>
      <c r="D6570">
        <v>236.86</v>
      </c>
    </row>
    <row r="6571" spans="1:4" x14ac:dyDescent="0.2">
      <c r="A6571">
        <v>5685</v>
      </c>
      <c r="B6571" t="s">
        <v>7383</v>
      </c>
      <c r="C6571" t="s">
        <v>284</v>
      </c>
      <c r="D6571">
        <v>62.7</v>
      </c>
    </row>
    <row r="6572" spans="1:4" x14ac:dyDescent="0.2">
      <c r="A6572">
        <v>5684</v>
      </c>
      <c r="B6572" t="s">
        <v>7384</v>
      </c>
      <c r="C6572" t="s">
        <v>283</v>
      </c>
      <c r="D6572">
        <v>162.97</v>
      </c>
    </row>
    <row r="6573" spans="1:4" x14ac:dyDescent="0.2">
      <c r="A6573">
        <v>93244</v>
      </c>
      <c r="B6573" t="s">
        <v>7385</v>
      </c>
      <c r="C6573" t="s">
        <v>284</v>
      </c>
      <c r="D6573">
        <v>64.38</v>
      </c>
    </row>
    <row r="6574" spans="1:4" x14ac:dyDescent="0.2">
      <c r="A6574">
        <v>73436</v>
      </c>
      <c r="B6574" t="s">
        <v>7386</v>
      </c>
      <c r="C6574" t="s">
        <v>283</v>
      </c>
      <c r="D6574">
        <v>166.25</v>
      </c>
    </row>
    <row r="6575" spans="1:4" x14ac:dyDescent="0.2">
      <c r="A6575">
        <v>5881</v>
      </c>
      <c r="B6575" t="s">
        <v>7387</v>
      </c>
      <c r="C6575" t="s">
        <v>284</v>
      </c>
      <c r="D6575">
        <v>77.599999999999994</v>
      </c>
    </row>
    <row r="6576" spans="1:4" x14ac:dyDescent="0.2">
      <c r="A6576">
        <v>5879</v>
      </c>
      <c r="B6576" t="s">
        <v>7388</v>
      </c>
      <c r="C6576" t="s">
        <v>283</v>
      </c>
      <c r="D6576">
        <v>145.01</v>
      </c>
    </row>
    <row r="6577" spans="1:4" x14ac:dyDescent="0.2">
      <c r="A6577">
        <v>5865</v>
      </c>
      <c r="B6577" t="s">
        <v>7389</v>
      </c>
      <c r="C6577" t="s">
        <v>284</v>
      </c>
      <c r="D6577">
        <v>12.26</v>
      </c>
    </row>
    <row r="6578" spans="1:4" x14ac:dyDescent="0.2">
      <c r="A6578">
        <v>5863</v>
      </c>
      <c r="B6578" t="s">
        <v>7390</v>
      </c>
      <c r="C6578" t="s">
        <v>283</v>
      </c>
      <c r="D6578">
        <v>24.36</v>
      </c>
    </row>
    <row r="6579" spans="1:4" x14ac:dyDescent="0.2">
      <c r="A6579">
        <v>5869</v>
      </c>
      <c r="B6579" t="s">
        <v>7391</v>
      </c>
      <c r="C6579" t="s">
        <v>284</v>
      </c>
      <c r="D6579">
        <v>71.97</v>
      </c>
    </row>
    <row r="6580" spans="1:4" x14ac:dyDescent="0.2">
      <c r="A6580">
        <v>5867</v>
      </c>
      <c r="B6580" t="s">
        <v>7392</v>
      </c>
      <c r="C6580" t="s">
        <v>283</v>
      </c>
      <c r="D6580">
        <v>164.25</v>
      </c>
    </row>
    <row r="6581" spans="1:4" x14ac:dyDescent="0.2">
      <c r="A6581">
        <v>95271</v>
      </c>
      <c r="B6581" t="s">
        <v>7393</v>
      </c>
      <c r="C6581" t="s">
        <v>284</v>
      </c>
      <c r="D6581">
        <v>0.67</v>
      </c>
    </row>
    <row r="6582" spans="1:4" x14ac:dyDescent="0.2">
      <c r="A6582">
        <v>95270</v>
      </c>
      <c r="B6582" t="s">
        <v>7394</v>
      </c>
      <c r="C6582" t="s">
        <v>283</v>
      </c>
      <c r="D6582">
        <v>10.130000000000001</v>
      </c>
    </row>
    <row r="6583" spans="1:4" x14ac:dyDescent="0.2">
      <c r="A6583">
        <v>91693</v>
      </c>
      <c r="B6583" t="s">
        <v>7395</v>
      </c>
      <c r="C6583" t="s">
        <v>284</v>
      </c>
      <c r="D6583">
        <v>22.68</v>
      </c>
    </row>
    <row r="6584" spans="1:4" x14ac:dyDescent="0.2">
      <c r="A6584">
        <v>91692</v>
      </c>
      <c r="B6584" t="s">
        <v>7396</v>
      </c>
      <c r="C6584" t="s">
        <v>283</v>
      </c>
      <c r="D6584">
        <v>24.24</v>
      </c>
    </row>
    <row r="6585" spans="1:4" x14ac:dyDescent="0.2">
      <c r="A6585">
        <v>102929</v>
      </c>
      <c r="B6585" t="s">
        <v>7397</v>
      </c>
      <c r="C6585" t="s">
        <v>284</v>
      </c>
      <c r="D6585">
        <v>0</v>
      </c>
    </row>
    <row r="6586" spans="1:4" x14ac:dyDescent="0.2">
      <c r="A6586">
        <v>102928</v>
      </c>
      <c r="B6586" t="s">
        <v>7398</v>
      </c>
      <c r="C6586" t="s">
        <v>283</v>
      </c>
      <c r="D6586">
        <v>0</v>
      </c>
    </row>
    <row r="6587" spans="1:4" x14ac:dyDescent="0.2">
      <c r="A6587">
        <v>95140</v>
      </c>
      <c r="B6587" t="s">
        <v>7399</v>
      </c>
      <c r="C6587" t="s">
        <v>284</v>
      </c>
      <c r="D6587">
        <v>0.04</v>
      </c>
    </row>
    <row r="6588" spans="1:4" x14ac:dyDescent="0.2">
      <c r="A6588">
        <v>95139</v>
      </c>
      <c r="B6588" t="s">
        <v>7400</v>
      </c>
      <c r="C6588" t="s">
        <v>283</v>
      </c>
      <c r="D6588">
        <v>0.06</v>
      </c>
    </row>
    <row r="6589" spans="1:4" x14ac:dyDescent="0.2">
      <c r="A6589">
        <v>89027</v>
      </c>
      <c r="B6589" t="s">
        <v>7401</v>
      </c>
      <c r="C6589" t="s">
        <v>284</v>
      </c>
      <c r="D6589">
        <v>5.14</v>
      </c>
    </row>
    <row r="6590" spans="1:4" x14ac:dyDescent="0.2">
      <c r="A6590">
        <v>89028</v>
      </c>
      <c r="B6590" t="s">
        <v>7402</v>
      </c>
      <c r="C6590" t="s">
        <v>283</v>
      </c>
      <c r="D6590">
        <v>189.94</v>
      </c>
    </row>
    <row r="6591" spans="1:4" x14ac:dyDescent="0.2">
      <c r="A6591">
        <v>7031</v>
      </c>
      <c r="B6591" t="s">
        <v>7403</v>
      </c>
      <c r="C6591" t="s">
        <v>284</v>
      </c>
      <c r="D6591">
        <v>6.33</v>
      </c>
    </row>
    <row r="6592" spans="1:4" x14ac:dyDescent="0.2">
      <c r="A6592">
        <v>7030</v>
      </c>
      <c r="B6592" t="s">
        <v>7404</v>
      </c>
      <c r="C6592" t="s">
        <v>283</v>
      </c>
      <c r="D6592">
        <v>282.24</v>
      </c>
    </row>
    <row r="6593" spans="1:4" x14ac:dyDescent="0.2">
      <c r="A6593">
        <v>102947</v>
      </c>
      <c r="B6593" t="s">
        <v>7405</v>
      </c>
      <c r="C6593" t="s">
        <v>284</v>
      </c>
      <c r="D6593">
        <v>0</v>
      </c>
    </row>
    <row r="6594" spans="1:4" x14ac:dyDescent="0.2">
      <c r="A6594">
        <v>102946</v>
      </c>
      <c r="B6594" t="s">
        <v>7406</v>
      </c>
      <c r="C6594" t="s">
        <v>283</v>
      </c>
      <c r="D6594">
        <v>0</v>
      </c>
    </row>
    <row r="6595" spans="1:4" x14ac:dyDescent="0.2">
      <c r="A6595">
        <v>104092</v>
      </c>
      <c r="B6595" t="s">
        <v>7407</v>
      </c>
      <c r="C6595" t="s">
        <v>284</v>
      </c>
      <c r="D6595">
        <v>0.09</v>
      </c>
    </row>
    <row r="6596" spans="1:4" x14ac:dyDescent="0.2">
      <c r="A6596">
        <v>104091</v>
      </c>
      <c r="B6596" t="s">
        <v>7408</v>
      </c>
      <c r="C6596" t="s">
        <v>283</v>
      </c>
      <c r="D6596">
        <v>0.93</v>
      </c>
    </row>
    <row r="6597" spans="1:4" x14ac:dyDescent="0.2">
      <c r="A6597">
        <v>104098</v>
      </c>
      <c r="B6597" t="s">
        <v>7409</v>
      </c>
      <c r="C6597" t="s">
        <v>284</v>
      </c>
      <c r="D6597">
        <v>0.13</v>
      </c>
    </row>
    <row r="6598" spans="1:4" x14ac:dyDescent="0.2">
      <c r="A6598">
        <v>104097</v>
      </c>
      <c r="B6598" t="s">
        <v>7410</v>
      </c>
      <c r="C6598" t="s">
        <v>283</v>
      </c>
      <c r="D6598">
        <v>1.29</v>
      </c>
    </row>
    <row r="6599" spans="1:4" x14ac:dyDescent="0.2">
      <c r="A6599">
        <v>102905</v>
      </c>
      <c r="B6599" t="s">
        <v>7411</v>
      </c>
      <c r="C6599" t="s">
        <v>284</v>
      </c>
      <c r="D6599">
        <v>0</v>
      </c>
    </row>
    <row r="6600" spans="1:4" x14ac:dyDescent="0.2">
      <c r="A6600">
        <v>102904</v>
      </c>
      <c r="B6600" t="s">
        <v>7412</v>
      </c>
      <c r="C6600" t="s">
        <v>283</v>
      </c>
      <c r="D6600">
        <v>0</v>
      </c>
    </row>
    <row r="6601" spans="1:4" x14ac:dyDescent="0.2">
      <c r="A6601">
        <v>89031</v>
      </c>
      <c r="B6601" t="s">
        <v>7413</v>
      </c>
      <c r="C6601" t="s">
        <v>284</v>
      </c>
      <c r="D6601">
        <v>70.56</v>
      </c>
    </row>
    <row r="6602" spans="1:4" x14ac:dyDescent="0.2">
      <c r="A6602">
        <v>89032</v>
      </c>
      <c r="B6602" t="s">
        <v>7414</v>
      </c>
      <c r="C6602" t="s">
        <v>283</v>
      </c>
      <c r="D6602">
        <v>195.94</v>
      </c>
    </row>
    <row r="6603" spans="1:4" x14ac:dyDescent="0.2">
      <c r="A6603">
        <v>88844</v>
      </c>
      <c r="B6603" t="s">
        <v>7415</v>
      </c>
      <c r="C6603" t="s">
        <v>284</v>
      </c>
      <c r="D6603">
        <v>72.81</v>
      </c>
    </row>
    <row r="6604" spans="1:4" x14ac:dyDescent="0.2">
      <c r="A6604">
        <v>88843</v>
      </c>
      <c r="B6604" t="s">
        <v>7416</v>
      </c>
      <c r="C6604" t="s">
        <v>283</v>
      </c>
      <c r="D6604">
        <v>217.47</v>
      </c>
    </row>
    <row r="6605" spans="1:4" x14ac:dyDescent="0.2">
      <c r="A6605">
        <v>5853</v>
      </c>
      <c r="B6605" t="s">
        <v>7417</v>
      </c>
      <c r="C6605" t="s">
        <v>284</v>
      </c>
      <c r="D6605">
        <v>84.8</v>
      </c>
    </row>
    <row r="6606" spans="1:4" x14ac:dyDescent="0.2">
      <c r="A6606">
        <v>5851</v>
      </c>
      <c r="B6606" t="s">
        <v>7418</v>
      </c>
      <c r="C6606" t="s">
        <v>283</v>
      </c>
      <c r="D6606">
        <v>260.8</v>
      </c>
    </row>
    <row r="6607" spans="1:4" x14ac:dyDescent="0.2">
      <c r="A6607">
        <v>5849</v>
      </c>
      <c r="B6607" t="s">
        <v>7419</v>
      </c>
      <c r="C6607" t="s">
        <v>284</v>
      </c>
      <c r="D6607">
        <v>84.42</v>
      </c>
    </row>
    <row r="6608" spans="1:4" x14ac:dyDescent="0.2">
      <c r="A6608">
        <v>5847</v>
      </c>
      <c r="B6608" t="s">
        <v>7420</v>
      </c>
      <c r="C6608" t="s">
        <v>283</v>
      </c>
      <c r="D6608">
        <v>273.11</v>
      </c>
    </row>
    <row r="6609" spans="1:4" x14ac:dyDescent="0.2">
      <c r="A6609">
        <v>5857</v>
      </c>
      <c r="B6609" t="s">
        <v>7421</v>
      </c>
      <c r="C6609" t="s">
        <v>284</v>
      </c>
      <c r="D6609">
        <v>226.5</v>
      </c>
    </row>
    <row r="6610" spans="1:4" x14ac:dyDescent="0.2">
      <c r="A6610">
        <v>5855</v>
      </c>
      <c r="B6610" t="s">
        <v>7422</v>
      </c>
      <c r="C6610" t="s">
        <v>283</v>
      </c>
      <c r="D6610">
        <v>707.95</v>
      </c>
    </row>
    <row r="6611" spans="1:4" x14ac:dyDescent="0.2">
      <c r="A6611">
        <v>96021</v>
      </c>
      <c r="B6611" t="s">
        <v>7423</v>
      </c>
      <c r="C6611" t="s">
        <v>284</v>
      </c>
      <c r="D6611">
        <v>51.35</v>
      </c>
    </row>
    <row r="6612" spans="1:4" x14ac:dyDescent="0.2">
      <c r="A6612">
        <v>96020</v>
      </c>
      <c r="B6612" t="s">
        <v>7424</v>
      </c>
      <c r="C6612" t="s">
        <v>283</v>
      </c>
      <c r="D6612">
        <v>178</v>
      </c>
    </row>
    <row r="6613" spans="1:4" x14ac:dyDescent="0.2">
      <c r="A6613">
        <v>96014</v>
      </c>
      <c r="B6613" t="s">
        <v>7425</v>
      </c>
      <c r="C6613" t="s">
        <v>284</v>
      </c>
      <c r="D6613">
        <v>51.62</v>
      </c>
    </row>
    <row r="6614" spans="1:4" x14ac:dyDescent="0.2">
      <c r="A6614">
        <v>96013</v>
      </c>
      <c r="B6614" t="s">
        <v>7426</v>
      </c>
      <c r="C6614" t="s">
        <v>283</v>
      </c>
      <c r="D6614">
        <v>178.5</v>
      </c>
    </row>
    <row r="6615" spans="1:4" x14ac:dyDescent="0.2">
      <c r="A6615">
        <v>96029</v>
      </c>
      <c r="B6615" t="s">
        <v>7427</v>
      </c>
      <c r="C6615" t="s">
        <v>284</v>
      </c>
      <c r="D6615">
        <v>44.81</v>
      </c>
    </row>
    <row r="6616" spans="1:4" x14ac:dyDescent="0.2">
      <c r="A6616">
        <v>96028</v>
      </c>
      <c r="B6616" t="s">
        <v>7428</v>
      </c>
      <c r="C6616" t="s">
        <v>283</v>
      </c>
      <c r="D6616">
        <v>134.94999999999999</v>
      </c>
    </row>
    <row r="6617" spans="1:4" x14ac:dyDescent="0.2">
      <c r="A6617">
        <v>96155</v>
      </c>
      <c r="B6617" t="s">
        <v>7429</v>
      </c>
      <c r="C6617" t="s">
        <v>284</v>
      </c>
      <c r="D6617">
        <v>45.08</v>
      </c>
    </row>
    <row r="6618" spans="1:4" x14ac:dyDescent="0.2">
      <c r="A6618">
        <v>96157</v>
      </c>
      <c r="B6618" t="s">
        <v>7430</v>
      </c>
      <c r="C6618" t="s">
        <v>283</v>
      </c>
      <c r="D6618">
        <v>135.44999999999999</v>
      </c>
    </row>
    <row r="6619" spans="1:4" x14ac:dyDescent="0.2">
      <c r="A6619">
        <v>5845</v>
      </c>
      <c r="B6619" t="s">
        <v>7431</v>
      </c>
      <c r="C6619" t="s">
        <v>284</v>
      </c>
      <c r="D6619">
        <v>47.01</v>
      </c>
    </row>
    <row r="6620" spans="1:4" x14ac:dyDescent="0.2">
      <c r="A6620">
        <v>5843</v>
      </c>
      <c r="B6620" t="s">
        <v>7432</v>
      </c>
      <c r="C6620" t="s">
        <v>283</v>
      </c>
      <c r="D6620">
        <v>169.89</v>
      </c>
    </row>
    <row r="6621" spans="1:4" x14ac:dyDescent="0.2">
      <c r="A6621">
        <v>89036</v>
      </c>
      <c r="B6621" t="s">
        <v>7433</v>
      </c>
      <c r="C6621" t="s">
        <v>284</v>
      </c>
      <c r="D6621">
        <v>40.44</v>
      </c>
    </row>
    <row r="6622" spans="1:4" x14ac:dyDescent="0.2">
      <c r="A6622">
        <v>89035</v>
      </c>
      <c r="B6622" t="s">
        <v>7434</v>
      </c>
      <c r="C6622" t="s">
        <v>283</v>
      </c>
      <c r="D6622">
        <v>126.81</v>
      </c>
    </row>
    <row r="6623" spans="1:4" x14ac:dyDescent="0.2">
      <c r="A6623">
        <v>102911</v>
      </c>
      <c r="B6623" t="s">
        <v>7435</v>
      </c>
      <c r="C6623" t="s">
        <v>284</v>
      </c>
      <c r="D6623">
        <v>0</v>
      </c>
    </row>
    <row r="6624" spans="1:4" x14ac:dyDescent="0.2">
      <c r="A6624">
        <v>102910</v>
      </c>
      <c r="B6624" t="s">
        <v>7436</v>
      </c>
      <c r="C6624" t="s">
        <v>283</v>
      </c>
      <c r="D6624">
        <v>0</v>
      </c>
    </row>
    <row r="6625" spans="1:4" x14ac:dyDescent="0.2">
      <c r="A6625">
        <v>93440</v>
      </c>
      <c r="B6625" t="s">
        <v>7437</v>
      </c>
      <c r="C6625" t="s">
        <v>284</v>
      </c>
      <c r="D6625">
        <v>126.45</v>
      </c>
    </row>
    <row r="6626" spans="1:4" x14ac:dyDescent="0.2">
      <c r="A6626">
        <v>93439</v>
      </c>
      <c r="B6626" t="s">
        <v>7438</v>
      </c>
      <c r="C6626" t="s">
        <v>283</v>
      </c>
      <c r="D6626">
        <v>254.87</v>
      </c>
    </row>
    <row r="6627" spans="1:4" x14ac:dyDescent="0.2">
      <c r="A6627">
        <v>100648</v>
      </c>
      <c r="B6627" t="s">
        <v>7439</v>
      </c>
      <c r="C6627" t="s">
        <v>284</v>
      </c>
      <c r="D6627">
        <v>593.53</v>
      </c>
    </row>
    <row r="6628" spans="1:4" x14ac:dyDescent="0.2">
      <c r="A6628">
        <v>100647</v>
      </c>
      <c r="B6628" t="s">
        <v>7440</v>
      </c>
      <c r="C6628" t="s">
        <v>283</v>
      </c>
      <c r="D6628">
        <v>6933.77</v>
      </c>
    </row>
    <row r="6629" spans="1:4" x14ac:dyDescent="0.2">
      <c r="A6629">
        <v>5829</v>
      </c>
      <c r="B6629" t="s">
        <v>7441</v>
      </c>
      <c r="C6629" t="s">
        <v>284</v>
      </c>
      <c r="D6629">
        <v>156.88</v>
      </c>
    </row>
    <row r="6630" spans="1:4" x14ac:dyDescent="0.2">
      <c r="A6630">
        <v>5823</v>
      </c>
      <c r="B6630" t="s">
        <v>7442</v>
      </c>
      <c r="C6630" t="s">
        <v>283</v>
      </c>
      <c r="D6630">
        <v>218.44</v>
      </c>
    </row>
    <row r="6631" spans="1:4" x14ac:dyDescent="0.2">
      <c r="A6631">
        <v>5884</v>
      </c>
      <c r="B6631" t="s">
        <v>7443</v>
      </c>
      <c r="C6631" t="s">
        <v>284</v>
      </c>
      <c r="D6631">
        <v>53.37</v>
      </c>
    </row>
    <row r="6632" spans="1:4" x14ac:dyDescent="0.2">
      <c r="A6632">
        <v>5882</v>
      </c>
      <c r="B6632" t="s">
        <v>7444</v>
      </c>
      <c r="C6632" t="s">
        <v>283</v>
      </c>
      <c r="D6632">
        <v>125.19</v>
      </c>
    </row>
    <row r="6633" spans="1:4" x14ac:dyDescent="0.2">
      <c r="A6633">
        <v>100642</v>
      </c>
      <c r="B6633" t="s">
        <v>7445</v>
      </c>
      <c r="C6633" t="s">
        <v>284</v>
      </c>
      <c r="D6633">
        <v>295.64999999999998</v>
      </c>
    </row>
    <row r="6634" spans="1:4" x14ac:dyDescent="0.2">
      <c r="A6634">
        <v>100641</v>
      </c>
      <c r="B6634" t="s">
        <v>7446</v>
      </c>
      <c r="C6634" t="s">
        <v>283</v>
      </c>
      <c r="D6634">
        <v>5086.21</v>
      </c>
    </row>
    <row r="6635" spans="1:4" x14ac:dyDescent="0.2">
      <c r="A6635">
        <v>93434</v>
      </c>
      <c r="B6635" t="s">
        <v>7447</v>
      </c>
      <c r="C6635" t="s">
        <v>284</v>
      </c>
      <c r="D6635">
        <v>330.87</v>
      </c>
    </row>
    <row r="6636" spans="1:4" x14ac:dyDescent="0.2">
      <c r="A6636">
        <v>93433</v>
      </c>
      <c r="B6636" t="s">
        <v>7448</v>
      </c>
      <c r="C6636" t="s">
        <v>283</v>
      </c>
      <c r="D6636">
        <v>2806.11</v>
      </c>
    </row>
    <row r="6637" spans="1:4" x14ac:dyDescent="0.2">
      <c r="A6637">
        <v>95122</v>
      </c>
      <c r="B6637" t="s">
        <v>7449</v>
      </c>
      <c r="C6637" t="s">
        <v>284</v>
      </c>
      <c r="D6637">
        <v>213.71</v>
      </c>
    </row>
    <row r="6638" spans="1:4" x14ac:dyDescent="0.2">
      <c r="A6638">
        <v>95121</v>
      </c>
      <c r="B6638" t="s">
        <v>7450</v>
      </c>
      <c r="C6638" t="s">
        <v>283</v>
      </c>
      <c r="D6638">
        <v>366.31</v>
      </c>
    </row>
    <row r="6639" spans="1:4" x14ac:dyDescent="0.2">
      <c r="A6639">
        <v>103662</v>
      </c>
      <c r="B6639" t="s">
        <v>7451</v>
      </c>
      <c r="C6639" t="s">
        <v>284</v>
      </c>
      <c r="D6639">
        <v>0</v>
      </c>
    </row>
    <row r="6640" spans="1:4" x14ac:dyDescent="0.2">
      <c r="A6640">
        <v>103661</v>
      </c>
      <c r="B6640" t="s">
        <v>7452</v>
      </c>
      <c r="C6640" t="s">
        <v>283</v>
      </c>
      <c r="D6640">
        <v>0</v>
      </c>
    </row>
    <row r="6641" spans="1:4" x14ac:dyDescent="0.2">
      <c r="A6641">
        <v>5841</v>
      </c>
      <c r="B6641" t="s">
        <v>7453</v>
      </c>
      <c r="C6641" t="s">
        <v>284</v>
      </c>
      <c r="D6641">
        <v>4.8499999999999996</v>
      </c>
    </row>
    <row r="6642" spans="1:4" x14ac:dyDescent="0.2">
      <c r="A6642">
        <v>5839</v>
      </c>
      <c r="B6642" t="s">
        <v>7454</v>
      </c>
      <c r="C6642" t="s">
        <v>283</v>
      </c>
      <c r="D6642">
        <v>9.65</v>
      </c>
    </row>
    <row r="6643" spans="1:4" x14ac:dyDescent="0.2">
      <c r="A6643">
        <v>90587</v>
      </c>
      <c r="B6643" t="s">
        <v>315</v>
      </c>
      <c r="C6643" t="s">
        <v>284</v>
      </c>
      <c r="D6643">
        <v>0.53</v>
      </c>
    </row>
    <row r="6644" spans="1:4" x14ac:dyDescent="0.2">
      <c r="A6644">
        <v>90586</v>
      </c>
      <c r="B6644" t="s">
        <v>314</v>
      </c>
      <c r="C6644" t="s">
        <v>283</v>
      </c>
      <c r="D6644">
        <v>1.42</v>
      </c>
    </row>
    <row r="6645" spans="1:4" x14ac:dyDescent="0.2">
      <c r="A6645">
        <v>5837</v>
      </c>
      <c r="B6645" t="s">
        <v>7455</v>
      </c>
      <c r="C6645" t="s">
        <v>284</v>
      </c>
      <c r="D6645">
        <v>135.43</v>
      </c>
    </row>
    <row r="6646" spans="1:4" x14ac:dyDescent="0.2">
      <c r="A6646">
        <v>5835</v>
      </c>
      <c r="B6646" t="s">
        <v>7456</v>
      </c>
      <c r="C6646" t="s">
        <v>283</v>
      </c>
      <c r="D6646">
        <v>363.73</v>
      </c>
    </row>
    <row r="6647" spans="1:4" x14ac:dyDescent="0.2">
      <c r="A6647">
        <v>89257</v>
      </c>
      <c r="B6647" t="s">
        <v>7457</v>
      </c>
      <c r="C6647" t="s">
        <v>283</v>
      </c>
      <c r="D6647">
        <v>314.54000000000002</v>
      </c>
    </row>
    <row r="6648" spans="1:4" x14ac:dyDescent="0.2">
      <c r="A6648">
        <v>89258</v>
      </c>
      <c r="B6648" t="s">
        <v>7458</v>
      </c>
      <c r="C6648" t="s">
        <v>284</v>
      </c>
      <c r="D6648">
        <v>115</v>
      </c>
    </row>
    <row r="6649" spans="1:4" x14ac:dyDescent="0.2">
      <c r="A6649">
        <v>97621</v>
      </c>
      <c r="B6649" t="s">
        <v>7459</v>
      </c>
      <c r="C6649" t="s">
        <v>69</v>
      </c>
      <c r="D6649">
        <v>114.54</v>
      </c>
    </row>
    <row r="6650" spans="1:4" x14ac:dyDescent="0.2">
      <c r="A6650">
        <v>97622</v>
      </c>
      <c r="B6650" t="s">
        <v>635</v>
      </c>
      <c r="C6650" t="s">
        <v>69</v>
      </c>
      <c r="D6650">
        <v>55.82</v>
      </c>
    </row>
    <row r="6651" spans="1:4" x14ac:dyDescent="0.2">
      <c r="A6651">
        <v>97623</v>
      </c>
      <c r="B6651" t="s">
        <v>7460</v>
      </c>
      <c r="C6651" t="s">
        <v>69</v>
      </c>
      <c r="D6651">
        <v>171</v>
      </c>
    </row>
    <row r="6652" spans="1:4" x14ac:dyDescent="0.2">
      <c r="A6652">
        <v>97624</v>
      </c>
      <c r="B6652" t="s">
        <v>7461</v>
      </c>
      <c r="C6652" t="s">
        <v>69</v>
      </c>
      <c r="D6652">
        <v>104.95</v>
      </c>
    </row>
    <row r="6653" spans="1:4" x14ac:dyDescent="0.2">
      <c r="A6653">
        <v>97625</v>
      </c>
      <c r="B6653" t="s">
        <v>7462</v>
      </c>
      <c r="C6653" t="s">
        <v>69</v>
      </c>
      <c r="D6653">
        <v>49.01</v>
      </c>
    </row>
    <row r="6654" spans="1:4" x14ac:dyDescent="0.2">
      <c r="A6654">
        <v>104791</v>
      </c>
      <c r="B6654" t="s">
        <v>7463</v>
      </c>
      <c r="C6654" t="s">
        <v>59</v>
      </c>
      <c r="D6654">
        <v>5.52</v>
      </c>
    </row>
    <row r="6655" spans="1:4" x14ac:dyDescent="0.2">
      <c r="A6655">
        <v>97631</v>
      </c>
      <c r="B6655" t="s">
        <v>7464</v>
      </c>
      <c r="C6655" t="s">
        <v>59</v>
      </c>
      <c r="D6655">
        <v>11.22</v>
      </c>
    </row>
    <row r="6656" spans="1:4" x14ac:dyDescent="0.2">
      <c r="A6656">
        <v>97630</v>
      </c>
      <c r="B6656" t="s">
        <v>7465</v>
      </c>
      <c r="C6656" t="s">
        <v>69</v>
      </c>
      <c r="D6656">
        <v>0</v>
      </c>
    </row>
    <row r="6657" spans="1:4" x14ac:dyDescent="0.2">
      <c r="A6657">
        <v>104796</v>
      </c>
      <c r="B6657" t="s">
        <v>7466</v>
      </c>
      <c r="C6657" t="s">
        <v>54</v>
      </c>
      <c r="D6657">
        <v>13.32</v>
      </c>
    </row>
    <row r="6658" spans="1:4" x14ac:dyDescent="0.2">
      <c r="A6658">
        <v>97628</v>
      </c>
      <c r="B6658" t="s">
        <v>7467</v>
      </c>
      <c r="C6658" t="s">
        <v>69</v>
      </c>
      <c r="D6658">
        <v>261.29000000000002</v>
      </c>
    </row>
    <row r="6659" spans="1:4" x14ac:dyDescent="0.2">
      <c r="A6659">
        <v>97629</v>
      </c>
      <c r="B6659" t="s">
        <v>7468</v>
      </c>
      <c r="C6659" t="s">
        <v>69</v>
      </c>
      <c r="D6659">
        <v>75.38</v>
      </c>
    </row>
    <row r="6660" spans="1:4" x14ac:dyDescent="0.2">
      <c r="A6660">
        <v>97626</v>
      </c>
      <c r="B6660" t="s">
        <v>7469</v>
      </c>
      <c r="C6660" t="s">
        <v>69</v>
      </c>
      <c r="D6660">
        <v>561.02</v>
      </c>
    </row>
    <row r="6661" spans="1:4" x14ac:dyDescent="0.2">
      <c r="A6661">
        <v>97627</v>
      </c>
      <c r="B6661" t="s">
        <v>7470</v>
      </c>
      <c r="C6661" t="s">
        <v>69</v>
      </c>
      <c r="D6661">
        <v>161.83000000000001</v>
      </c>
    </row>
    <row r="6662" spans="1:4" x14ac:dyDescent="0.2">
      <c r="A6662">
        <v>104789</v>
      </c>
      <c r="B6662" t="s">
        <v>7471</v>
      </c>
      <c r="C6662" t="s">
        <v>69</v>
      </c>
      <c r="D6662">
        <v>196.46</v>
      </c>
    </row>
    <row r="6663" spans="1:4" x14ac:dyDescent="0.2">
      <c r="A6663">
        <v>104790</v>
      </c>
      <c r="B6663" t="s">
        <v>7472</v>
      </c>
      <c r="C6663" t="s">
        <v>69</v>
      </c>
      <c r="D6663">
        <v>102.9</v>
      </c>
    </row>
    <row r="6664" spans="1:4" x14ac:dyDescent="0.2">
      <c r="A6664">
        <v>97633</v>
      </c>
      <c r="B6664" t="s">
        <v>7473</v>
      </c>
      <c r="C6664" t="s">
        <v>59</v>
      </c>
      <c r="D6664">
        <v>22.42</v>
      </c>
    </row>
    <row r="6665" spans="1:4" x14ac:dyDescent="0.2">
      <c r="A6665">
        <v>97634</v>
      </c>
      <c r="B6665" t="s">
        <v>636</v>
      </c>
      <c r="C6665" t="s">
        <v>59</v>
      </c>
      <c r="D6665">
        <v>6.26</v>
      </c>
    </row>
    <row r="6666" spans="1:4" x14ac:dyDescent="0.2">
      <c r="A6666">
        <v>97632</v>
      </c>
      <c r="B6666" t="s">
        <v>7474</v>
      </c>
      <c r="C6666" t="s">
        <v>54</v>
      </c>
      <c r="D6666">
        <v>2.56</v>
      </c>
    </row>
    <row r="6667" spans="1:4" x14ac:dyDescent="0.2">
      <c r="A6667">
        <v>97636</v>
      </c>
      <c r="B6667" t="s">
        <v>7475</v>
      </c>
      <c r="C6667" t="s">
        <v>59</v>
      </c>
      <c r="D6667">
        <v>21.67</v>
      </c>
    </row>
    <row r="6668" spans="1:4" x14ac:dyDescent="0.2">
      <c r="A6668">
        <v>104797</v>
      </c>
      <c r="B6668" t="s">
        <v>7476</v>
      </c>
      <c r="C6668" t="s">
        <v>54</v>
      </c>
      <c r="D6668">
        <v>16.649999999999999</v>
      </c>
    </row>
    <row r="6669" spans="1:4" x14ac:dyDescent="0.2">
      <c r="A6669">
        <v>104803</v>
      </c>
      <c r="B6669" t="s">
        <v>7477</v>
      </c>
      <c r="C6669" t="s">
        <v>54</v>
      </c>
      <c r="D6669">
        <v>4.47</v>
      </c>
    </row>
    <row r="6670" spans="1:4" x14ac:dyDescent="0.2">
      <c r="A6670">
        <v>97664</v>
      </c>
      <c r="B6670" t="s">
        <v>7478</v>
      </c>
      <c r="C6670" t="s">
        <v>77</v>
      </c>
      <c r="D6670">
        <v>1.55</v>
      </c>
    </row>
    <row r="6671" spans="1:4" x14ac:dyDescent="0.2">
      <c r="A6671">
        <v>104801</v>
      </c>
      <c r="B6671" t="s">
        <v>7479</v>
      </c>
      <c r="C6671" t="s">
        <v>59</v>
      </c>
      <c r="D6671">
        <v>13.84</v>
      </c>
    </row>
    <row r="6672" spans="1:4" x14ac:dyDescent="0.2">
      <c r="A6672">
        <v>97661</v>
      </c>
      <c r="B6672" t="s">
        <v>7480</v>
      </c>
      <c r="C6672" t="s">
        <v>54</v>
      </c>
      <c r="D6672">
        <v>0.7</v>
      </c>
    </row>
    <row r="6673" spans="1:4" x14ac:dyDescent="0.2">
      <c r="A6673">
        <v>104794</v>
      </c>
      <c r="B6673" t="s">
        <v>7481</v>
      </c>
      <c r="C6673" t="s">
        <v>54</v>
      </c>
      <c r="D6673">
        <v>0.96</v>
      </c>
    </row>
    <row r="6674" spans="1:4" x14ac:dyDescent="0.2">
      <c r="A6674">
        <v>104795</v>
      </c>
      <c r="B6674" t="s">
        <v>7482</v>
      </c>
      <c r="C6674" t="s">
        <v>54</v>
      </c>
      <c r="D6674">
        <v>1.34</v>
      </c>
    </row>
    <row r="6675" spans="1:4" x14ac:dyDescent="0.2">
      <c r="A6675">
        <v>104792</v>
      </c>
      <c r="B6675" t="s">
        <v>7483</v>
      </c>
      <c r="C6675" t="s">
        <v>54</v>
      </c>
      <c r="D6675">
        <v>0.39</v>
      </c>
    </row>
    <row r="6676" spans="1:4" x14ac:dyDescent="0.2">
      <c r="A6676">
        <v>104793</v>
      </c>
      <c r="B6676" t="s">
        <v>7484</v>
      </c>
      <c r="C6676" t="s">
        <v>54</v>
      </c>
      <c r="D6676">
        <v>0.54</v>
      </c>
    </row>
    <row r="6677" spans="1:4" x14ac:dyDescent="0.2">
      <c r="A6677">
        <v>104800</v>
      </c>
      <c r="B6677" t="s">
        <v>7485</v>
      </c>
      <c r="C6677" t="s">
        <v>54</v>
      </c>
      <c r="D6677">
        <v>9.11</v>
      </c>
    </row>
    <row r="6678" spans="1:4" x14ac:dyDescent="0.2">
      <c r="A6678">
        <v>97638</v>
      </c>
      <c r="B6678" t="s">
        <v>7486</v>
      </c>
      <c r="C6678" t="s">
        <v>59</v>
      </c>
      <c r="D6678">
        <v>8.1199999999999992</v>
      </c>
    </row>
    <row r="6679" spans="1:4" x14ac:dyDescent="0.2">
      <c r="A6679">
        <v>97641</v>
      </c>
      <c r="B6679" t="s">
        <v>7487</v>
      </c>
      <c r="C6679" t="s">
        <v>59</v>
      </c>
      <c r="D6679">
        <v>2.86</v>
      </c>
    </row>
    <row r="6680" spans="1:4" x14ac:dyDescent="0.2">
      <c r="A6680">
        <v>97640</v>
      </c>
      <c r="B6680" t="s">
        <v>7488</v>
      </c>
      <c r="C6680" t="s">
        <v>59</v>
      </c>
      <c r="D6680">
        <v>1.89</v>
      </c>
    </row>
    <row r="6681" spans="1:4" x14ac:dyDescent="0.2">
      <c r="A6681">
        <v>97660</v>
      </c>
      <c r="B6681" t="s">
        <v>7489</v>
      </c>
      <c r="C6681" t="s">
        <v>77</v>
      </c>
      <c r="D6681">
        <v>0.65</v>
      </c>
    </row>
    <row r="6682" spans="1:4" x14ac:dyDescent="0.2">
      <c r="A6682">
        <v>97645</v>
      </c>
      <c r="B6682" t="s">
        <v>639</v>
      </c>
      <c r="C6682" t="s">
        <v>59</v>
      </c>
      <c r="D6682">
        <v>24.21</v>
      </c>
    </row>
    <row r="6683" spans="1:4" x14ac:dyDescent="0.2">
      <c r="A6683">
        <v>97663</v>
      </c>
      <c r="B6683" t="s">
        <v>637</v>
      </c>
      <c r="C6683" t="s">
        <v>77</v>
      </c>
      <c r="D6683">
        <v>12.49</v>
      </c>
    </row>
    <row r="6684" spans="1:4" x14ac:dyDescent="0.2">
      <c r="A6684">
        <v>97665</v>
      </c>
      <c r="B6684" t="s">
        <v>7490</v>
      </c>
      <c r="C6684" t="s">
        <v>77</v>
      </c>
      <c r="D6684">
        <v>1.78</v>
      </c>
    </row>
    <row r="6685" spans="1:4" x14ac:dyDescent="0.2">
      <c r="A6685">
        <v>97666</v>
      </c>
      <c r="B6685" t="s">
        <v>638</v>
      </c>
      <c r="C6685" t="s">
        <v>77</v>
      </c>
      <c r="D6685">
        <v>9.1</v>
      </c>
    </row>
    <row r="6686" spans="1:4" x14ac:dyDescent="0.2">
      <c r="A6686">
        <v>97635</v>
      </c>
      <c r="B6686" t="s">
        <v>7491</v>
      </c>
      <c r="C6686" t="s">
        <v>59</v>
      </c>
      <c r="D6686">
        <v>16.170000000000002</v>
      </c>
    </row>
    <row r="6687" spans="1:4" x14ac:dyDescent="0.2">
      <c r="A6687">
        <v>97643</v>
      </c>
      <c r="B6687" t="s">
        <v>7492</v>
      </c>
      <c r="C6687" t="s">
        <v>59</v>
      </c>
      <c r="D6687">
        <v>24.81</v>
      </c>
    </row>
    <row r="6688" spans="1:4" x14ac:dyDescent="0.2">
      <c r="A6688">
        <v>104799</v>
      </c>
      <c r="B6688" t="s">
        <v>7493</v>
      </c>
      <c r="C6688" t="s">
        <v>59</v>
      </c>
      <c r="D6688">
        <v>10.49</v>
      </c>
    </row>
    <row r="6689" spans="1:4" x14ac:dyDescent="0.2">
      <c r="A6689">
        <v>97639</v>
      </c>
      <c r="B6689" t="s">
        <v>7494</v>
      </c>
      <c r="C6689" t="s">
        <v>59</v>
      </c>
      <c r="D6689">
        <v>20.23</v>
      </c>
    </row>
    <row r="6690" spans="1:4" x14ac:dyDescent="0.2">
      <c r="A6690">
        <v>97644</v>
      </c>
      <c r="B6690" t="s">
        <v>640</v>
      </c>
      <c r="C6690" t="s">
        <v>59</v>
      </c>
      <c r="D6690">
        <v>9.36</v>
      </c>
    </row>
    <row r="6691" spans="1:4" x14ac:dyDescent="0.2">
      <c r="A6691">
        <v>97648</v>
      </c>
      <c r="B6691" t="s">
        <v>7495</v>
      </c>
      <c r="C6691" t="s">
        <v>59</v>
      </c>
      <c r="D6691">
        <v>2</v>
      </c>
    </row>
    <row r="6692" spans="1:4" x14ac:dyDescent="0.2">
      <c r="A6692">
        <v>104798</v>
      </c>
      <c r="B6692" t="s">
        <v>7496</v>
      </c>
      <c r="C6692" t="s">
        <v>77</v>
      </c>
      <c r="D6692">
        <v>13.36</v>
      </c>
    </row>
    <row r="6693" spans="1:4" x14ac:dyDescent="0.2">
      <c r="A6693">
        <v>97637</v>
      </c>
      <c r="B6693" t="s">
        <v>7497</v>
      </c>
      <c r="C6693" t="s">
        <v>59</v>
      </c>
      <c r="D6693">
        <v>2.79</v>
      </c>
    </row>
    <row r="6694" spans="1:4" x14ac:dyDescent="0.2">
      <c r="A6694">
        <v>104802</v>
      </c>
      <c r="B6694" t="s">
        <v>7498</v>
      </c>
      <c r="C6694" t="s">
        <v>59</v>
      </c>
      <c r="D6694">
        <v>9.1999999999999993</v>
      </c>
    </row>
    <row r="6695" spans="1:4" x14ac:dyDescent="0.2">
      <c r="A6695">
        <v>97647</v>
      </c>
      <c r="B6695" t="s">
        <v>7499</v>
      </c>
      <c r="C6695" t="s">
        <v>59</v>
      </c>
      <c r="D6695">
        <v>3.49</v>
      </c>
    </row>
    <row r="6696" spans="1:4" x14ac:dyDescent="0.2">
      <c r="A6696">
        <v>97649</v>
      </c>
      <c r="B6696" t="s">
        <v>7500</v>
      </c>
      <c r="C6696" t="s">
        <v>59</v>
      </c>
      <c r="D6696">
        <v>4.43</v>
      </c>
    </row>
    <row r="6697" spans="1:4" x14ac:dyDescent="0.2">
      <c r="A6697">
        <v>97652</v>
      </c>
      <c r="B6697" t="s">
        <v>7501</v>
      </c>
      <c r="C6697" t="s">
        <v>77</v>
      </c>
      <c r="D6697">
        <v>185.76</v>
      </c>
    </row>
    <row r="6698" spans="1:4" x14ac:dyDescent="0.2">
      <c r="A6698">
        <v>97654</v>
      </c>
      <c r="B6698" t="s">
        <v>7502</v>
      </c>
      <c r="C6698" t="s">
        <v>77</v>
      </c>
      <c r="D6698">
        <v>173.98</v>
      </c>
    </row>
    <row r="6699" spans="1:4" x14ac:dyDescent="0.2">
      <c r="A6699">
        <v>97651</v>
      </c>
      <c r="B6699" t="s">
        <v>7503</v>
      </c>
      <c r="C6699" t="s">
        <v>77</v>
      </c>
      <c r="D6699">
        <v>81.93</v>
      </c>
    </row>
    <row r="6700" spans="1:4" x14ac:dyDescent="0.2">
      <c r="A6700">
        <v>97653</v>
      </c>
      <c r="B6700" t="s">
        <v>7504</v>
      </c>
      <c r="C6700" t="s">
        <v>77</v>
      </c>
      <c r="D6700">
        <v>140.01</v>
      </c>
    </row>
    <row r="6701" spans="1:4" x14ac:dyDescent="0.2">
      <c r="A6701">
        <v>97657</v>
      </c>
      <c r="B6701" t="s">
        <v>7505</v>
      </c>
      <c r="C6701" t="s">
        <v>77</v>
      </c>
      <c r="D6701">
        <v>747.97</v>
      </c>
    </row>
    <row r="6702" spans="1:4" x14ac:dyDescent="0.2">
      <c r="A6702">
        <v>97659</v>
      </c>
      <c r="B6702" t="s">
        <v>7506</v>
      </c>
      <c r="C6702" t="s">
        <v>77</v>
      </c>
      <c r="D6702">
        <v>323.36</v>
      </c>
    </row>
    <row r="6703" spans="1:4" x14ac:dyDescent="0.2">
      <c r="A6703">
        <v>97656</v>
      </c>
      <c r="B6703" t="s">
        <v>7507</v>
      </c>
      <c r="C6703" t="s">
        <v>77</v>
      </c>
      <c r="D6703">
        <v>377.36</v>
      </c>
    </row>
    <row r="6704" spans="1:4" x14ac:dyDescent="0.2">
      <c r="A6704">
        <v>97658</v>
      </c>
      <c r="B6704" t="s">
        <v>7508</v>
      </c>
      <c r="C6704" t="s">
        <v>77</v>
      </c>
      <c r="D6704">
        <v>229.53</v>
      </c>
    </row>
    <row r="6705" spans="1:4" x14ac:dyDescent="0.2">
      <c r="A6705">
        <v>97650</v>
      </c>
      <c r="B6705" t="s">
        <v>7509</v>
      </c>
      <c r="C6705" t="s">
        <v>59</v>
      </c>
      <c r="D6705">
        <v>7.52</v>
      </c>
    </row>
    <row r="6706" spans="1:4" x14ac:dyDescent="0.2">
      <c r="A6706">
        <v>97642</v>
      </c>
      <c r="B6706" t="s">
        <v>7510</v>
      </c>
      <c r="C6706" t="s">
        <v>59</v>
      </c>
      <c r="D6706">
        <v>2.72</v>
      </c>
    </row>
    <row r="6707" spans="1:4" x14ac:dyDescent="0.2">
      <c r="A6707">
        <v>97655</v>
      </c>
      <c r="B6707" t="s">
        <v>7511</v>
      </c>
      <c r="C6707" t="s">
        <v>59</v>
      </c>
      <c r="D6707">
        <v>42.28</v>
      </c>
    </row>
    <row r="6708" spans="1:4" x14ac:dyDescent="0.2">
      <c r="A6708">
        <v>97662</v>
      </c>
      <c r="B6708" t="s">
        <v>7512</v>
      </c>
      <c r="C6708" t="s">
        <v>54</v>
      </c>
      <c r="D6708">
        <v>0.5</v>
      </c>
    </row>
    <row r="6709" spans="1:4" x14ac:dyDescent="0.2">
      <c r="A6709">
        <v>97646</v>
      </c>
      <c r="B6709" t="s">
        <v>7513</v>
      </c>
      <c r="C6709" t="s">
        <v>59</v>
      </c>
      <c r="D6709">
        <v>0</v>
      </c>
    </row>
    <row r="6710" spans="1:4" x14ac:dyDescent="0.2">
      <c r="A6710">
        <v>92712</v>
      </c>
      <c r="B6710" t="s">
        <v>7514</v>
      </c>
      <c r="C6710" t="s">
        <v>65</v>
      </c>
      <c r="D6710">
        <v>0.24</v>
      </c>
    </row>
    <row r="6711" spans="1:4" x14ac:dyDescent="0.2">
      <c r="A6711">
        <v>92713</v>
      </c>
      <c r="B6711" t="s">
        <v>7515</v>
      </c>
      <c r="C6711" t="s">
        <v>65</v>
      </c>
      <c r="D6711">
        <v>0.05</v>
      </c>
    </row>
    <row r="6712" spans="1:4" x14ac:dyDescent="0.2">
      <c r="A6712">
        <v>92714</v>
      </c>
      <c r="B6712" t="s">
        <v>7516</v>
      </c>
      <c r="C6712" t="s">
        <v>65</v>
      </c>
      <c r="D6712">
        <v>0.3</v>
      </c>
    </row>
    <row r="6713" spans="1:4" x14ac:dyDescent="0.2">
      <c r="A6713">
        <v>92715</v>
      </c>
      <c r="B6713" t="s">
        <v>7517</v>
      </c>
      <c r="C6713" t="s">
        <v>65</v>
      </c>
      <c r="D6713">
        <v>135.6</v>
      </c>
    </row>
    <row r="6714" spans="1:4" x14ac:dyDescent="0.2">
      <c r="A6714">
        <v>103663</v>
      </c>
      <c r="B6714" t="s">
        <v>7518</v>
      </c>
      <c r="C6714" t="s">
        <v>65</v>
      </c>
      <c r="D6714">
        <v>0</v>
      </c>
    </row>
    <row r="6715" spans="1:4" x14ac:dyDescent="0.2">
      <c r="A6715">
        <v>104390</v>
      </c>
      <c r="B6715" t="s">
        <v>7519</v>
      </c>
      <c r="C6715" t="s">
        <v>65</v>
      </c>
      <c r="D6715">
        <v>0</v>
      </c>
    </row>
    <row r="6716" spans="1:4" x14ac:dyDescent="0.2">
      <c r="A6716">
        <v>103664</v>
      </c>
      <c r="B6716" t="s">
        <v>7520</v>
      </c>
      <c r="C6716" t="s">
        <v>65</v>
      </c>
      <c r="D6716">
        <v>0</v>
      </c>
    </row>
    <row r="6717" spans="1:4" x14ac:dyDescent="0.2">
      <c r="A6717">
        <v>104451</v>
      </c>
      <c r="B6717" t="s">
        <v>7521</v>
      </c>
      <c r="C6717" t="s">
        <v>65</v>
      </c>
      <c r="D6717">
        <v>0</v>
      </c>
    </row>
    <row r="6718" spans="1:4" x14ac:dyDescent="0.2">
      <c r="A6718">
        <v>103666</v>
      </c>
      <c r="B6718" t="s">
        <v>7522</v>
      </c>
      <c r="C6718" t="s">
        <v>65</v>
      </c>
      <c r="D6718">
        <v>142.88</v>
      </c>
    </row>
    <row r="6719" spans="1:4" x14ac:dyDescent="0.2">
      <c r="A6719">
        <v>89212</v>
      </c>
      <c r="B6719" t="s">
        <v>7523</v>
      </c>
      <c r="C6719" t="s">
        <v>65</v>
      </c>
      <c r="D6719">
        <v>29.76</v>
      </c>
    </row>
    <row r="6720" spans="1:4" x14ac:dyDescent="0.2">
      <c r="A6720">
        <v>89213</v>
      </c>
      <c r="B6720" t="s">
        <v>7524</v>
      </c>
      <c r="C6720" t="s">
        <v>65</v>
      </c>
      <c r="D6720">
        <v>9.18</v>
      </c>
    </row>
    <row r="6721" spans="1:4" x14ac:dyDescent="0.2">
      <c r="A6721">
        <v>89214</v>
      </c>
      <c r="B6721" t="s">
        <v>7525</v>
      </c>
      <c r="C6721" t="s">
        <v>65</v>
      </c>
      <c r="D6721">
        <v>27.94</v>
      </c>
    </row>
    <row r="6722" spans="1:4" x14ac:dyDescent="0.2">
      <c r="A6722">
        <v>89215</v>
      </c>
      <c r="B6722" t="s">
        <v>7526</v>
      </c>
      <c r="C6722" t="s">
        <v>65</v>
      </c>
      <c r="D6722">
        <v>97.77</v>
      </c>
    </row>
    <row r="6723" spans="1:4" x14ac:dyDescent="0.2">
      <c r="A6723">
        <v>87441</v>
      </c>
      <c r="B6723" t="s">
        <v>7527</v>
      </c>
      <c r="C6723" t="s">
        <v>65</v>
      </c>
      <c r="D6723">
        <v>0.48</v>
      </c>
    </row>
    <row r="6724" spans="1:4" x14ac:dyDescent="0.2">
      <c r="A6724">
        <v>87442</v>
      </c>
      <c r="B6724" t="s">
        <v>7528</v>
      </c>
      <c r="C6724" t="s">
        <v>65</v>
      </c>
      <c r="D6724">
        <v>0.11</v>
      </c>
    </row>
    <row r="6725" spans="1:4" x14ac:dyDescent="0.2">
      <c r="A6725">
        <v>87443</v>
      </c>
      <c r="B6725" t="s">
        <v>7529</v>
      </c>
      <c r="C6725" t="s">
        <v>65</v>
      </c>
      <c r="D6725">
        <v>0.61</v>
      </c>
    </row>
    <row r="6726" spans="1:4" x14ac:dyDescent="0.2">
      <c r="A6726">
        <v>87444</v>
      </c>
      <c r="B6726" t="s">
        <v>7530</v>
      </c>
      <c r="C6726" t="s">
        <v>65</v>
      </c>
      <c r="D6726">
        <v>4.41</v>
      </c>
    </row>
    <row r="6727" spans="1:4" x14ac:dyDescent="0.2">
      <c r="A6727">
        <v>93229</v>
      </c>
      <c r="B6727" t="s">
        <v>7531</v>
      </c>
      <c r="C6727" t="s">
        <v>65</v>
      </c>
      <c r="D6727">
        <v>0.44</v>
      </c>
    </row>
    <row r="6728" spans="1:4" x14ac:dyDescent="0.2">
      <c r="A6728">
        <v>93230</v>
      </c>
      <c r="B6728" t="s">
        <v>7532</v>
      </c>
      <c r="C6728" t="s">
        <v>65</v>
      </c>
      <c r="D6728">
        <v>0.1</v>
      </c>
    </row>
    <row r="6729" spans="1:4" x14ac:dyDescent="0.2">
      <c r="A6729">
        <v>93231</v>
      </c>
      <c r="B6729" t="s">
        <v>7533</v>
      </c>
      <c r="C6729" t="s">
        <v>65</v>
      </c>
      <c r="D6729">
        <v>0.56000000000000005</v>
      </c>
    </row>
    <row r="6730" spans="1:4" x14ac:dyDescent="0.2">
      <c r="A6730">
        <v>93232</v>
      </c>
      <c r="B6730" t="s">
        <v>7534</v>
      </c>
      <c r="C6730" t="s">
        <v>65</v>
      </c>
      <c r="D6730">
        <v>4.76</v>
      </c>
    </row>
    <row r="6731" spans="1:4" x14ac:dyDescent="0.2">
      <c r="A6731">
        <v>102948</v>
      </c>
      <c r="B6731" t="s">
        <v>7535</v>
      </c>
      <c r="C6731" t="s">
        <v>65</v>
      </c>
      <c r="D6731">
        <v>0</v>
      </c>
    </row>
    <row r="6732" spans="1:4" x14ac:dyDescent="0.2">
      <c r="A6732">
        <v>102949</v>
      </c>
      <c r="B6732" t="s">
        <v>7536</v>
      </c>
      <c r="C6732" t="s">
        <v>65</v>
      </c>
      <c r="D6732">
        <v>0</v>
      </c>
    </row>
    <row r="6733" spans="1:4" x14ac:dyDescent="0.2">
      <c r="A6733">
        <v>102950</v>
      </c>
      <c r="B6733" t="s">
        <v>7537</v>
      </c>
      <c r="C6733" t="s">
        <v>65</v>
      </c>
      <c r="D6733">
        <v>0</v>
      </c>
    </row>
    <row r="6734" spans="1:4" x14ac:dyDescent="0.2">
      <c r="A6734">
        <v>102951</v>
      </c>
      <c r="B6734" t="s">
        <v>7538</v>
      </c>
      <c r="C6734" t="s">
        <v>65</v>
      </c>
      <c r="D6734">
        <v>0.68</v>
      </c>
    </row>
    <row r="6735" spans="1:4" x14ac:dyDescent="0.2">
      <c r="A6735">
        <v>88826</v>
      </c>
      <c r="B6735" t="s">
        <v>7539</v>
      </c>
      <c r="C6735" t="s">
        <v>65</v>
      </c>
      <c r="D6735">
        <v>0.35</v>
      </c>
    </row>
    <row r="6736" spans="1:4" x14ac:dyDescent="0.2">
      <c r="A6736">
        <v>88827</v>
      </c>
      <c r="B6736" t="s">
        <v>7540</v>
      </c>
      <c r="C6736" t="s">
        <v>65</v>
      </c>
      <c r="D6736">
        <v>0.08</v>
      </c>
    </row>
    <row r="6737" spans="1:4" x14ac:dyDescent="0.2">
      <c r="A6737">
        <v>88828</v>
      </c>
      <c r="B6737" t="s">
        <v>7541</v>
      </c>
      <c r="C6737" t="s">
        <v>65</v>
      </c>
      <c r="D6737">
        <v>0.39</v>
      </c>
    </row>
    <row r="6738" spans="1:4" x14ac:dyDescent="0.2">
      <c r="A6738">
        <v>88829</v>
      </c>
      <c r="B6738" t="s">
        <v>7542</v>
      </c>
      <c r="C6738" t="s">
        <v>65</v>
      </c>
      <c r="D6738">
        <v>1.36</v>
      </c>
    </row>
    <row r="6739" spans="1:4" x14ac:dyDescent="0.2">
      <c r="A6739">
        <v>89221</v>
      </c>
      <c r="B6739" t="s">
        <v>7543</v>
      </c>
      <c r="C6739" t="s">
        <v>65</v>
      </c>
      <c r="D6739">
        <v>1.45</v>
      </c>
    </row>
    <row r="6740" spans="1:4" x14ac:dyDescent="0.2">
      <c r="A6740">
        <v>89222</v>
      </c>
      <c r="B6740" t="s">
        <v>7544</v>
      </c>
      <c r="C6740" t="s">
        <v>65</v>
      </c>
      <c r="D6740">
        <v>0.33</v>
      </c>
    </row>
    <row r="6741" spans="1:4" x14ac:dyDescent="0.2">
      <c r="A6741">
        <v>89223</v>
      </c>
      <c r="B6741" t="s">
        <v>7545</v>
      </c>
      <c r="C6741" t="s">
        <v>65</v>
      </c>
      <c r="D6741">
        <v>1.59</v>
      </c>
    </row>
    <row r="6742" spans="1:4" x14ac:dyDescent="0.2">
      <c r="A6742">
        <v>89224</v>
      </c>
      <c r="B6742" t="s">
        <v>7546</v>
      </c>
      <c r="C6742" t="s">
        <v>65</v>
      </c>
      <c r="D6742">
        <v>2.72</v>
      </c>
    </row>
    <row r="6743" spans="1:4" x14ac:dyDescent="0.2">
      <c r="A6743">
        <v>89274</v>
      </c>
      <c r="B6743" t="s">
        <v>7547</v>
      </c>
      <c r="C6743" t="s">
        <v>65</v>
      </c>
      <c r="D6743">
        <v>1.77</v>
      </c>
    </row>
    <row r="6744" spans="1:4" x14ac:dyDescent="0.2">
      <c r="A6744">
        <v>89275</v>
      </c>
      <c r="B6744" t="s">
        <v>7548</v>
      </c>
      <c r="C6744" t="s">
        <v>65</v>
      </c>
      <c r="D6744">
        <v>0.4</v>
      </c>
    </row>
    <row r="6745" spans="1:4" x14ac:dyDescent="0.2">
      <c r="A6745">
        <v>89276</v>
      </c>
      <c r="B6745" t="s">
        <v>7549</v>
      </c>
      <c r="C6745" t="s">
        <v>65</v>
      </c>
      <c r="D6745">
        <v>2.21</v>
      </c>
    </row>
    <row r="6746" spans="1:4" x14ac:dyDescent="0.2">
      <c r="A6746">
        <v>89277</v>
      </c>
      <c r="B6746" t="s">
        <v>7550</v>
      </c>
      <c r="C6746" t="s">
        <v>65</v>
      </c>
      <c r="D6746">
        <v>8.82</v>
      </c>
    </row>
    <row r="6747" spans="1:4" x14ac:dyDescent="0.2">
      <c r="A6747">
        <v>90646</v>
      </c>
      <c r="B6747" t="s">
        <v>7551</v>
      </c>
      <c r="C6747" t="s">
        <v>65</v>
      </c>
      <c r="D6747">
        <v>0.79</v>
      </c>
    </row>
    <row r="6748" spans="1:4" x14ac:dyDescent="0.2">
      <c r="A6748">
        <v>90647</v>
      </c>
      <c r="B6748" t="s">
        <v>7552</v>
      </c>
      <c r="C6748" t="s">
        <v>65</v>
      </c>
      <c r="D6748">
        <v>0.18</v>
      </c>
    </row>
    <row r="6749" spans="1:4" x14ac:dyDescent="0.2">
      <c r="A6749">
        <v>90648</v>
      </c>
      <c r="B6749" t="s">
        <v>7553</v>
      </c>
      <c r="C6749" t="s">
        <v>65</v>
      </c>
      <c r="D6749">
        <v>0.86</v>
      </c>
    </row>
    <row r="6750" spans="1:4" x14ac:dyDescent="0.2">
      <c r="A6750">
        <v>90649</v>
      </c>
      <c r="B6750" t="s">
        <v>7554</v>
      </c>
      <c r="C6750" t="s">
        <v>65</v>
      </c>
      <c r="D6750">
        <v>10.55</v>
      </c>
    </row>
    <row r="6751" spans="1:4" x14ac:dyDescent="0.2">
      <c r="A6751">
        <v>90652</v>
      </c>
      <c r="B6751" t="s">
        <v>7555</v>
      </c>
      <c r="C6751" t="s">
        <v>65</v>
      </c>
      <c r="D6751">
        <v>4.3600000000000003</v>
      </c>
    </row>
    <row r="6752" spans="1:4" x14ac:dyDescent="0.2">
      <c r="A6752">
        <v>90653</v>
      </c>
      <c r="B6752" t="s">
        <v>7556</v>
      </c>
      <c r="C6752" t="s">
        <v>65</v>
      </c>
      <c r="D6752">
        <v>1.01</v>
      </c>
    </row>
    <row r="6753" spans="1:4" x14ac:dyDescent="0.2">
      <c r="A6753">
        <v>90654</v>
      </c>
      <c r="B6753" t="s">
        <v>7557</v>
      </c>
      <c r="C6753" t="s">
        <v>65</v>
      </c>
      <c r="D6753">
        <v>4.7699999999999996</v>
      </c>
    </row>
    <row r="6754" spans="1:4" x14ac:dyDescent="0.2">
      <c r="A6754">
        <v>90655</v>
      </c>
      <c r="B6754" t="s">
        <v>7558</v>
      </c>
      <c r="C6754" t="s">
        <v>65</v>
      </c>
      <c r="D6754">
        <v>6.94</v>
      </c>
    </row>
    <row r="6755" spans="1:4" x14ac:dyDescent="0.2">
      <c r="A6755">
        <v>90658</v>
      </c>
      <c r="B6755" t="s">
        <v>7559</v>
      </c>
      <c r="C6755" t="s">
        <v>65</v>
      </c>
      <c r="D6755">
        <v>4.67</v>
      </c>
    </row>
    <row r="6756" spans="1:4" x14ac:dyDescent="0.2">
      <c r="A6756">
        <v>90659</v>
      </c>
      <c r="B6756" t="s">
        <v>7560</v>
      </c>
      <c r="C6756" t="s">
        <v>65</v>
      </c>
      <c r="D6756">
        <v>1.08</v>
      </c>
    </row>
    <row r="6757" spans="1:4" x14ac:dyDescent="0.2">
      <c r="A6757">
        <v>90660</v>
      </c>
      <c r="B6757" t="s">
        <v>7561</v>
      </c>
      <c r="C6757" t="s">
        <v>65</v>
      </c>
      <c r="D6757">
        <v>5.1100000000000003</v>
      </c>
    </row>
    <row r="6758" spans="1:4" x14ac:dyDescent="0.2">
      <c r="A6758">
        <v>90661</v>
      </c>
      <c r="B6758" t="s">
        <v>7562</v>
      </c>
      <c r="C6758" t="s">
        <v>65</v>
      </c>
      <c r="D6758">
        <v>6.94</v>
      </c>
    </row>
    <row r="6759" spans="1:4" x14ac:dyDescent="0.2">
      <c r="A6759">
        <v>89019</v>
      </c>
      <c r="B6759" t="s">
        <v>7563</v>
      </c>
      <c r="C6759" t="s">
        <v>65</v>
      </c>
      <c r="D6759">
        <v>0.34</v>
      </c>
    </row>
    <row r="6760" spans="1:4" x14ac:dyDescent="0.2">
      <c r="A6760">
        <v>89020</v>
      </c>
      <c r="B6760" t="s">
        <v>7564</v>
      </c>
      <c r="C6760" t="s">
        <v>65</v>
      </c>
      <c r="D6760">
        <v>7.0000000000000007E-2</v>
      </c>
    </row>
    <row r="6761" spans="1:4" x14ac:dyDescent="0.2">
      <c r="A6761">
        <v>5800</v>
      </c>
      <c r="B6761" t="s">
        <v>7565</v>
      </c>
      <c r="C6761" t="s">
        <v>65</v>
      </c>
      <c r="D6761">
        <v>0.37</v>
      </c>
    </row>
    <row r="6762" spans="1:4" x14ac:dyDescent="0.2">
      <c r="A6762">
        <v>53866</v>
      </c>
      <c r="B6762" t="s">
        <v>7566</v>
      </c>
      <c r="C6762" t="s">
        <v>65</v>
      </c>
      <c r="D6762">
        <v>2.08</v>
      </c>
    </row>
    <row r="6763" spans="1:4" x14ac:dyDescent="0.2">
      <c r="A6763">
        <v>90639</v>
      </c>
      <c r="B6763" t="s">
        <v>7567</v>
      </c>
      <c r="C6763" t="s">
        <v>65</v>
      </c>
      <c r="D6763">
        <v>6.7</v>
      </c>
    </row>
    <row r="6764" spans="1:4" x14ac:dyDescent="0.2">
      <c r="A6764">
        <v>90640</v>
      </c>
      <c r="B6764" t="s">
        <v>7568</v>
      </c>
      <c r="C6764" t="s">
        <v>65</v>
      </c>
      <c r="D6764">
        <v>1.55</v>
      </c>
    </row>
    <row r="6765" spans="1:4" x14ac:dyDescent="0.2">
      <c r="A6765">
        <v>90641</v>
      </c>
      <c r="B6765" t="s">
        <v>7569</v>
      </c>
      <c r="C6765" t="s">
        <v>65</v>
      </c>
      <c r="D6765">
        <v>7.33</v>
      </c>
    </row>
    <row r="6766" spans="1:4" x14ac:dyDescent="0.2">
      <c r="A6766">
        <v>90642</v>
      </c>
      <c r="B6766" t="s">
        <v>7570</v>
      </c>
      <c r="C6766" t="s">
        <v>65</v>
      </c>
      <c r="D6766">
        <v>13.23</v>
      </c>
    </row>
    <row r="6767" spans="1:4" x14ac:dyDescent="0.2">
      <c r="A6767">
        <v>102806</v>
      </c>
      <c r="B6767" t="s">
        <v>7571</v>
      </c>
      <c r="C6767" t="s">
        <v>65</v>
      </c>
      <c r="D6767">
        <v>0</v>
      </c>
    </row>
    <row r="6768" spans="1:4" x14ac:dyDescent="0.2">
      <c r="A6768">
        <v>102807</v>
      </c>
      <c r="B6768" t="s">
        <v>7572</v>
      </c>
      <c r="C6768" t="s">
        <v>65</v>
      </c>
      <c r="D6768">
        <v>0</v>
      </c>
    </row>
    <row r="6769" spans="1:4" x14ac:dyDescent="0.2">
      <c r="A6769">
        <v>102808</v>
      </c>
      <c r="B6769" t="s">
        <v>7573</v>
      </c>
      <c r="C6769" t="s">
        <v>65</v>
      </c>
      <c r="D6769">
        <v>0</v>
      </c>
    </row>
    <row r="6770" spans="1:4" x14ac:dyDescent="0.2">
      <c r="A6770">
        <v>102809</v>
      </c>
      <c r="B6770" t="s">
        <v>7574</v>
      </c>
      <c r="C6770" t="s">
        <v>65</v>
      </c>
      <c r="D6770">
        <v>19.309999999999999</v>
      </c>
    </row>
    <row r="6771" spans="1:4" x14ac:dyDescent="0.2">
      <c r="A6771">
        <v>92140</v>
      </c>
      <c r="B6771" t="s">
        <v>7575</v>
      </c>
      <c r="C6771" t="s">
        <v>65</v>
      </c>
      <c r="D6771">
        <v>4.72</v>
      </c>
    </row>
    <row r="6772" spans="1:4" x14ac:dyDescent="0.2">
      <c r="A6772">
        <v>92142</v>
      </c>
      <c r="B6772" t="s">
        <v>7576</v>
      </c>
      <c r="C6772" t="s">
        <v>65</v>
      </c>
      <c r="D6772">
        <v>0.59</v>
      </c>
    </row>
    <row r="6773" spans="1:4" x14ac:dyDescent="0.2">
      <c r="A6773">
        <v>92141</v>
      </c>
      <c r="B6773" t="s">
        <v>7577</v>
      </c>
      <c r="C6773" t="s">
        <v>65</v>
      </c>
      <c r="D6773">
        <v>1.45</v>
      </c>
    </row>
    <row r="6774" spans="1:4" x14ac:dyDescent="0.2">
      <c r="A6774">
        <v>92143</v>
      </c>
      <c r="B6774" t="s">
        <v>7578</v>
      </c>
      <c r="C6774" t="s">
        <v>65</v>
      </c>
      <c r="D6774">
        <v>5.9</v>
      </c>
    </row>
    <row r="6775" spans="1:4" x14ac:dyDescent="0.2">
      <c r="A6775">
        <v>92144</v>
      </c>
      <c r="B6775" t="s">
        <v>7579</v>
      </c>
      <c r="C6775" t="s">
        <v>65</v>
      </c>
      <c r="D6775">
        <v>41.41</v>
      </c>
    </row>
    <row r="6776" spans="1:4" x14ac:dyDescent="0.2">
      <c r="A6776">
        <v>92133</v>
      </c>
      <c r="B6776" t="s">
        <v>7580</v>
      </c>
      <c r="C6776" t="s">
        <v>65</v>
      </c>
      <c r="D6776">
        <v>12.9</v>
      </c>
    </row>
    <row r="6777" spans="1:4" x14ac:dyDescent="0.2">
      <c r="A6777">
        <v>92135</v>
      </c>
      <c r="B6777" t="s">
        <v>7581</v>
      </c>
      <c r="C6777" t="s">
        <v>65</v>
      </c>
      <c r="D6777">
        <v>1.61</v>
      </c>
    </row>
    <row r="6778" spans="1:4" x14ac:dyDescent="0.2">
      <c r="A6778">
        <v>92134</v>
      </c>
      <c r="B6778" t="s">
        <v>7582</v>
      </c>
      <c r="C6778" t="s">
        <v>65</v>
      </c>
      <c r="D6778">
        <v>3.97</v>
      </c>
    </row>
    <row r="6779" spans="1:4" x14ac:dyDescent="0.2">
      <c r="A6779">
        <v>92136</v>
      </c>
      <c r="B6779" t="s">
        <v>7583</v>
      </c>
      <c r="C6779" t="s">
        <v>65</v>
      </c>
      <c r="D6779">
        <v>16.12</v>
      </c>
    </row>
    <row r="6780" spans="1:4" x14ac:dyDescent="0.2">
      <c r="A6780">
        <v>92137</v>
      </c>
      <c r="B6780" t="s">
        <v>7584</v>
      </c>
      <c r="C6780" t="s">
        <v>65</v>
      </c>
      <c r="D6780">
        <v>37.1</v>
      </c>
    </row>
    <row r="6781" spans="1:4" x14ac:dyDescent="0.2">
      <c r="A6781">
        <v>91380</v>
      </c>
      <c r="B6781" t="s">
        <v>7585</v>
      </c>
      <c r="C6781" t="s">
        <v>65</v>
      </c>
      <c r="D6781">
        <v>30.03</v>
      </c>
    </row>
    <row r="6782" spans="1:4" x14ac:dyDescent="0.2">
      <c r="A6782">
        <v>91382</v>
      </c>
      <c r="B6782" t="s">
        <v>7586</v>
      </c>
      <c r="C6782" t="s">
        <v>65</v>
      </c>
      <c r="D6782">
        <v>4.6500000000000004</v>
      </c>
    </row>
    <row r="6783" spans="1:4" x14ac:dyDescent="0.2">
      <c r="A6783">
        <v>91381</v>
      </c>
      <c r="B6783" t="s">
        <v>7587</v>
      </c>
      <c r="C6783" t="s">
        <v>65</v>
      </c>
      <c r="D6783">
        <v>11.51</v>
      </c>
    </row>
    <row r="6784" spans="1:4" x14ac:dyDescent="0.2">
      <c r="A6784">
        <v>91383</v>
      </c>
      <c r="B6784" t="s">
        <v>7588</v>
      </c>
      <c r="C6784" t="s">
        <v>65</v>
      </c>
      <c r="D6784">
        <v>53.97</v>
      </c>
    </row>
    <row r="6785" spans="1:4" x14ac:dyDescent="0.2">
      <c r="A6785">
        <v>91384</v>
      </c>
      <c r="B6785" t="s">
        <v>7589</v>
      </c>
      <c r="C6785" t="s">
        <v>65</v>
      </c>
      <c r="D6785">
        <v>149.31</v>
      </c>
    </row>
    <row r="6786" spans="1:4" x14ac:dyDescent="0.2">
      <c r="A6786">
        <v>96030</v>
      </c>
      <c r="B6786" t="s">
        <v>7590</v>
      </c>
      <c r="C6786" t="s">
        <v>65</v>
      </c>
      <c r="D6786">
        <v>36.5</v>
      </c>
    </row>
    <row r="6787" spans="1:4" x14ac:dyDescent="0.2">
      <c r="A6787">
        <v>96032</v>
      </c>
      <c r="B6787" t="s">
        <v>7591</v>
      </c>
      <c r="C6787" t="s">
        <v>65</v>
      </c>
      <c r="D6787">
        <v>5.16</v>
      </c>
    </row>
    <row r="6788" spans="1:4" x14ac:dyDescent="0.2">
      <c r="A6788">
        <v>96031</v>
      </c>
      <c r="B6788" t="s">
        <v>7592</v>
      </c>
      <c r="C6788" t="s">
        <v>65</v>
      </c>
      <c r="D6788">
        <v>12.84</v>
      </c>
    </row>
    <row r="6789" spans="1:4" x14ac:dyDescent="0.2">
      <c r="A6789">
        <v>96033</v>
      </c>
      <c r="B6789" t="s">
        <v>7593</v>
      </c>
      <c r="C6789" t="s">
        <v>65</v>
      </c>
      <c r="D6789">
        <v>59.36</v>
      </c>
    </row>
    <row r="6790" spans="1:4" x14ac:dyDescent="0.2">
      <c r="A6790">
        <v>96034</v>
      </c>
      <c r="B6790" t="s">
        <v>7594</v>
      </c>
      <c r="C6790" t="s">
        <v>65</v>
      </c>
      <c r="D6790">
        <v>149.31</v>
      </c>
    </row>
    <row r="6791" spans="1:4" x14ac:dyDescent="0.2">
      <c r="A6791">
        <v>89870</v>
      </c>
      <c r="B6791" t="s">
        <v>7595</v>
      </c>
      <c r="C6791" t="s">
        <v>65</v>
      </c>
      <c r="D6791">
        <v>40.17</v>
      </c>
    </row>
    <row r="6792" spans="1:4" x14ac:dyDescent="0.2">
      <c r="A6792">
        <v>89872</v>
      </c>
      <c r="B6792" t="s">
        <v>7596</v>
      </c>
      <c r="C6792" t="s">
        <v>65</v>
      </c>
      <c r="D6792">
        <v>5.66</v>
      </c>
    </row>
    <row r="6793" spans="1:4" x14ac:dyDescent="0.2">
      <c r="A6793">
        <v>89871</v>
      </c>
      <c r="B6793" t="s">
        <v>7597</v>
      </c>
      <c r="C6793" t="s">
        <v>65</v>
      </c>
      <c r="D6793">
        <v>14.02</v>
      </c>
    </row>
    <row r="6794" spans="1:4" x14ac:dyDescent="0.2">
      <c r="A6794">
        <v>89873</v>
      </c>
      <c r="B6794" t="s">
        <v>7598</v>
      </c>
      <c r="C6794" t="s">
        <v>65</v>
      </c>
      <c r="D6794">
        <v>68.41</v>
      </c>
    </row>
    <row r="6795" spans="1:4" x14ac:dyDescent="0.2">
      <c r="A6795">
        <v>89874</v>
      </c>
      <c r="B6795" t="s">
        <v>7599</v>
      </c>
      <c r="C6795" t="s">
        <v>65</v>
      </c>
      <c r="D6795">
        <v>185.66</v>
      </c>
    </row>
    <row r="6796" spans="1:4" x14ac:dyDescent="0.2">
      <c r="A6796">
        <v>89878</v>
      </c>
      <c r="B6796" t="s">
        <v>7600</v>
      </c>
      <c r="C6796" t="s">
        <v>65</v>
      </c>
      <c r="D6796">
        <v>43.1</v>
      </c>
    </row>
    <row r="6797" spans="1:4" x14ac:dyDescent="0.2">
      <c r="A6797">
        <v>89880</v>
      </c>
      <c r="B6797" t="s">
        <v>7601</v>
      </c>
      <c r="C6797" t="s">
        <v>65</v>
      </c>
      <c r="D6797">
        <v>5.97</v>
      </c>
    </row>
    <row r="6798" spans="1:4" x14ac:dyDescent="0.2">
      <c r="A6798">
        <v>89879</v>
      </c>
      <c r="B6798" t="s">
        <v>7602</v>
      </c>
      <c r="C6798" t="s">
        <v>65</v>
      </c>
      <c r="D6798">
        <v>14.78</v>
      </c>
    </row>
    <row r="6799" spans="1:4" x14ac:dyDescent="0.2">
      <c r="A6799">
        <v>89881</v>
      </c>
      <c r="B6799" t="s">
        <v>7603</v>
      </c>
      <c r="C6799" t="s">
        <v>65</v>
      </c>
      <c r="D6799">
        <v>72.680000000000007</v>
      </c>
    </row>
    <row r="6800" spans="1:4" x14ac:dyDescent="0.2">
      <c r="A6800">
        <v>89882</v>
      </c>
      <c r="B6800" t="s">
        <v>7604</v>
      </c>
      <c r="C6800" t="s">
        <v>65</v>
      </c>
      <c r="D6800">
        <v>214.2</v>
      </c>
    </row>
    <row r="6801" spans="1:4" x14ac:dyDescent="0.2">
      <c r="A6801">
        <v>7058</v>
      </c>
      <c r="B6801" t="s">
        <v>7605</v>
      </c>
      <c r="C6801" t="s">
        <v>65</v>
      </c>
      <c r="D6801">
        <v>23.6</v>
      </c>
    </row>
    <row r="6802" spans="1:4" x14ac:dyDescent="0.2">
      <c r="A6802">
        <v>91402</v>
      </c>
      <c r="B6802" t="s">
        <v>7606</v>
      </c>
      <c r="C6802" t="s">
        <v>65</v>
      </c>
      <c r="D6802">
        <v>3.66</v>
      </c>
    </row>
    <row r="6803" spans="1:4" x14ac:dyDescent="0.2">
      <c r="A6803">
        <v>7059</v>
      </c>
      <c r="B6803" t="s">
        <v>7607</v>
      </c>
      <c r="C6803" t="s">
        <v>65</v>
      </c>
      <c r="D6803">
        <v>9.06</v>
      </c>
    </row>
    <row r="6804" spans="1:4" x14ac:dyDescent="0.2">
      <c r="A6804">
        <v>7060</v>
      </c>
      <c r="B6804" t="s">
        <v>7608</v>
      </c>
      <c r="C6804" t="s">
        <v>65</v>
      </c>
      <c r="D6804">
        <v>42.5</v>
      </c>
    </row>
    <row r="6805" spans="1:4" x14ac:dyDescent="0.2">
      <c r="A6805">
        <v>7061</v>
      </c>
      <c r="B6805" t="s">
        <v>7609</v>
      </c>
      <c r="C6805" t="s">
        <v>65</v>
      </c>
      <c r="D6805">
        <v>85.8</v>
      </c>
    </row>
    <row r="6806" spans="1:4" x14ac:dyDescent="0.2">
      <c r="A6806">
        <v>91367</v>
      </c>
      <c r="B6806" t="s">
        <v>7610</v>
      </c>
      <c r="C6806" t="s">
        <v>65</v>
      </c>
      <c r="D6806">
        <v>22.82</v>
      </c>
    </row>
    <row r="6807" spans="1:4" x14ac:dyDescent="0.2">
      <c r="A6807">
        <v>91369</v>
      </c>
      <c r="B6807" t="s">
        <v>7611</v>
      </c>
      <c r="C6807" t="s">
        <v>65</v>
      </c>
      <c r="D6807">
        <v>3.53</v>
      </c>
    </row>
    <row r="6808" spans="1:4" x14ac:dyDescent="0.2">
      <c r="A6808">
        <v>91368</v>
      </c>
      <c r="B6808" t="s">
        <v>7612</v>
      </c>
      <c r="C6808" t="s">
        <v>65</v>
      </c>
      <c r="D6808">
        <v>8.74</v>
      </c>
    </row>
    <row r="6809" spans="1:4" x14ac:dyDescent="0.2">
      <c r="A6809">
        <v>5695</v>
      </c>
      <c r="B6809" t="s">
        <v>7613</v>
      </c>
      <c r="C6809" t="s">
        <v>65</v>
      </c>
      <c r="D6809">
        <v>41.09</v>
      </c>
    </row>
    <row r="6810" spans="1:4" x14ac:dyDescent="0.2">
      <c r="A6810">
        <v>53792</v>
      </c>
      <c r="B6810" t="s">
        <v>7614</v>
      </c>
      <c r="C6810" t="s">
        <v>65</v>
      </c>
      <c r="D6810">
        <v>106.65</v>
      </c>
    </row>
    <row r="6811" spans="1:4" x14ac:dyDescent="0.2">
      <c r="A6811">
        <v>92237</v>
      </c>
      <c r="B6811" t="s">
        <v>7615</v>
      </c>
      <c r="C6811" t="s">
        <v>65</v>
      </c>
      <c r="D6811">
        <v>29.46</v>
      </c>
    </row>
    <row r="6812" spans="1:4" x14ac:dyDescent="0.2">
      <c r="A6812">
        <v>92239</v>
      </c>
      <c r="B6812" t="s">
        <v>7616</v>
      </c>
      <c r="C6812" t="s">
        <v>65</v>
      </c>
      <c r="D6812">
        <v>4.79</v>
      </c>
    </row>
    <row r="6813" spans="1:4" x14ac:dyDescent="0.2">
      <c r="A6813">
        <v>92238</v>
      </c>
      <c r="B6813" t="s">
        <v>7617</v>
      </c>
      <c r="C6813" t="s">
        <v>65</v>
      </c>
      <c r="D6813">
        <v>11.86</v>
      </c>
    </row>
    <row r="6814" spans="1:4" x14ac:dyDescent="0.2">
      <c r="A6814">
        <v>92240</v>
      </c>
      <c r="B6814" t="s">
        <v>7618</v>
      </c>
      <c r="C6814" t="s">
        <v>65</v>
      </c>
      <c r="D6814">
        <v>52.85</v>
      </c>
    </row>
    <row r="6815" spans="1:4" x14ac:dyDescent="0.2">
      <c r="A6815">
        <v>92241</v>
      </c>
      <c r="B6815" t="s">
        <v>7619</v>
      </c>
      <c r="C6815" t="s">
        <v>65</v>
      </c>
      <c r="D6815">
        <v>290.74</v>
      </c>
    </row>
    <row r="6816" spans="1:4" x14ac:dyDescent="0.2">
      <c r="A6816">
        <v>91640</v>
      </c>
      <c r="B6816" t="s">
        <v>7620</v>
      </c>
      <c r="C6816" t="s">
        <v>65</v>
      </c>
      <c r="D6816">
        <v>40.450000000000003</v>
      </c>
    </row>
    <row r="6817" spans="1:4" x14ac:dyDescent="0.2">
      <c r="A6817">
        <v>91642</v>
      </c>
      <c r="B6817" t="s">
        <v>7621</v>
      </c>
      <c r="C6817" t="s">
        <v>65</v>
      </c>
      <c r="D6817">
        <v>6.6</v>
      </c>
    </row>
    <row r="6818" spans="1:4" x14ac:dyDescent="0.2">
      <c r="A6818">
        <v>91641</v>
      </c>
      <c r="B6818" t="s">
        <v>7622</v>
      </c>
      <c r="C6818" t="s">
        <v>65</v>
      </c>
      <c r="D6818">
        <v>16.32</v>
      </c>
    </row>
    <row r="6819" spans="1:4" x14ac:dyDescent="0.2">
      <c r="A6819">
        <v>91643</v>
      </c>
      <c r="B6819" t="s">
        <v>7623</v>
      </c>
      <c r="C6819" t="s">
        <v>65</v>
      </c>
      <c r="D6819">
        <v>72.900000000000006</v>
      </c>
    </row>
    <row r="6820" spans="1:4" x14ac:dyDescent="0.2">
      <c r="A6820">
        <v>91644</v>
      </c>
      <c r="B6820" t="s">
        <v>7624</v>
      </c>
      <c r="C6820" t="s">
        <v>65</v>
      </c>
      <c r="D6820">
        <v>317.14</v>
      </c>
    </row>
    <row r="6821" spans="1:4" x14ac:dyDescent="0.2">
      <c r="A6821">
        <v>92105</v>
      </c>
      <c r="B6821" t="s">
        <v>7625</v>
      </c>
      <c r="C6821" t="s">
        <v>65</v>
      </c>
      <c r="D6821">
        <v>202.6</v>
      </c>
    </row>
    <row r="6822" spans="1:4" x14ac:dyDescent="0.2">
      <c r="A6822">
        <v>92101</v>
      </c>
      <c r="B6822" t="s">
        <v>7626</v>
      </c>
      <c r="C6822" t="s">
        <v>65</v>
      </c>
      <c r="D6822">
        <v>45.4</v>
      </c>
    </row>
    <row r="6823" spans="1:4" x14ac:dyDescent="0.2">
      <c r="A6823">
        <v>92103</v>
      </c>
      <c r="B6823" t="s">
        <v>7627</v>
      </c>
      <c r="C6823" t="s">
        <v>65</v>
      </c>
      <c r="D6823">
        <v>5.78</v>
      </c>
    </row>
    <row r="6824" spans="1:4" x14ac:dyDescent="0.2">
      <c r="A6824">
        <v>92102</v>
      </c>
      <c r="B6824" t="s">
        <v>7628</v>
      </c>
      <c r="C6824" t="s">
        <v>65</v>
      </c>
      <c r="D6824">
        <v>14.29</v>
      </c>
    </row>
    <row r="6825" spans="1:4" x14ac:dyDescent="0.2">
      <c r="A6825">
        <v>92104</v>
      </c>
      <c r="B6825" t="s">
        <v>7629</v>
      </c>
      <c r="C6825" t="s">
        <v>65</v>
      </c>
      <c r="D6825">
        <v>71.849999999999994</v>
      </c>
    </row>
    <row r="6826" spans="1:4" x14ac:dyDescent="0.2">
      <c r="A6826">
        <v>91396</v>
      </c>
      <c r="B6826" t="s">
        <v>7630</v>
      </c>
      <c r="C6826" t="s">
        <v>65</v>
      </c>
      <c r="D6826">
        <v>29.71</v>
      </c>
    </row>
    <row r="6827" spans="1:4" x14ac:dyDescent="0.2">
      <c r="A6827">
        <v>91398</v>
      </c>
      <c r="B6827" t="s">
        <v>7631</v>
      </c>
      <c r="C6827" t="s">
        <v>65</v>
      </c>
      <c r="D6827">
        <v>4.6399999999999997</v>
      </c>
    </row>
    <row r="6828" spans="1:4" x14ac:dyDescent="0.2">
      <c r="A6828">
        <v>91397</v>
      </c>
      <c r="B6828" t="s">
        <v>7632</v>
      </c>
      <c r="C6828" t="s">
        <v>65</v>
      </c>
      <c r="D6828">
        <v>11.5</v>
      </c>
    </row>
    <row r="6829" spans="1:4" x14ac:dyDescent="0.2">
      <c r="A6829">
        <v>5763</v>
      </c>
      <c r="B6829" t="s">
        <v>7633</v>
      </c>
      <c r="C6829" t="s">
        <v>65</v>
      </c>
      <c r="D6829">
        <v>52.76</v>
      </c>
    </row>
    <row r="6830" spans="1:4" x14ac:dyDescent="0.2">
      <c r="A6830">
        <v>53831</v>
      </c>
      <c r="B6830" t="s">
        <v>7634</v>
      </c>
      <c r="C6830" t="s">
        <v>65</v>
      </c>
      <c r="D6830">
        <v>202.6</v>
      </c>
    </row>
    <row r="6831" spans="1:4" x14ac:dyDescent="0.2">
      <c r="A6831">
        <v>91359</v>
      </c>
      <c r="B6831" t="s">
        <v>7635</v>
      </c>
      <c r="C6831" t="s">
        <v>65</v>
      </c>
      <c r="D6831">
        <v>21.41</v>
      </c>
    </row>
    <row r="6832" spans="1:4" x14ac:dyDescent="0.2">
      <c r="A6832">
        <v>91361</v>
      </c>
      <c r="B6832" t="s">
        <v>7636</v>
      </c>
      <c r="C6832" t="s">
        <v>65</v>
      </c>
      <c r="D6832">
        <v>3.31</v>
      </c>
    </row>
    <row r="6833" spans="1:4" x14ac:dyDescent="0.2">
      <c r="A6833">
        <v>91360</v>
      </c>
      <c r="B6833" t="s">
        <v>7637</v>
      </c>
      <c r="C6833" t="s">
        <v>65</v>
      </c>
      <c r="D6833">
        <v>8.1999999999999993</v>
      </c>
    </row>
    <row r="6834" spans="1:4" x14ac:dyDescent="0.2">
      <c r="A6834">
        <v>53882</v>
      </c>
      <c r="B6834" t="s">
        <v>7638</v>
      </c>
      <c r="C6834" t="s">
        <v>65</v>
      </c>
      <c r="D6834">
        <v>37.68</v>
      </c>
    </row>
    <row r="6835" spans="1:4" x14ac:dyDescent="0.2">
      <c r="A6835">
        <v>5747</v>
      </c>
      <c r="B6835" t="s">
        <v>7639</v>
      </c>
      <c r="C6835" t="s">
        <v>65</v>
      </c>
      <c r="D6835">
        <v>166.5</v>
      </c>
    </row>
    <row r="6836" spans="1:4" x14ac:dyDescent="0.2">
      <c r="A6836">
        <v>104699</v>
      </c>
      <c r="B6836" t="s">
        <v>7640</v>
      </c>
      <c r="C6836" t="s">
        <v>65</v>
      </c>
      <c r="D6836">
        <v>0</v>
      </c>
    </row>
    <row r="6837" spans="1:4" x14ac:dyDescent="0.2">
      <c r="A6837">
        <v>104702</v>
      </c>
      <c r="B6837" t="s">
        <v>7641</v>
      </c>
      <c r="C6837" t="s">
        <v>65</v>
      </c>
      <c r="D6837">
        <v>0</v>
      </c>
    </row>
    <row r="6838" spans="1:4" x14ac:dyDescent="0.2">
      <c r="A6838">
        <v>104700</v>
      </c>
      <c r="B6838" t="s">
        <v>7642</v>
      </c>
      <c r="C6838" t="s">
        <v>65</v>
      </c>
      <c r="D6838">
        <v>0</v>
      </c>
    </row>
    <row r="6839" spans="1:4" x14ac:dyDescent="0.2">
      <c r="A6839">
        <v>104701</v>
      </c>
      <c r="B6839" t="s">
        <v>7643</v>
      </c>
      <c r="C6839" t="s">
        <v>65</v>
      </c>
      <c r="D6839">
        <v>0</v>
      </c>
    </row>
    <row r="6840" spans="1:4" x14ac:dyDescent="0.2">
      <c r="A6840">
        <v>104703</v>
      </c>
      <c r="B6840" t="s">
        <v>7644</v>
      </c>
      <c r="C6840" t="s">
        <v>65</v>
      </c>
      <c r="D6840">
        <v>97.39</v>
      </c>
    </row>
    <row r="6841" spans="1:4" x14ac:dyDescent="0.2">
      <c r="A6841">
        <v>91390</v>
      </c>
      <c r="B6841" t="s">
        <v>7645</v>
      </c>
      <c r="C6841" t="s">
        <v>65</v>
      </c>
      <c r="D6841">
        <v>19.77</v>
      </c>
    </row>
    <row r="6842" spans="1:4" x14ac:dyDescent="0.2">
      <c r="A6842">
        <v>91392</v>
      </c>
      <c r="B6842" t="s">
        <v>7646</v>
      </c>
      <c r="C6842" t="s">
        <v>65</v>
      </c>
      <c r="D6842">
        <v>3.18</v>
      </c>
    </row>
    <row r="6843" spans="1:4" x14ac:dyDescent="0.2">
      <c r="A6843">
        <v>91391</v>
      </c>
      <c r="B6843" t="s">
        <v>7647</v>
      </c>
      <c r="C6843" t="s">
        <v>65</v>
      </c>
      <c r="D6843">
        <v>7.87</v>
      </c>
    </row>
    <row r="6844" spans="1:4" x14ac:dyDescent="0.2">
      <c r="A6844">
        <v>73335</v>
      </c>
      <c r="B6844" t="s">
        <v>7648</v>
      </c>
      <c r="C6844" t="s">
        <v>65</v>
      </c>
      <c r="D6844">
        <v>36</v>
      </c>
    </row>
    <row r="6845" spans="1:4" x14ac:dyDescent="0.2">
      <c r="A6845">
        <v>73340</v>
      </c>
      <c r="B6845" t="s">
        <v>7649</v>
      </c>
      <c r="C6845" t="s">
        <v>65</v>
      </c>
      <c r="D6845">
        <v>162.97999999999999</v>
      </c>
    </row>
    <row r="6846" spans="1:4" x14ac:dyDescent="0.2">
      <c r="A6846">
        <v>89264</v>
      </c>
      <c r="B6846" t="s">
        <v>7650</v>
      </c>
      <c r="C6846" t="s">
        <v>65</v>
      </c>
      <c r="D6846">
        <v>21.66</v>
      </c>
    </row>
    <row r="6847" spans="1:4" x14ac:dyDescent="0.2">
      <c r="A6847">
        <v>89266</v>
      </c>
      <c r="B6847" t="s">
        <v>7651</v>
      </c>
      <c r="C6847" t="s">
        <v>65</v>
      </c>
      <c r="D6847">
        <v>3.48</v>
      </c>
    </row>
    <row r="6848" spans="1:4" x14ac:dyDescent="0.2">
      <c r="A6848">
        <v>89265</v>
      </c>
      <c r="B6848" t="s">
        <v>7652</v>
      </c>
      <c r="C6848" t="s">
        <v>65</v>
      </c>
      <c r="D6848">
        <v>8.6199999999999992</v>
      </c>
    </row>
    <row r="6849" spans="1:4" x14ac:dyDescent="0.2">
      <c r="A6849">
        <v>5705</v>
      </c>
      <c r="B6849" t="s">
        <v>7653</v>
      </c>
      <c r="C6849" t="s">
        <v>65</v>
      </c>
      <c r="D6849">
        <v>39.47</v>
      </c>
    </row>
    <row r="6850" spans="1:4" x14ac:dyDescent="0.2">
      <c r="A6850">
        <v>53797</v>
      </c>
      <c r="B6850" t="s">
        <v>7654</v>
      </c>
      <c r="C6850" t="s">
        <v>65</v>
      </c>
      <c r="D6850">
        <v>122.66</v>
      </c>
    </row>
    <row r="6851" spans="1:4" x14ac:dyDescent="0.2">
      <c r="A6851">
        <v>91354</v>
      </c>
      <c r="B6851" t="s">
        <v>7655</v>
      </c>
      <c r="C6851" t="s">
        <v>65</v>
      </c>
      <c r="D6851">
        <v>18.05</v>
      </c>
    </row>
    <row r="6852" spans="1:4" x14ac:dyDescent="0.2">
      <c r="A6852">
        <v>91356</v>
      </c>
      <c r="B6852" t="s">
        <v>7656</v>
      </c>
      <c r="C6852" t="s">
        <v>65</v>
      </c>
      <c r="D6852">
        <v>3</v>
      </c>
    </row>
    <row r="6853" spans="1:4" x14ac:dyDescent="0.2">
      <c r="A6853">
        <v>91355</v>
      </c>
      <c r="B6853" t="s">
        <v>7657</v>
      </c>
      <c r="C6853" t="s">
        <v>65</v>
      </c>
      <c r="D6853">
        <v>7.42</v>
      </c>
    </row>
    <row r="6854" spans="1:4" x14ac:dyDescent="0.2">
      <c r="A6854">
        <v>5751</v>
      </c>
      <c r="B6854" t="s">
        <v>7658</v>
      </c>
      <c r="C6854" t="s">
        <v>65</v>
      </c>
      <c r="D6854">
        <v>33.85</v>
      </c>
    </row>
    <row r="6855" spans="1:4" x14ac:dyDescent="0.2">
      <c r="A6855">
        <v>53827</v>
      </c>
      <c r="B6855" t="s">
        <v>7659</v>
      </c>
      <c r="C6855" t="s">
        <v>65</v>
      </c>
      <c r="D6855">
        <v>120.07</v>
      </c>
    </row>
    <row r="6856" spans="1:4" x14ac:dyDescent="0.2">
      <c r="A6856">
        <v>91375</v>
      </c>
      <c r="B6856" t="s">
        <v>7660</v>
      </c>
      <c r="C6856" t="s">
        <v>65</v>
      </c>
      <c r="D6856">
        <v>19.82</v>
      </c>
    </row>
    <row r="6857" spans="1:4" x14ac:dyDescent="0.2">
      <c r="A6857">
        <v>91377</v>
      </c>
      <c r="B6857" t="s">
        <v>7661</v>
      </c>
      <c r="C6857" t="s">
        <v>65</v>
      </c>
      <c r="D6857">
        <v>3.29</v>
      </c>
    </row>
    <row r="6858" spans="1:4" x14ac:dyDescent="0.2">
      <c r="A6858">
        <v>91376</v>
      </c>
      <c r="B6858" t="s">
        <v>7662</v>
      </c>
      <c r="C6858" t="s">
        <v>65</v>
      </c>
      <c r="D6858">
        <v>8.14</v>
      </c>
    </row>
    <row r="6859" spans="1:4" x14ac:dyDescent="0.2">
      <c r="A6859">
        <v>5754</v>
      </c>
      <c r="B6859" t="s">
        <v>7663</v>
      </c>
      <c r="C6859" t="s">
        <v>65</v>
      </c>
      <c r="D6859">
        <v>37.159999999999997</v>
      </c>
    </row>
    <row r="6860" spans="1:4" x14ac:dyDescent="0.2">
      <c r="A6860">
        <v>53829</v>
      </c>
      <c r="B6860" t="s">
        <v>7664</v>
      </c>
      <c r="C6860" t="s">
        <v>65</v>
      </c>
      <c r="D6860">
        <v>122.66</v>
      </c>
    </row>
    <row r="6861" spans="1:4" x14ac:dyDescent="0.2">
      <c r="A6861">
        <v>91026</v>
      </c>
      <c r="B6861" t="s">
        <v>7665</v>
      </c>
      <c r="C6861" t="s">
        <v>65</v>
      </c>
      <c r="D6861">
        <v>25.41</v>
      </c>
    </row>
    <row r="6862" spans="1:4" x14ac:dyDescent="0.2">
      <c r="A6862">
        <v>91028</v>
      </c>
      <c r="B6862" t="s">
        <v>7666</v>
      </c>
      <c r="C6862" t="s">
        <v>65</v>
      </c>
      <c r="D6862">
        <v>4.1100000000000003</v>
      </c>
    </row>
    <row r="6863" spans="1:4" x14ac:dyDescent="0.2">
      <c r="A6863">
        <v>91027</v>
      </c>
      <c r="B6863" t="s">
        <v>7667</v>
      </c>
      <c r="C6863" t="s">
        <v>65</v>
      </c>
      <c r="D6863">
        <v>10.19</v>
      </c>
    </row>
    <row r="6864" spans="1:4" x14ac:dyDescent="0.2">
      <c r="A6864">
        <v>91029</v>
      </c>
      <c r="B6864" t="s">
        <v>7668</v>
      </c>
      <c r="C6864" t="s">
        <v>65</v>
      </c>
      <c r="D6864">
        <v>46.57</v>
      </c>
    </row>
    <row r="6865" spans="1:4" x14ac:dyDescent="0.2">
      <c r="A6865">
        <v>91030</v>
      </c>
      <c r="B6865" t="s">
        <v>7669</v>
      </c>
      <c r="C6865" t="s">
        <v>65</v>
      </c>
      <c r="D6865">
        <v>154.47</v>
      </c>
    </row>
    <row r="6866" spans="1:4" x14ac:dyDescent="0.2">
      <c r="A6866">
        <v>102812</v>
      </c>
      <c r="B6866" t="s">
        <v>7670</v>
      </c>
      <c r="C6866" t="s">
        <v>65</v>
      </c>
      <c r="D6866">
        <v>0</v>
      </c>
    </row>
    <row r="6867" spans="1:4" x14ac:dyDescent="0.2">
      <c r="A6867">
        <v>102813</v>
      </c>
      <c r="B6867" t="s">
        <v>7671</v>
      </c>
      <c r="C6867" t="s">
        <v>65</v>
      </c>
      <c r="D6867">
        <v>0</v>
      </c>
    </row>
    <row r="6868" spans="1:4" x14ac:dyDescent="0.2">
      <c r="A6868">
        <v>102814</v>
      </c>
      <c r="B6868" t="s">
        <v>7672</v>
      </c>
      <c r="C6868" t="s">
        <v>65</v>
      </c>
      <c r="D6868">
        <v>0</v>
      </c>
    </row>
    <row r="6869" spans="1:4" x14ac:dyDescent="0.2">
      <c r="A6869">
        <v>102815</v>
      </c>
      <c r="B6869" t="s">
        <v>7673</v>
      </c>
      <c r="C6869" t="s">
        <v>65</v>
      </c>
      <c r="D6869">
        <v>3.7</v>
      </c>
    </row>
    <row r="6870" spans="1:4" x14ac:dyDescent="0.2">
      <c r="A6870">
        <v>91529</v>
      </c>
      <c r="B6870" t="s">
        <v>7674</v>
      </c>
      <c r="C6870" t="s">
        <v>65</v>
      </c>
      <c r="D6870">
        <v>0.84</v>
      </c>
    </row>
    <row r="6871" spans="1:4" x14ac:dyDescent="0.2">
      <c r="A6871">
        <v>91530</v>
      </c>
      <c r="B6871" t="s">
        <v>7675</v>
      </c>
      <c r="C6871" t="s">
        <v>65</v>
      </c>
      <c r="D6871">
        <v>0.22</v>
      </c>
    </row>
    <row r="6872" spans="1:4" x14ac:dyDescent="0.2">
      <c r="A6872">
        <v>91531</v>
      </c>
      <c r="B6872" t="s">
        <v>7676</v>
      </c>
      <c r="C6872" t="s">
        <v>65</v>
      </c>
      <c r="D6872">
        <v>1.05</v>
      </c>
    </row>
    <row r="6873" spans="1:4" x14ac:dyDescent="0.2">
      <c r="A6873">
        <v>91532</v>
      </c>
      <c r="B6873" t="s">
        <v>7677</v>
      </c>
      <c r="C6873" t="s">
        <v>65</v>
      </c>
      <c r="D6873">
        <v>6.37</v>
      </c>
    </row>
    <row r="6874" spans="1:4" x14ac:dyDescent="0.2">
      <c r="A6874">
        <v>95260</v>
      </c>
      <c r="B6874" t="s">
        <v>7678</v>
      </c>
      <c r="C6874" t="s">
        <v>65</v>
      </c>
      <c r="D6874">
        <v>0.68</v>
      </c>
    </row>
    <row r="6875" spans="1:4" x14ac:dyDescent="0.2">
      <c r="A6875">
        <v>95261</v>
      </c>
      <c r="B6875" t="s">
        <v>7679</v>
      </c>
      <c r="C6875" t="s">
        <v>65</v>
      </c>
      <c r="D6875">
        <v>0.18</v>
      </c>
    </row>
    <row r="6876" spans="1:4" x14ac:dyDescent="0.2">
      <c r="A6876">
        <v>95262</v>
      </c>
      <c r="B6876" t="s">
        <v>7680</v>
      </c>
      <c r="C6876" t="s">
        <v>65</v>
      </c>
      <c r="D6876">
        <v>0.85</v>
      </c>
    </row>
    <row r="6877" spans="1:4" x14ac:dyDescent="0.2">
      <c r="A6877">
        <v>95263</v>
      </c>
      <c r="B6877" t="s">
        <v>7681</v>
      </c>
      <c r="C6877" t="s">
        <v>65</v>
      </c>
      <c r="D6877">
        <v>4.82</v>
      </c>
    </row>
    <row r="6878" spans="1:4" x14ac:dyDescent="0.2">
      <c r="A6878">
        <v>90968</v>
      </c>
      <c r="B6878" t="s">
        <v>7682</v>
      </c>
      <c r="C6878" t="s">
        <v>65</v>
      </c>
      <c r="D6878">
        <v>6.66</v>
      </c>
    </row>
    <row r="6879" spans="1:4" x14ac:dyDescent="0.2">
      <c r="A6879">
        <v>90969</v>
      </c>
      <c r="B6879" t="s">
        <v>7683</v>
      </c>
      <c r="C6879" t="s">
        <v>65</v>
      </c>
      <c r="D6879">
        <v>1.78</v>
      </c>
    </row>
    <row r="6880" spans="1:4" x14ac:dyDescent="0.2">
      <c r="A6880">
        <v>90970</v>
      </c>
      <c r="B6880" t="s">
        <v>7684</v>
      </c>
      <c r="C6880" t="s">
        <v>65</v>
      </c>
      <c r="D6880">
        <v>8.34</v>
      </c>
    </row>
    <row r="6881" spans="1:4" x14ac:dyDescent="0.2">
      <c r="A6881">
        <v>90971</v>
      </c>
      <c r="B6881" t="s">
        <v>7685</v>
      </c>
      <c r="C6881" t="s">
        <v>65</v>
      </c>
      <c r="D6881">
        <v>63.81</v>
      </c>
    </row>
    <row r="6882" spans="1:4" x14ac:dyDescent="0.2">
      <c r="A6882">
        <v>90992</v>
      </c>
      <c r="B6882" t="s">
        <v>7686</v>
      </c>
      <c r="C6882" t="s">
        <v>65</v>
      </c>
      <c r="D6882">
        <v>7.9</v>
      </c>
    </row>
    <row r="6883" spans="1:4" x14ac:dyDescent="0.2">
      <c r="A6883">
        <v>90993</v>
      </c>
      <c r="B6883" t="s">
        <v>7687</v>
      </c>
      <c r="C6883" t="s">
        <v>65</v>
      </c>
      <c r="D6883">
        <v>2.12</v>
      </c>
    </row>
    <row r="6884" spans="1:4" x14ac:dyDescent="0.2">
      <c r="A6884">
        <v>90994</v>
      </c>
      <c r="B6884" t="s">
        <v>7688</v>
      </c>
      <c r="C6884" t="s">
        <v>65</v>
      </c>
      <c r="D6884">
        <v>9.89</v>
      </c>
    </row>
    <row r="6885" spans="1:4" x14ac:dyDescent="0.2">
      <c r="A6885">
        <v>90995</v>
      </c>
      <c r="B6885" t="s">
        <v>7689</v>
      </c>
      <c r="C6885" t="s">
        <v>65</v>
      </c>
      <c r="D6885">
        <v>86.68</v>
      </c>
    </row>
    <row r="6886" spans="1:4" x14ac:dyDescent="0.2">
      <c r="A6886">
        <v>90957</v>
      </c>
      <c r="B6886" t="s">
        <v>7690</v>
      </c>
      <c r="C6886" t="s">
        <v>65</v>
      </c>
      <c r="D6886">
        <v>4.97</v>
      </c>
    </row>
    <row r="6887" spans="1:4" x14ac:dyDescent="0.2">
      <c r="A6887">
        <v>90958</v>
      </c>
      <c r="B6887" t="s">
        <v>7691</v>
      </c>
      <c r="C6887" t="s">
        <v>65</v>
      </c>
      <c r="D6887">
        <v>1.33</v>
      </c>
    </row>
    <row r="6888" spans="1:4" x14ac:dyDescent="0.2">
      <c r="A6888">
        <v>5797</v>
      </c>
      <c r="B6888" t="s">
        <v>7692</v>
      </c>
      <c r="C6888" t="s">
        <v>65</v>
      </c>
      <c r="D6888">
        <v>6.22</v>
      </c>
    </row>
    <row r="6889" spans="1:4" x14ac:dyDescent="0.2">
      <c r="A6889">
        <v>53865</v>
      </c>
      <c r="B6889" t="s">
        <v>7693</v>
      </c>
      <c r="C6889" t="s">
        <v>65</v>
      </c>
      <c r="D6889">
        <v>49.64</v>
      </c>
    </row>
    <row r="6890" spans="1:4" x14ac:dyDescent="0.2">
      <c r="A6890">
        <v>90975</v>
      </c>
      <c r="B6890" t="s">
        <v>7694</v>
      </c>
      <c r="C6890" t="s">
        <v>65</v>
      </c>
      <c r="D6890">
        <v>16.920000000000002</v>
      </c>
    </row>
    <row r="6891" spans="1:4" x14ac:dyDescent="0.2">
      <c r="A6891">
        <v>90976</v>
      </c>
      <c r="B6891" t="s">
        <v>7695</v>
      </c>
      <c r="C6891" t="s">
        <v>65</v>
      </c>
      <c r="D6891">
        <v>4.54</v>
      </c>
    </row>
    <row r="6892" spans="1:4" x14ac:dyDescent="0.2">
      <c r="A6892">
        <v>90977</v>
      </c>
      <c r="B6892" t="s">
        <v>7696</v>
      </c>
      <c r="C6892" t="s">
        <v>65</v>
      </c>
      <c r="D6892">
        <v>21.17</v>
      </c>
    </row>
    <row r="6893" spans="1:4" x14ac:dyDescent="0.2">
      <c r="A6893">
        <v>90978</v>
      </c>
      <c r="B6893" t="s">
        <v>7697</v>
      </c>
      <c r="C6893" t="s">
        <v>65</v>
      </c>
      <c r="D6893">
        <v>165.56</v>
      </c>
    </row>
    <row r="6894" spans="1:4" x14ac:dyDescent="0.2">
      <c r="A6894">
        <v>90960</v>
      </c>
      <c r="B6894" t="s">
        <v>7698</v>
      </c>
      <c r="C6894" t="s">
        <v>65</v>
      </c>
      <c r="D6894">
        <v>6.64</v>
      </c>
    </row>
    <row r="6895" spans="1:4" x14ac:dyDescent="0.2">
      <c r="A6895">
        <v>90961</v>
      </c>
      <c r="B6895" t="s">
        <v>7699</v>
      </c>
      <c r="C6895" t="s">
        <v>65</v>
      </c>
      <c r="D6895">
        <v>1.78</v>
      </c>
    </row>
    <row r="6896" spans="1:4" x14ac:dyDescent="0.2">
      <c r="A6896">
        <v>90962</v>
      </c>
      <c r="B6896" t="s">
        <v>7700</v>
      </c>
      <c r="C6896" t="s">
        <v>65</v>
      </c>
      <c r="D6896">
        <v>8.31</v>
      </c>
    </row>
    <row r="6897" spans="1:4" x14ac:dyDescent="0.2">
      <c r="A6897">
        <v>90963</v>
      </c>
      <c r="B6897" t="s">
        <v>7701</v>
      </c>
      <c r="C6897" t="s">
        <v>65</v>
      </c>
      <c r="D6897">
        <v>15.75</v>
      </c>
    </row>
    <row r="6898" spans="1:4" x14ac:dyDescent="0.2">
      <c r="A6898">
        <v>102966</v>
      </c>
      <c r="B6898" t="s">
        <v>7702</v>
      </c>
      <c r="C6898" t="s">
        <v>65</v>
      </c>
      <c r="D6898">
        <v>0</v>
      </c>
    </row>
    <row r="6899" spans="1:4" x14ac:dyDescent="0.2">
      <c r="A6899">
        <v>102967</v>
      </c>
      <c r="B6899" t="s">
        <v>7703</v>
      </c>
      <c r="C6899" t="s">
        <v>65</v>
      </c>
      <c r="D6899">
        <v>0</v>
      </c>
    </row>
    <row r="6900" spans="1:4" x14ac:dyDescent="0.2">
      <c r="A6900">
        <v>102968</v>
      </c>
      <c r="B6900" t="s">
        <v>7704</v>
      </c>
      <c r="C6900" t="s">
        <v>65</v>
      </c>
      <c r="D6900">
        <v>0</v>
      </c>
    </row>
    <row r="6901" spans="1:4" x14ac:dyDescent="0.2">
      <c r="A6901">
        <v>102969</v>
      </c>
      <c r="B6901" t="s">
        <v>7705</v>
      </c>
      <c r="C6901" t="s">
        <v>65</v>
      </c>
      <c r="D6901">
        <v>0.16</v>
      </c>
    </row>
    <row r="6902" spans="1:4" x14ac:dyDescent="0.2">
      <c r="A6902">
        <v>102818</v>
      </c>
      <c r="B6902" t="s">
        <v>7706</v>
      </c>
      <c r="C6902" t="s">
        <v>65</v>
      </c>
      <c r="D6902">
        <v>0</v>
      </c>
    </row>
    <row r="6903" spans="1:4" x14ac:dyDescent="0.2">
      <c r="A6903">
        <v>102819</v>
      </c>
      <c r="B6903" t="s">
        <v>7707</v>
      </c>
      <c r="C6903" t="s">
        <v>65</v>
      </c>
      <c r="D6903">
        <v>0</v>
      </c>
    </row>
    <row r="6904" spans="1:4" x14ac:dyDescent="0.2">
      <c r="A6904">
        <v>102820</v>
      </c>
      <c r="B6904" t="s">
        <v>7708</v>
      </c>
      <c r="C6904" t="s">
        <v>65</v>
      </c>
      <c r="D6904">
        <v>0</v>
      </c>
    </row>
    <row r="6905" spans="1:4" x14ac:dyDescent="0.2">
      <c r="A6905">
        <v>102832</v>
      </c>
      <c r="B6905" t="s">
        <v>7709</v>
      </c>
      <c r="C6905" t="s">
        <v>65</v>
      </c>
      <c r="D6905">
        <v>9.26</v>
      </c>
    </row>
    <row r="6906" spans="1:4" x14ac:dyDescent="0.2">
      <c r="A6906">
        <v>102823</v>
      </c>
      <c r="B6906" t="s">
        <v>7710</v>
      </c>
      <c r="C6906" t="s">
        <v>65</v>
      </c>
      <c r="D6906">
        <v>0</v>
      </c>
    </row>
    <row r="6907" spans="1:4" x14ac:dyDescent="0.2">
      <c r="A6907">
        <v>102824</v>
      </c>
      <c r="B6907" t="s">
        <v>7711</v>
      </c>
      <c r="C6907" t="s">
        <v>65</v>
      </c>
      <c r="D6907">
        <v>0</v>
      </c>
    </row>
    <row r="6908" spans="1:4" x14ac:dyDescent="0.2">
      <c r="A6908">
        <v>102825</v>
      </c>
      <c r="B6908" t="s">
        <v>7712</v>
      </c>
      <c r="C6908" t="s">
        <v>65</v>
      </c>
      <c r="D6908">
        <v>0</v>
      </c>
    </row>
    <row r="6909" spans="1:4" x14ac:dyDescent="0.2">
      <c r="A6909">
        <v>102826</v>
      </c>
      <c r="B6909" t="s">
        <v>7713</v>
      </c>
      <c r="C6909" t="s">
        <v>65</v>
      </c>
      <c r="D6909">
        <v>6.95</v>
      </c>
    </row>
    <row r="6910" spans="1:4" x14ac:dyDescent="0.2">
      <c r="A6910">
        <v>103934</v>
      </c>
      <c r="B6910" t="s">
        <v>7714</v>
      </c>
      <c r="C6910" t="s">
        <v>65</v>
      </c>
      <c r="D6910">
        <v>0</v>
      </c>
    </row>
    <row r="6911" spans="1:4" x14ac:dyDescent="0.2">
      <c r="A6911">
        <v>103935</v>
      </c>
      <c r="B6911" t="s">
        <v>7715</v>
      </c>
      <c r="C6911" t="s">
        <v>65</v>
      </c>
      <c r="D6911">
        <v>0</v>
      </c>
    </row>
    <row r="6912" spans="1:4" x14ac:dyDescent="0.2">
      <c r="A6912">
        <v>103936</v>
      </c>
      <c r="B6912" t="s">
        <v>7716</v>
      </c>
      <c r="C6912" t="s">
        <v>65</v>
      </c>
      <c r="D6912">
        <v>0</v>
      </c>
    </row>
    <row r="6913" spans="1:4" x14ac:dyDescent="0.2">
      <c r="A6913">
        <v>103937</v>
      </c>
      <c r="B6913" t="s">
        <v>7717</v>
      </c>
      <c r="C6913" t="s">
        <v>65</v>
      </c>
      <c r="D6913">
        <v>1.66</v>
      </c>
    </row>
    <row r="6914" spans="1:4" x14ac:dyDescent="0.2">
      <c r="A6914">
        <v>103940</v>
      </c>
      <c r="B6914" t="s">
        <v>7718</v>
      </c>
      <c r="C6914" t="s">
        <v>65</v>
      </c>
      <c r="D6914">
        <v>0</v>
      </c>
    </row>
    <row r="6915" spans="1:4" x14ac:dyDescent="0.2">
      <c r="A6915">
        <v>103941</v>
      </c>
      <c r="B6915" t="s">
        <v>7719</v>
      </c>
      <c r="C6915" t="s">
        <v>65</v>
      </c>
      <c r="D6915">
        <v>0</v>
      </c>
    </row>
    <row r="6916" spans="1:4" x14ac:dyDescent="0.2">
      <c r="A6916">
        <v>103942</v>
      </c>
      <c r="B6916" t="s">
        <v>7720</v>
      </c>
      <c r="C6916" t="s">
        <v>65</v>
      </c>
      <c r="D6916">
        <v>0</v>
      </c>
    </row>
    <row r="6917" spans="1:4" x14ac:dyDescent="0.2">
      <c r="A6917">
        <v>103943</v>
      </c>
      <c r="B6917" t="s">
        <v>7721</v>
      </c>
      <c r="C6917" t="s">
        <v>65</v>
      </c>
      <c r="D6917">
        <v>1.66</v>
      </c>
    </row>
    <row r="6918" spans="1:4" x14ac:dyDescent="0.2">
      <c r="A6918">
        <v>91279</v>
      </c>
      <c r="B6918" t="s">
        <v>7722</v>
      </c>
      <c r="C6918" t="s">
        <v>65</v>
      </c>
      <c r="D6918">
        <v>1.05</v>
      </c>
    </row>
    <row r="6919" spans="1:4" x14ac:dyDescent="0.2">
      <c r="A6919">
        <v>91280</v>
      </c>
      <c r="B6919" t="s">
        <v>7723</v>
      </c>
      <c r="C6919" t="s">
        <v>65</v>
      </c>
      <c r="D6919">
        <v>0.23</v>
      </c>
    </row>
    <row r="6920" spans="1:4" x14ac:dyDescent="0.2">
      <c r="A6920">
        <v>91281</v>
      </c>
      <c r="B6920" t="s">
        <v>7724</v>
      </c>
      <c r="C6920" t="s">
        <v>65</v>
      </c>
      <c r="D6920">
        <v>1.31</v>
      </c>
    </row>
    <row r="6921" spans="1:4" x14ac:dyDescent="0.2">
      <c r="A6921">
        <v>91282</v>
      </c>
      <c r="B6921" t="s">
        <v>7725</v>
      </c>
      <c r="C6921" t="s">
        <v>65</v>
      </c>
      <c r="D6921">
        <v>8.9700000000000006</v>
      </c>
    </row>
    <row r="6922" spans="1:4" x14ac:dyDescent="0.2">
      <c r="A6922">
        <v>95278</v>
      </c>
      <c r="B6922" t="s">
        <v>7726</v>
      </c>
      <c r="C6922" t="s">
        <v>65</v>
      </c>
      <c r="D6922">
        <v>0.67</v>
      </c>
    </row>
    <row r="6923" spans="1:4" x14ac:dyDescent="0.2">
      <c r="A6923">
        <v>95279</v>
      </c>
      <c r="B6923" t="s">
        <v>7727</v>
      </c>
      <c r="C6923" t="s">
        <v>65</v>
      </c>
      <c r="D6923">
        <v>0.13</v>
      </c>
    </row>
    <row r="6924" spans="1:4" x14ac:dyDescent="0.2">
      <c r="A6924">
        <v>95280</v>
      </c>
      <c r="B6924" t="s">
        <v>7728</v>
      </c>
      <c r="C6924" t="s">
        <v>65</v>
      </c>
      <c r="D6924">
        <v>0.65</v>
      </c>
    </row>
    <row r="6925" spans="1:4" x14ac:dyDescent="0.2">
      <c r="A6925">
        <v>95281</v>
      </c>
      <c r="B6925" t="s">
        <v>7729</v>
      </c>
      <c r="C6925" t="s">
        <v>65</v>
      </c>
      <c r="D6925">
        <v>8.91</v>
      </c>
    </row>
    <row r="6926" spans="1:4" x14ac:dyDescent="0.2">
      <c r="A6926">
        <v>95124</v>
      </c>
      <c r="B6926" t="s">
        <v>7730</v>
      </c>
      <c r="C6926" t="s">
        <v>65</v>
      </c>
      <c r="D6926">
        <v>5.51</v>
      </c>
    </row>
    <row r="6927" spans="1:4" x14ac:dyDescent="0.2">
      <c r="A6927">
        <v>95123</v>
      </c>
      <c r="B6927" t="s">
        <v>7731</v>
      </c>
      <c r="C6927" t="s">
        <v>65</v>
      </c>
      <c r="D6927">
        <v>17.87</v>
      </c>
    </row>
    <row r="6928" spans="1:4" x14ac:dyDescent="0.2">
      <c r="A6928">
        <v>95125</v>
      </c>
      <c r="B6928" t="s">
        <v>7732</v>
      </c>
      <c r="C6928" t="s">
        <v>65</v>
      </c>
      <c r="D6928">
        <v>19.559999999999999</v>
      </c>
    </row>
    <row r="6929" spans="1:4" x14ac:dyDescent="0.2">
      <c r="A6929">
        <v>95126</v>
      </c>
      <c r="B6929" t="s">
        <v>7733</v>
      </c>
      <c r="C6929" t="s">
        <v>65</v>
      </c>
      <c r="D6929">
        <v>155.04</v>
      </c>
    </row>
    <row r="6930" spans="1:4" x14ac:dyDescent="0.2">
      <c r="A6930">
        <v>92040</v>
      </c>
      <c r="B6930" t="s">
        <v>7734</v>
      </c>
      <c r="C6930" t="s">
        <v>65</v>
      </c>
      <c r="D6930">
        <v>6.47</v>
      </c>
    </row>
    <row r="6931" spans="1:4" x14ac:dyDescent="0.2">
      <c r="A6931">
        <v>92041</v>
      </c>
      <c r="B6931" t="s">
        <v>7735</v>
      </c>
      <c r="C6931" t="s">
        <v>65</v>
      </c>
      <c r="D6931">
        <v>1.33</v>
      </c>
    </row>
    <row r="6932" spans="1:4" x14ac:dyDescent="0.2">
      <c r="A6932">
        <v>92042</v>
      </c>
      <c r="B6932" t="s">
        <v>7736</v>
      </c>
      <c r="C6932" t="s">
        <v>65</v>
      </c>
      <c r="D6932">
        <v>5.39</v>
      </c>
    </row>
    <row r="6933" spans="1:4" x14ac:dyDescent="0.2">
      <c r="A6933">
        <v>102829</v>
      </c>
      <c r="B6933" t="s">
        <v>7737</v>
      </c>
      <c r="C6933" t="s">
        <v>65</v>
      </c>
      <c r="D6933">
        <v>0</v>
      </c>
    </row>
    <row r="6934" spans="1:4" x14ac:dyDescent="0.2">
      <c r="A6934">
        <v>102830</v>
      </c>
      <c r="B6934" t="s">
        <v>7738</v>
      </c>
      <c r="C6934" t="s">
        <v>65</v>
      </c>
      <c r="D6934">
        <v>0</v>
      </c>
    </row>
    <row r="6935" spans="1:4" x14ac:dyDescent="0.2">
      <c r="A6935">
        <v>102831</v>
      </c>
      <c r="B6935" t="s">
        <v>7739</v>
      </c>
      <c r="C6935" t="s">
        <v>65</v>
      </c>
      <c r="D6935">
        <v>0</v>
      </c>
    </row>
    <row r="6936" spans="1:4" x14ac:dyDescent="0.2">
      <c r="A6936">
        <v>92114</v>
      </c>
      <c r="B6936" t="s">
        <v>7740</v>
      </c>
      <c r="C6936" t="s">
        <v>65</v>
      </c>
      <c r="D6936">
        <v>0.26</v>
      </c>
    </row>
    <row r="6937" spans="1:4" x14ac:dyDescent="0.2">
      <c r="A6937">
        <v>92115</v>
      </c>
      <c r="B6937" t="s">
        <v>7741</v>
      </c>
      <c r="C6937" t="s">
        <v>65</v>
      </c>
      <c r="D6937">
        <v>0.05</v>
      </c>
    </row>
    <row r="6938" spans="1:4" x14ac:dyDescent="0.2">
      <c r="A6938">
        <v>92116</v>
      </c>
      <c r="B6938" t="s">
        <v>7742</v>
      </c>
      <c r="C6938" t="s">
        <v>65</v>
      </c>
      <c r="D6938">
        <v>0.18</v>
      </c>
    </row>
    <row r="6939" spans="1:4" x14ac:dyDescent="0.2">
      <c r="A6939">
        <v>102912</v>
      </c>
      <c r="B6939" t="s">
        <v>7743</v>
      </c>
      <c r="C6939" t="s">
        <v>65</v>
      </c>
      <c r="D6939">
        <v>0</v>
      </c>
    </row>
    <row r="6940" spans="1:4" x14ac:dyDescent="0.2">
      <c r="A6940">
        <v>102913</v>
      </c>
      <c r="B6940" t="s">
        <v>7744</v>
      </c>
      <c r="C6940" t="s">
        <v>65</v>
      </c>
      <c r="D6940">
        <v>0</v>
      </c>
    </row>
    <row r="6941" spans="1:4" x14ac:dyDescent="0.2">
      <c r="A6941">
        <v>102914</v>
      </c>
      <c r="B6941" t="s">
        <v>7745</v>
      </c>
      <c r="C6941" t="s">
        <v>65</v>
      </c>
      <c r="D6941">
        <v>0</v>
      </c>
    </row>
    <row r="6942" spans="1:4" x14ac:dyDescent="0.2">
      <c r="A6942">
        <v>102915</v>
      </c>
      <c r="B6942" t="s">
        <v>7746</v>
      </c>
      <c r="C6942" t="s">
        <v>65</v>
      </c>
      <c r="D6942">
        <v>0.68</v>
      </c>
    </row>
    <row r="6943" spans="1:4" x14ac:dyDescent="0.2">
      <c r="A6943">
        <v>95716</v>
      </c>
      <c r="B6943" t="s">
        <v>7747</v>
      </c>
      <c r="C6943" t="s">
        <v>65</v>
      </c>
      <c r="D6943">
        <v>65.91</v>
      </c>
    </row>
    <row r="6944" spans="1:4" x14ac:dyDescent="0.2">
      <c r="A6944">
        <v>95717</v>
      </c>
      <c r="B6944" t="s">
        <v>7748</v>
      </c>
      <c r="C6944" t="s">
        <v>65</v>
      </c>
      <c r="D6944">
        <v>17.420000000000002</v>
      </c>
    </row>
    <row r="6945" spans="1:4" x14ac:dyDescent="0.2">
      <c r="A6945">
        <v>95718</v>
      </c>
      <c r="B6945" t="s">
        <v>7749</v>
      </c>
      <c r="C6945" t="s">
        <v>65</v>
      </c>
      <c r="D6945">
        <v>82.39</v>
      </c>
    </row>
    <row r="6946" spans="1:4" x14ac:dyDescent="0.2">
      <c r="A6946">
        <v>95719</v>
      </c>
      <c r="B6946" t="s">
        <v>7750</v>
      </c>
      <c r="C6946" t="s">
        <v>65</v>
      </c>
      <c r="D6946">
        <v>94.68</v>
      </c>
    </row>
    <row r="6947" spans="1:4" x14ac:dyDescent="0.2">
      <c r="A6947">
        <v>104712</v>
      </c>
      <c r="B6947" t="s">
        <v>7751</v>
      </c>
      <c r="C6947" t="s">
        <v>65</v>
      </c>
      <c r="D6947">
        <v>61.95</v>
      </c>
    </row>
    <row r="6948" spans="1:4" x14ac:dyDescent="0.2">
      <c r="A6948">
        <v>104713</v>
      </c>
      <c r="B6948" t="s">
        <v>7752</v>
      </c>
      <c r="C6948" t="s">
        <v>65</v>
      </c>
      <c r="D6948">
        <v>16.37</v>
      </c>
    </row>
    <row r="6949" spans="1:4" x14ac:dyDescent="0.2">
      <c r="A6949">
        <v>104714</v>
      </c>
      <c r="B6949" t="s">
        <v>7753</v>
      </c>
      <c r="C6949" t="s">
        <v>65</v>
      </c>
      <c r="D6949">
        <v>77.430000000000007</v>
      </c>
    </row>
    <row r="6950" spans="1:4" x14ac:dyDescent="0.2">
      <c r="A6950">
        <v>104715</v>
      </c>
      <c r="B6950" t="s">
        <v>7754</v>
      </c>
      <c r="C6950" t="s">
        <v>65</v>
      </c>
      <c r="D6950">
        <v>94.68</v>
      </c>
    </row>
    <row r="6951" spans="1:4" x14ac:dyDescent="0.2">
      <c r="A6951">
        <v>102894</v>
      </c>
      <c r="B6951" t="s">
        <v>7755</v>
      </c>
      <c r="C6951" t="s">
        <v>65</v>
      </c>
      <c r="D6951">
        <v>0</v>
      </c>
    </row>
    <row r="6952" spans="1:4" x14ac:dyDescent="0.2">
      <c r="A6952">
        <v>104161</v>
      </c>
      <c r="B6952" t="s">
        <v>7756</v>
      </c>
      <c r="C6952" t="s">
        <v>65</v>
      </c>
      <c r="D6952">
        <v>0</v>
      </c>
    </row>
    <row r="6953" spans="1:4" x14ac:dyDescent="0.2">
      <c r="A6953">
        <v>102896</v>
      </c>
      <c r="B6953" t="s">
        <v>7757</v>
      </c>
      <c r="C6953" t="s">
        <v>65</v>
      </c>
      <c r="D6953">
        <v>0</v>
      </c>
    </row>
    <row r="6954" spans="1:4" x14ac:dyDescent="0.2">
      <c r="A6954">
        <v>102897</v>
      </c>
      <c r="B6954" t="s">
        <v>7758</v>
      </c>
      <c r="C6954" t="s">
        <v>65</v>
      </c>
      <c r="D6954">
        <v>94.68</v>
      </c>
    </row>
    <row r="6955" spans="1:4" x14ac:dyDescent="0.2">
      <c r="A6955">
        <v>5627</v>
      </c>
      <c r="B6955" t="s">
        <v>7759</v>
      </c>
      <c r="C6955" t="s">
        <v>65</v>
      </c>
      <c r="D6955">
        <v>47.6</v>
      </c>
    </row>
    <row r="6956" spans="1:4" x14ac:dyDescent="0.2">
      <c r="A6956">
        <v>5628</v>
      </c>
      <c r="B6956" t="s">
        <v>7760</v>
      </c>
      <c r="C6956" t="s">
        <v>65</v>
      </c>
      <c r="D6956">
        <v>12.58</v>
      </c>
    </row>
    <row r="6957" spans="1:4" x14ac:dyDescent="0.2">
      <c r="A6957">
        <v>5629</v>
      </c>
      <c r="B6957" t="s">
        <v>7761</v>
      </c>
      <c r="C6957" t="s">
        <v>65</v>
      </c>
      <c r="D6957">
        <v>59.5</v>
      </c>
    </row>
    <row r="6958" spans="1:4" x14ac:dyDescent="0.2">
      <c r="A6958">
        <v>5630</v>
      </c>
      <c r="B6958" t="s">
        <v>7762</v>
      </c>
      <c r="C6958" t="s">
        <v>65</v>
      </c>
      <c r="D6958">
        <v>67.849999999999994</v>
      </c>
    </row>
    <row r="6959" spans="1:4" x14ac:dyDescent="0.2">
      <c r="A6959">
        <v>88900</v>
      </c>
      <c r="B6959" t="s">
        <v>7763</v>
      </c>
      <c r="C6959" t="s">
        <v>65</v>
      </c>
      <c r="D6959">
        <v>53.86</v>
      </c>
    </row>
    <row r="6960" spans="1:4" x14ac:dyDescent="0.2">
      <c r="A6960">
        <v>88902</v>
      </c>
      <c r="B6960" t="s">
        <v>7764</v>
      </c>
      <c r="C6960" t="s">
        <v>65</v>
      </c>
      <c r="D6960">
        <v>14.23</v>
      </c>
    </row>
    <row r="6961" spans="1:4" x14ac:dyDescent="0.2">
      <c r="A6961">
        <v>88903</v>
      </c>
      <c r="B6961" t="s">
        <v>7765</v>
      </c>
      <c r="C6961" t="s">
        <v>65</v>
      </c>
      <c r="D6961">
        <v>67.319999999999993</v>
      </c>
    </row>
    <row r="6962" spans="1:4" x14ac:dyDescent="0.2">
      <c r="A6962">
        <v>88904</v>
      </c>
      <c r="B6962" t="s">
        <v>7766</v>
      </c>
      <c r="C6962" t="s">
        <v>65</v>
      </c>
      <c r="D6962">
        <v>94.68</v>
      </c>
    </row>
    <row r="6963" spans="1:4" x14ac:dyDescent="0.2">
      <c r="A6963">
        <v>88569</v>
      </c>
      <c r="B6963" t="s">
        <v>7767</v>
      </c>
      <c r="C6963" t="s">
        <v>65</v>
      </c>
      <c r="D6963">
        <v>3.71</v>
      </c>
    </row>
    <row r="6964" spans="1:4" x14ac:dyDescent="0.2">
      <c r="A6964">
        <v>88570</v>
      </c>
      <c r="B6964" t="s">
        <v>7768</v>
      </c>
      <c r="C6964" t="s">
        <v>65</v>
      </c>
      <c r="D6964">
        <v>1.28</v>
      </c>
    </row>
    <row r="6965" spans="1:4" x14ac:dyDescent="0.2">
      <c r="A6965">
        <v>5765</v>
      </c>
      <c r="B6965" t="s">
        <v>7769</v>
      </c>
      <c r="C6965" t="s">
        <v>65</v>
      </c>
      <c r="D6965">
        <v>4.6399999999999997</v>
      </c>
    </row>
    <row r="6966" spans="1:4" x14ac:dyDescent="0.2">
      <c r="A6966">
        <v>5766</v>
      </c>
      <c r="B6966" t="s">
        <v>7770</v>
      </c>
      <c r="C6966" t="s">
        <v>65</v>
      </c>
      <c r="D6966">
        <v>2.97</v>
      </c>
    </row>
    <row r="6967" spans="1:4" x14ac:dyDescent="0.2">
      <c r="A6967">
        <v>91468</v>
      </c>
      <c r="B6967" t="s">
        <v>7771</v>
      </c>
      <c r="C6967" t="s">
        <v>65</v>
      </c>
      <c r="D6967">
        <v>25.92</v>
      </c>
    </row>
    <row r="6968" spans="1:4" x14ac:dyDescent="0.2">
      <c r="A6968">
        <v>91484</v>
      </c>
      <c r="B6968" t="s">
        <v>7772</v>
      </c>
      <c r="C6968" t="s">
        <v>65</v>
      </c>
      <c r="D6968">
        <v>4.0999999999999996</v>
      </c>
    </row>
    <row r="6969" spans="1:4" x14ac:dyDescent="0.2">
      <c r="A6969">
        <v>91469</v>
      </c>
      <c r="B6969" t="s">
        <v>7773</v>
      </c>
      <c r="C6969" t="s">
        <v>65</v>
      </c>
      <c r="D6969">
        <v>10.15</v>
      </c>
    </row>
    <row r="6970" spans="1:4" x14ac:dyDescent="0.2">
      <c r="A6970">
        <v>83361</v>
      </c>
      <c r="B6970" t="s">
        <v>7774</v>
      </c>
      <c r="C6970" t="s">
        <v>65</v>
      </c>
      <c r="D6970">
        <v>43.63</v>
      </c>
    </row>
    <row r="6971" spans="1:4" x14ac:dyDescent="0.2">
      <c r="A6971">
        <v>91485</v>
      </c>
      <c r="B6971" t="s">
        <v>7775</v>
      </c>
      <c r="C6971" t="s">
        <v>65</v>
      </c>
      <c r="D6971">
        <v>162.97999999999999</v>
      </c>
    </row>
    <row r="6972" spans="1:4" x14ac:dyDescent="0.2">
      <c r="A6972">
        <v>102835</v>
      </c>
      <c r="B6972" t="s">
        <v>7776</v>
      </c>
      <c r="C6972" t="s">
        <v>65</v>
      </c>
      <c r="D6972">
        <v>0</v>
      </c>
    </row>
    <row r="6973" spans="1:4" x14ac:dyDescent="0.2">
      <c r="A6973">
        <v>102836</v>
      </c>
      <c r="B6973" t="s">
        <v>7777</v>
      </c>
      <c r="C6973" t="s">
        <v>65</v>
      </c>
      <c r="D6973">
        <v>0</v>
      </c>
    </row>
    <row r="6974" spans="1:4" x14ac:dyDescent="0.2">
      <c r="A6974">
        <v>102837</v>
      </c>
      <c r="B6974" t="s">
        <v>7778</v>
      </c>
      <c r="C6974" t="s">
        <v>65</v>
      </c>
      <c r="D6974">
        <v>0</v>
      </c>
    </row>
    <row r="6975" spans="1:4" x14ac:dyDescent="0.2">
      <c r="A6975">
        <v>89230</v>
      </c>
      <c r="B6975" t="s">
        <v>7779</v>
      </c>
      <c r="C6975" t="s">
        <v>65</v>
      </c>
      <c r="D6975">
        <v>116.77</v>
      </c>
    </row>
    <row r="6976" spans="1:4" x14ac:dyDescent="0.2">
      <c r="A6976">
        <v>89231</v>
      </c>
      <c r="B6976" t="s">
        <v>7780</v>
      </c>
      <c r="C6976" t="s">
        <v>65</v>
      </c>
      <c r="D6976">
        <v>35.75</v>
      </c>
    </row>
    <row r="6977" spans="1:4" x14ac:dyDescent="0.2">
      <c r="A6977">
        <v>89232</v>
      </c>
      <c r="B6977" t="s">
        <v>7781</v>
      </c>
      <c r="C6977" t="s">
        <v>65</v>
      </c>
      <c r="D6977">
        <v>208.28</v>
      </c>
    </row>
    <row r="6978" spans="1:4" x14ac:dyDescent="0.2">
      <c r="A6978">
        <v>89233</v>
      </c>
      <c r="B6978" t="s">
        <v>7782</v>
      </c>
      <c r="C6978" t="s">
        <v>65</v>
      </c>
      <c r="D6978">
        <v>175.95</v>
      </c>
    </row>
    <row r="6979" spans="1:4" x14ac:dyDescent="0.2">
      <c r="A6979">
        <v>89236</v>
      </c>
      <c r="B6979" t="s">
        <v>7783</v>
      </c>
      <c r="C6979" t="s">
        <v>65</v>
      </c>
      <c r="D6979">
        <v>272.77</v>
      </c>
    </row>
    <row r="6980" spans="1:4" x14ac:dyDescent="0.2">
      <c r="A6980">
        <v>89237</v>
      </c>
      <c r="B6980" t="s">
        <v>7784</v>
      </c>
      <c r="C6980" t="s">
        <v>65</v>
      </c>
      <c r="D6980">
        <v>83.52</v>
      </c>
    </row>
    <row r="6981" spans="1:4" x14ac:dyDescent="0.2">
      <c r="A6981">
        <v>89238</v>
      </c>
      <c r="B6981" t="s">
        <v>7785</v>
      </c>
      <c r="C6981" t="s">
        <v>65</v>
      </c>
      <c r="D6981">
        <v>486.55</v>
      </c>
    </row>
    <row r="6982" spans="1:4" x14ac:dyDescent="0.2">
      <c r="A6982">
        <v>89239</v>
      </c>
      <c r="B6982" t="s">
        <v>7786</v>
      </c>
      <c r="C6982" t="s">
        <v>65</v>
      </c>
      <c r="D6982">
        <v>465.31</v>
      </c>
    </row>
    <row r="6983" spans="1:4" x14ac:dyDescent="0.2">
      <c r="A6983">
        <v>102930</v>
      </c>
      <c r="B6983" t="s">
        <v>7787</v>
      </c>
      <c r="C6983" t="s">
        <v>65</v>
      </c>
      <c r="D6983">
        <v>0</v>
      </c>
    </row>
    <row r="6984" spans="1:4" x14ac:dyDescent="0.2">
      <c r="A6984">
        <v>102931</v>
      </c>
      <c r="B6984" t="s">
        <v>7788</v>
      </c>
      <c r="C6984" t="s">
        <v>65</v>
      </c>
      <c r="D6984">
        <v>0</v>
      </c>
    </row>
    <row r="6985" spans="1:4" x14ac:dyDescent="0.2">
      <c r="A6985">
        <v>102932</v>
      </c>
      <c r="B6985" t="s">
        <v>7789</v>
      </c>
      <c r="C6985" t="s">
        <v>65</v>
      </c>
      <c r="D6985">
        <v>0</v>
      </c>
    </row>
    <row r="6986" spans="1:4" x14ac:dyDescent="0.2">
      <c r="A6986">
        <v>102933</v>
      </c>
      <c r="B6986" t="s">
        <v>7790</v>
      </c>
      <c r="C6986" t="s">
        <v>65</v>
      </c>
      <c r="D6986">
        <v>1.02</v>
      </c>
    </row>
    <row r="6987" spans="1:4" x14ac:dyDescent="0.2">
      <c r="A6987">
        <v>93411</v>
      </c>
      <c r="B6987" t="s">
        <v>7791</v>
      </c>
      <c r="C6987" t="s">
        <v>65</v>
      </c>
      <c r="D6987">
        <v>0.36</v>
      </c>
    </row>
    <row r="6988" spans="1:4" x14ac:dyDescent="0.2">
      <c r="A6988">
        <v>93412</v>
      </c>
      <c r="B6988" t="s">
        <v>7792</v>
      </c>
      <c r="C6988" t="s">
        <v>65</v>
      </c>
      <c r="D6988">
        <v>0.13</v>
      </c>
    </row>
    <row r="6989" spans="1:4" x14ac:dyDescent="0.2">
      <c r="A6989">
        <v>93413</v>
      </c>
      <c r="B6989" t="s">
        <v>7793</v>
      </c>
      <c r="C6989" t="s">
        <v>65</v>
      </c>
      <c r="D6989">
        <v>0.32</v>
      </c>
    </row>
    <row r="6990" spans="1:4" x14ac:dyDescent="0.2">
      <c r="A6990">
        <v>93414</v>
      </c>
      <c r="B6990" t="s">
        <v>7794</v>
      </c>
      <c r="C6990" t="s">
        <v>65</v>
      </c>
      <c r="D6990">
        <v>11.26</v>
      </c>
    </row>
    <row r="6991" spans="1:4" x14ac:dyDescent="0.2">
      <c r="A6991">
        <v>88855</v>
      </c>
      <c r="B6991" t="s">
        <v>7795</v>
      </c>
      <c r="C6991" t="s">
        <v>65</v>
      </c>
      <c r="D6991">
        <v>3.33</v>
      </c>
    </row>
    <row r="6992" spans="1:4" x14ac:dyDescent="0.2">
      <c r="A6992">
        <v>88856</v>
      </c>
      <c r="B6992" t="s">
        <v>7796</v>
      </c>
      <c r="C6992" t="s">
        <v>65</v>
      </c>
      <c r="D6992">
        <v>0.91</v>
      </c>
    </row>
    <row r="6993" spans="1:4" x14ac:dyDescent="0.2">
      <c r="A6993">
        <v>5658</v>
      </c>
      <c r="B6993" t="s">
        <v>7797</v>
      </c>
      <c r="C6993" t="s">
        <v>65</v>
      </c>
      <c r="D6993">
        <v>2.31</v>
      </c>
    </row>
    <row r="6994" spans="1:4" x14ac:dyDescent="0.2">
      <c r="A6994">
        <v>53840</v>
      </c>
      <c r="B6994" t="s">
        <v>7798</v>
      </c>
      <c r="C6994" t="s">
        <v>65</v>
      </c>
      <c r="D6994">
        <v>2.61</v>
      </c>
    </row>
    <row r="6995" spans="1:4" x14ac:dyDescent="0.2">
      <c r="A6995">
        <v>87026</v>
      </c>
      <c r="B6995" t="s">
        <v>7799</v>
      </c>
      <c r="C6995" t="s">
        <v>65</v>
      </c>
      <c r="D6995">
        <v>0.71</v>
      </c>
    </row>
    <row r="6996" spans="1:4" x14ac:dyDescent="0.2">
      <c r="A6996">
        <v>53841</v>
      </c>
      <c r="B6996" t="s">
        <v>7800</v>
      </c>
      <c r="C6996" t="s">
        <v>65</v>
      </c>
      <c r="D6996">
        <v>1.81</v>
      </c>
    </row>
    <row r="6997" spans="1:4" x14ac:dyDescent="0.2">
      <c r="A6997">
        <v>95209</v>
      </c>
      <c r="B6997" t="s">
        <v>7801</v>
      </c>
      <c r="C6997" t="s">
        <v>65</v>
      </c>
      <c r="D6997">
        <v>12.42</v>
      </c>
    </row>
    <row r="6998" spans="1:4" x14ac:dyDescent="0.2">
      <c r="A6998">
        <v>95210</v>
      </c>
      <c r="B6998" t="s">
        <v>7802</v>
      </c>
      <c r="C6998" t="s">
        <v>65</v>
      </c>
      <c r="D6998">
        <v>58.74</v>
      </c>
    </row>
    <row r="6999" spans="1:4" x14ac:dyDescent="0.2">
      <c r="A6999">
        <v>95211</v>
      </c>
      <c r="B6999" t="s">
        <v>7803</v>
      </c>
      <c r="C6999" t="s">
        <v>65</v>
      </c>
      <c r="D6999">
        <v>10.19</v>
      </c>
    </row>
    <row r="7000" spans="1:4" x14ac:dyDescent="0.2">
      <c r="A7000">
        <v>93267</v>
      </c>
      <c r="B7000" t="s">
        <v>7804</v>
      </c>
      <c r="C7000" t="s">
        <v>65</v>
      </c>
      <c r="D7000">
        <v>26.66</v>
      </c>
    </row>
    <row r="7001" spans="1:4" x14ac:dyDescent="0.2">
      <c r="A7001">
        <v>93269</v>
      </c>
      <c r="B7001" t="s">
        <v>7805</v>
      </c>
      <c r="C7001" t="s">
        <v>65</v>
      </c>
      <c r="D7001">
        <v>10</v>
      </c>
    </row>
    <row r="7002" spans="1:4" x14ac:dyDescent="0.2">
      <c r="A7002">
        <v>93270</v>
      </c>
      <c r="B7002" t="s">
        <v>7806</v>
      </c>
      <c r="C7002" t="s">
        <v>65</v>
      </c>
      <c r="D7002">
        <v>25.92</v>
      </c>
    </row>
    <row r="7003" spans="1:4" x14ac:dyDescent="0.2">
      <c r="A7003">
        <v>93271</v>
      </c>
      <c r="B7003" t="s">
        <v>7807</v>
      </c>
      <c r="C7003" t="s">
        <v>65</v>
      </c>
      <c r="D7003">
        <v>10.19</v>
      </c>
    </row>
    <row r="7004" spans="1:4" x14ac:dyDescent="0.2">
      <c r="A7004">
        <v>95208</v>
      </c>
      <c r="B7004" t="s">
        <v>7808</v>
      </c>
      <c r="C7004" t="s">
        <v>65</v>
      </c>
      <c r="D7004">
        <v>53.71</v>
      </c>
    </row>
    <row r="7005" spans="1:4" x14ac:dyDescent="0.2">
      <c r="A7005">
        <v>83761</v>
      </c>
      <c r="B7005" t="s">
        <v>7809</v>
      </c>
      <c r="C7005" t="s">
        <v>65</v>
      </c>
      <c r="D7005">
        <v>10.210000000000001</v>
      </c>
    </row>
    <row r="7006" spans="1:4" x14ac:dyDescent="0.2">
      <c r="A7006">
        <v>83764</v>
      </c>
      <c r="B7006" t="s">
        <v>7810</v>
      </c>
      <c r="C7006" t="s">
        <v>65</v>
      </c>
      <c r="D7006">
        <v>3.6</v>
      </c>
    </row>
    <row r="7007" spans="1:4" x14ac:dyDescent="0.2">
      <c r="A7007">
        <v>83762</v>
      </c>
      <c r="B7007" t="s">
        <v>7811</v>
      </c>
      <c r="C7007" t="s">
        <v>65</v>
      </c>
      <c r="D7007">
        <v>9.11</v>
      </c>
    </row>
    <row r="7008" spans="1:4" x14ac:dyDescent="0.2">
      <c r="A7008">
        <v>83763</v>
      </c>
      <c r="B7008" t="s">
        <v>7812</v>
      </c>
      <c r="C7008" t="s">
        <v>65</v>
      </c>
      <c r="D7008">
        <v>52.85</v>
      </c>
    </row>
    <row r="7009" spans="1:4" x14ac:dyDescent="0.2">
      <c r="A7009">
        <v>95874</v>
      </c>
      <c r="B7009" t="s">
        <v>7813</v>
      </c>
      <c r="C7009" t="s">
        <v>65</v>
      </c>
      <c r="D7009">
        <v>10.91</v>
      </c>
    </row>
    <row r="7010" spans="1:4" x14ac:dyDescent="0.2">
      <c r="A7010">
        <v>95869</v>
      </c>
      <c r="B7010" t="s">
        <v>7814</v>
      </c>
      <c r="C7010" t="s">
        <v>65</v>
      </c>
      <c r="D7010">
        <v>3.84</v>
      </c>
    </row>
    <row r="7011" spans="1:4" x14ac:dyDescent="0.2">
      <c r="A7011">
        <v>95870</v>
      </c>
      <c r="B7011" t="s">
        <v>7815</v>
      </c>
      <c r="C7011" t="s">
        <v>65</v>
      </c>
      <c r="D7011">
        <v>9.73</v>
      </c>
    </row>
    <row r="7012" spans="1:4" x14ac:dyDescent="0.2">
      <c r="A7012">
        <v>95871</v>
      </c>
      <c r="B7012" t="s">
        <v>7816</v>
      </c>
      <c r="C7012" t="s">
        <v>65</v>
      </c>
      <c r="D7012">
        <v>287.52999999999997</v>
      </c>
    </row>
    <row r="7013" spans="1:4" x14ac:dyDescent="0.2">
      <c r="A7013">
        <v>104684</v>
      </c>
      <c r="B7013" t="s">
        <v>7817</v>
      </c>
      <c r="C7013" t="s">
        <v>65</v>
      </c>
      <c r="D7013">
        <v>0</v>
      </c>
    </row>
    <row r="7014" spans="1:4" x14ac:dyDescent="0.2">
      <c r="A7014">
        <v>104685</v>
      </c>
      <c r="B7014" t="s">
        <v>7818</v>
      </c>
      <c r="C7014" t="s">
        <v>65</v>
      </c>
      <c r="D7014">
        <v>0</v>
      </c>
    </row>
    <row r="7015" spans="1:4" x14ac:dyDescent="0.2">
      <c r="A7015">
        <v>104686</v>
      </c>
      <c r="B7015" t="s">
        <v>7819</v>
      </c>
      <c r="C7015" t="s">
        <v>65</v>
      </c>
      <c r="D7015">
        <v>0</v>
      </c>
    </row>
    <row r="7016" spans="1:4" x14ac:dyDescent="0.2">
      <c r="A7016">
        <v>104687</v>
      </c>
      <c r="B7016" t="s">
        <v>7820</v>
      </c>
      <c r="C7016" t="s">
        <v>65</v>
      </c>
      <c r="D7016">
        <v>473.25</v>
      </c>
    </row>
    <row r="7017" spans="1:4" x14ac:dyDescent="0.2">
      <c r="A7017">
        <v>73303</v>
      </c>
      <c r="B7017" t="s">
        <v>7821</v>
      </c>
      <c r="C7017" t="s">
        <v>65</v>
      </c>
      <c r="D7017">
        <v>7.66</v>
      </c>
    </row>
    <row r="7018" spans="1:4" x14ac:dyDescent="0.2">
      <c r="A7018">
        <v>93235</v>
      </c>
      <c r="B7018" t="s">
        <v>7822</v>
      </c>
      <c r="C7018" t="s">
        <v>65</v>
      </c>
      <c r="D7018">
        <v>2.7</v>
      </c>
    </row>
    <row r="7019" spans="1:4" x14ac:dyDescent="0.2">
      <c r="A7019">
        <v>73307</v>
      </c>
      <c r="B7019" t="s">
        <v>7823</v>
      </c>
      <c r="C7019" t="s">
        <v>65</v>
      </c>
      <c r="D7019">
        <v>6.84</v>
      </c>
    </row>
    <row r="7020" spans="1:4" x14ac:dyDescent="0.2">
      <c r="A7020">
        <v>73311</v>
      </c>
      <c r="B7020" t="s">
        <v>7824</v>
      </c>
      <c r="C7020" t="s">
        <v>65</v>
      </c>
      <c r="D7020">
        <v>187.55</v>
      </c>
    </row>
    <row r="7021" spans="1:4" x14ac:dyDescent="0.2">
      <c r="A7021">
        <v>93423</v>
      </c>
      <c r="B7021" t="s">
        <v>7825</v>
      </c>
      <c r="C7021" t="s">
        <v>65</v>
      </c>
      <c r="D7021">
        <v>6.82</v>
      </c>
    </row>
    <row r="7022" spans="1:4" x14ac:dyDescent="0.2">
      <c r="A7022">
        <v>93424</v>
      </c>
      <c r="B7022" t="s">
        <v>7826</v>
      </c>
      <c r="C7022" t="s">
        <v>65</v>
      </c>
      <c r="D7022">
        <v>2.4</v>
      </c>
    </row>
    <row r="7023" spans="1:4" x14ac:dyDescent="0.2">
      <c r="A7023">
        <v>93425</v>
      </c>
      <c r="B7023" t="s">
        <v>7827</v>
      </c>
      <c r="C7023" t="s">
        <v>65</v>
      </c>
      <c r="D7023">
        <v>6.09</v>
      </c>
    </row>
    <row r="7024" spans="1:4" x14ac:dyDescent="0.2">
      <c r="A7024">
        <v>93426</v>
      </c>
      <c r="B7024" t="s">
        <v>7828</v>
      </c>
      <c r="C7024" t="s">
        <v>65</v>
      </c>
      <c r="D7024">
        <v>168.77</v>
      </c>
    </row>
    <row r="7025" spans="1:4" x14ac:dyDescent="0.2">
      <c r="A7025">
        <v>93417</v>
      </c>
      <c r="B7025" t="s">
        <v>7829</v>
      </c>
      <c r="C7025" t="s">
        <v>65</v>
      </c>
      <c r="D7025">
        <v>4.82</v>
      </c>
    </row>
    <row r="7026" spans="1:4" x14ac:dyDescent="0.2">
      <c r="A7026">
        <v>93418</v>
      </c>
      <c r="B7026" t="s">
        <v>7830</v>
      </c>
      <c r="C7026" t="s">
        <v>65</v>
      </c>
      <c r="D7026">
        <v>1.7</v>
      </c>
    </row>
    <row r="7027" spans="1:4" x14ac:dyDescent="0.2">
      <c r="A7027">
        <v>93419</v>
      </c>
      <c r="B7027" t="s">
        <v>7831</v>
      </c>
      <c r="C7027" t="s">
        <v>65</v>
      </c>
      <c r="D7027">
        <v>4.3</v>
      </c>
    </row>
    <row r="7028" spans="1:4" x14ac:dyDescent="0.2">
      <c r="A7028">
        <v>93420</v>
      </c>
      <c r="B7028" t="s">
        <v>7832</v>
      </c>
      <c r="C7028" t="s">
        <v>65</v>
      </c>
      <c r="D7028">
        <v>70.62</v>
      </c>
    </row>
    <row r="7029" spans="1:4" x14ac:dyDescent="0.2">
      <c r="A7029">
        <v>93277</v>
      </c>
      <c r="B7029" t="s">
        <v>7833</v>
      </c>
      <c r="C7029" t="s">
        <v>65</v>
      </c>
      <c r="D7029">
        <v>0.3</v>
      </c>
    </row>
    <row r="7030" spans="1:4" x14ac:dyDescent="0.2">
      <c r="A7030">
        <v>93278</v>
      </c>
      <c r="B7030" t="s">
        <v>7834</v>
      </c>
      <c r="C7030" t="s">
        <v>65</v>
      </c>
      <c r="D7030">
        <v>0.06</v>
      </c>
    </row>
    <row r="7031" spans="1:4" x14ac:dyDescent="0.2">
      <c r="A7031">
        <v>93279</v>
      </c>
      <c r="B7031" t="s">
        <v>7835</v>
      </c>
      <c r="C7031" t="s">
        <v>65</v>
      </c>
      <c r="D7031">
        <v>0.28000000000000003</v>
      </c>
    </row>
    <row r="7032" spans="1:4" x14ac:dyDescent="0.2">
      <c r="A7032">
        <v>93280</v>
      </c>
      <c r="B7032" t="s">
        <v>7836</v>
      </c>
      <c r="C7032" t="s">
        <v>65</v>
      </c>
      <c r="D7032">
        <v>0.85</v>
      </c>
    </row>
    <row r="7033" spans="1:4" x14ac:dyDescent="0.2">
      <c r="A7033">
        <v>104909</v>
      </c>
      <c r="B7033" t="s">
        <v>7837</v>
      </c>
      <c r="C7033" t="s">
        <v>65</v>
      </c>
      <c r="D7033">
        <v>0</v>
      </c>
    </row>
    <row r="7034" spans="1:4" x14ac:dyDescent="0.2">
      <c r="A7034">
        <v>104910</v>
      </c>
      <c r="B7034" t="s">
        <v>7838</v>
      </c>
      <c r="C7034" t="s">
        <v>65</v>
      </c>
      <c r="D7034">
        <v>0</v>
      </c>
    </row>
    <row r="7035" spans="1:4" x14ac:dyDescent="0.2">
      <c r="A7035">
        <v>104911</v>
      </c>
      <c r="B7035" t="s">
        <v>7839</v>
      </c>
      <c r="C7035" t="s">
        <v>65</v>
      </c>
      <c r="D7035">
        <v>0</v>
      </c>
    </row>
    <row r="7036" spans="1:4" x14ac:dyDescent="0.2">
      <c r="A7036">
        <v>104912</v>
      </c>
      <c r="B7036" t="s">
        <v>7840</v>
      </c>
      <c r="C7036" t="s">
        <v>65</v>
      </c>
      <c r="D7036">
        <v>41.69</v>
      </c>
    </row>
    <row r="7037" spans="1:4" x14ac:dyDescent="0.2">
      <c r="A7037">
        <v>102840</v>
      </c>
      <c r="B7037" t="s">
        <v>7841</v>
      </c>
      <c r="C7037" t="s">
        <v>65</v>
      </c>
      <c r="D7037">
        <v>0</v>
      </c>
    </row>
    <row r="7038" spans="1:4" x14ac:dyDescent="0.2">
      <c r="A7038">
        <v>102841</v>
      </c>
      <c r="B7038" t="s">
        <v>7842</v>
      </c>
      <c r="C7038" t="s">
        <v>65</v>
      </c>
      <c r="D7038">
        <v>0</v>
      </c>
    </row>
    <row r="7039" spans="1:4" x14ac:dyDescent="0.2">
      <c r="A7039">
        <v>102842</v>
      </c>
      <c r="B7039" t="s">
        <v>7843</v>
      </c>
      <c r="C7039" t="s">
        <v>65</v>
      </c>
      <c r="D7039">
        <v>0</v>
      </c>
    </row>
    <row r="7040" spans="1:4" x14ac:dyDescent="0.2">
      <c r="A7040">
        <v>102843</v>
      </c>
      <c r="B7040" t="s">
        <v>7844</v>
      </c>
      <c r="C7040" t="s">
        <v>65</v>
      </c>
      <c r="D7040">
        <v>141.75</v>
      </c>
    </row>
    <row r="7041" spans="1:4" x14ac:dyDescent="0.2">
      <c r="A7041">
        <v>89267</v>
      </c>
      <c r="B7041" t="s">
        <v>7845</v>
      </c>
      <c r="C7041" t="s">
        <v>65</v>
      </c>
      <c r="D7041">
        <v>51.81</v>
      </c>
    </row>
    <row r="7042" spans="1:4" x14ac:dyDescent="0.2">
      <c r="A7042">
        <v>89269</v>
      </c>
      <c r="B7042" t="s">
        <v>7846</v>
      </c>
      <c r="C7042" t="s">
        <v>65</v>
      </c>
      <c r="D7042">
        <v>7.38</v>
      </c>
    </row>
    <row r="7043" spans="1:4" x14ac:dyDescent="0.2">
      <c r="A7043">
        <v>89268</v>
      </c>
      <c r="B7043" t="s">
        <v>7847</v>
      </c>
      <c r="C7043" t="s">
        <v>65</v>
      </c>
      <c r="D7043">
        <v>18.260000000000002</v>
      </c>
    </row>
    <row r="7044" spans="1:4" x14ac:dyDescent="0.2">
      <c r="A7044">
        <v>89270</v>
      </c>
      <c r="B7044" t="s">
        <v>7848</v>
      </c>
      <c r="C7044" t="s">
        <v>65</v>
      </c>
      <c r="D7044">
        <v>83.29</v>
      </c>
    </row>
    <row r="7045" spans="1:4" x14ac:dyDescent="0.2">
      <c r="A7045">
        <v>89271</v>
      </c>
      <c r="B7045" t="s">
        <v>7849</v>
      </c>
      <c r="C7045" t="s">
        <v>65</v>
      </c>
      <c r="D7045">
        <v>30.55</v>
      </c>
    </row>
    <row r="7046" spans="1:4" x14ac:dyDescent="0.2">
      <c r="A7046">
        <v>93283</v>
      </c>
      <c r="B7046" t="s">
        <v>7850</v>
      </c>
      <c r="C7046" t="s">
        <v>65</v>
      </c>
      <c r="D7046">
        <v>99.64</v>
      </c>
    </row>
    <row r="7047" spans="1:4" x14ac:dyDescent="0.2">
      <c r="A7047">
        <v>93296</v>
      </c>
      <c r="B7047" t="s">
        <v>7851</v>
      </c>
      <c r="C7047" t="s">
        <v>65</v>
      </c>
      <c r="D7047">
        <v>14.19</v>
      </c>
    </row>
    <row r="7048" spans="1:4" x14ac:dyDescent="0.2">
      <c r="A7048">
        <v>93284</v>
      </c>
      <c r="B7048" t="s">
        <v>7852</v>
      </c>
      <c r="C7048" t="s">
        <v>65</v>
      </c>
      <c r="D7048">
        <v>35.119999999999997</v>
      </c>
    </row>
    <row r="7049" spans="1:4" x14ac:dyDescent="0.2">
      <c r="A7049">
        <v>93285</v>
      </c>
      <c r="B7049" t="s">
        <v>7853</v>
      </c>
      <c r="C7049" t="s">
        <v>65</v>
      </c>
      <c r="D7049">
        <v>160.16999999999999</v>
      </c>
    </row>
    <row r="7050" spans="1:4" x14ac:dyDescent="0.2">
      <c r="A7050">
        <v>93286</v>
      </c>
      <c r="B7050" t="s">
        <v>7854</v>
      </c>
      <c r="C7050" t="s">
        <v>65</v>
      </c>
      <c r="D7050">
        <v>14.17</v>
      </c>
    </row>
    <row r="7051" spans="1:4" x14ac:dyDescent="0.2">
      <c r="A7051">
        <v>104706</v>
      </c>
      <c r="B7051" t="s">
        <v>7855</v>
      </c>
      <c r="C7051" t="s">
        <v>65</v>
      </c>
      <c r="D7051">
        <v>0</v>
      </c>
    </row>
    <row r="7052" spans="1:4" x14ac:dyDescent="0.2">
      <c r="A7052">
        <v>104707</v>
      </c>
      <c r="B7052" t="s">
        <v>7856</v>
      </c>
      <c r="C7052" t="s">
        <v>65</v>
      </c>
      <c r="D7052">
        <v>0</v>
      </c>
    </row>
    <row r="7053" spans="1:4" x14ac:dyDescent="0.2">
      <c r="A7053">
        <v>104708</v>
      </c>
      <c r="B7053" t="s">
        <v>7857</v>
      </c>
      <c r="C7053" t="s">
        <v>65</v>
      </c>
      <c r="D7053">
        <v>0</v>
      </c>
    </row>
    <row r="7054" spans="1:4" x14ac:dyDescent="0.2">
      <c r="A7054">
        <v>104709</v>
      </c>
      <c r="B7054" t="s">
        <v>7858</v>
      </c>
      <c r="C7054" t="s">
        <v>65</v>
      </c>
      <c r="D7054">
        <v>1231.6500000000001</v>
      </c>
    </row>
    <row r="7055" spans="1:4" x14ac:dyDescent="0.2">
      <c r="A7055">
        <v>104903</v>
      </c>
      <c r="B7055" t="s">
        <v>7859</v>
      </c>
      <c r="C7055" t="s">
        <v>65</v>
      </c>
      <c r="D7055">
        <v>0</v>
      </c>
    </row>
    <row r="7056" spans="1:4" x14ac:dyDescent="0.2">
      <c r="A7056">
        <v>104904</v>
      </c>
      <c r="B7056" t="s">
        <v>7860</v>
      </c>
      <c r="C7056" t="s">
        <v>65</v>
      </c>
      <c r="D7056">
        <v>0</v>
      </c>
    </row>
    <row r="7057" spans="1:4" x14ac:dyDescent="0.2">
      <c r="A7057">
        <v>104905</v>
      </c>
      <c r="B7057" t="s">
        <v>7861</v>
      </c>
      <c r="C7057" t="s">
        <v>65</v>
      </c>
      <c r="D7057">
        <v>0</v>
      </c>
    </row>
    <row r="7058" spans="1:4" x14ac:dyDescent="0.2">
      <c r="A7058">
        <v>104906</v>
      </c>
      <c r="B7058" t="s">
        <v>7862</v>
      </c>
      <c r="C7058" t="s">
        <v>65</v>
      </c>
      <c r="D7058">
        <v>103.95</v>
      </c>
    </row>
    <row r="7059" spans="1:4" x14ac:dyDescent="0.2">
      <c r="A7059">
        <v>102846</v>
      </c>
      <c r="B7059" t="s">
        <v>7863</v>
      </c>
      <c r="C7059" t="s">
        <v>65</v>
      </c>
      <c r="D7059">
        <v>0</v>
      </c>
    </row>
    <row r="7060" spans="1:4" x14ac:dyDescent="0.2">
      <c r="A7060">
        <v>102847</v>
      </c>
      <c r="B7060" t="s">
        <v>7864</v>
      </c>
      <c r="C7060" t="s">
        <v>65</v>
      </c>
      <c r="D7060">
        <v>0</v>
      </c>
    </row>
    <row r="7061" spans="1:4" x14ac:dyDescent="0.2">
      <c r="A7061">
        <v>102848</v>
      </c>
      <c r="B7061" t="s">
        <v>7865</v>
      </c>
      <c r="C7061" t="s">
        <v>65</v>
      </c>
      <c r="D7061">
        <v>0</v>
      </c>
    </row>
    <row r="7062" spans="1:4" x14ac:dyDescent="0.2">
      <c r="A7062">
        <v>102849</v>
      </c>
      <c r="B7062" t="s">
        <v>7866</v>
      </c>
      <c r="C7062" t="s">
        <v>65</v>
      </c>
      <c r="D7062">
        <v>69.3</v>
      </c>
    </row>
    <row r="7063" spans="1:4" x14ac:dyDescent="0.2">
      <c r="A7063">
        <v>102852</v>
      </c>
      <c r="B7063" t="s">
        <v>7867</v>
      </c>
      <c r="C7063" t="s">
        <v>65</v>
      </c>
      <c r="D7063">
        <v>0</v>
      </c>
    </row>
    <row r="7064" spans="1:4" x14ac:dyDescent="0.2">
      <c r="A7064">
        <v>102853</v>
      </c>
      <c r="B7064" t="s">
        <v>7868</v>
      </c>
      <c r="C7064" t="s">
        <v>65</v>
      </c>
      <c r="D7064">
        <v>0</v>
      </c>
    </row>
    <row r="7065" spans="1:4" x14ac:dyDescent="0.2">
      <c r="A7065">
        <v>102854</v>
      </c>
      <c r="B7065" t="s">
        <v>7869</v>
      </c>
      <c r="C7065" t="s">
        <v>65</v>
      </c>
      <c r="D7065">
        <v>0</v>
      </c>
    </row>
    <row r="7066" spans="1:4" x14ac:dyDescent="0.2">
      <c r="A7066">
        <v>102855</v>
      </c>
      <c r="B7066" t="s">
        <v>7870</v>
      </c>
      <c r="C7066" t="s">
        <v>65</v>
      </c>
      <c r="D7066">
        <v>69.3</v>
      </c>
    </row>
    <row r="7067" spans="1:4" x14ac:dyDescent="0.2">
      <c r="A7067">
        <v>93397</v>
      </c>
      <c r="B7067" t="s">
        <v>7871</v>
      </c>
      <c r="C7067" t="s">
        <v>65</v>
      </c>
      <c r="D7067">
        <v>25.45</v>
      </c>
    </row>
    <row r="7068" spans="1:4" x14ac:dyDescent="0.2">
      <c r="A7068">
        <v>93399</v>
      </c>
      <c r="B7068" t="s">
        <v>7872</v>
      </c>
      <c r="C7068" t="s">
        <v>65</v>
      </c>
      <c r="D7068">
        <v>3.88</v>
      </c>
    </row>
    <row r="7069" spans="1:4" x14ac:dyDescent="0.2">
      <c r="A7069">
        <v>93398</v>
      </c>
      <c r="B7069" t="s">
        <v>7873</v>
      </c>
      <c r="C7069" t="s">
        <v>65</v>
      </c>
      <c r="D7069">
        <v>9.61</v>
      </c>
    </row>
    <row r="7070" spans="1:4" x14ac:dyDescent="0.2">
      <c r="A7070">
        <v>93400</v>
      </c>
      <c r="B7070" t="s">
        <v>7874</v>
      </c>
      <c r="C7070" t="s">
        <v>65</v>
      </c>
      <c r="D7070">
        <v>44.2</v>
      </c>
    </row>
    <row r="7071" spans="1:4" x14ac:dyDescent="0.2">
      <c r="A7071">
        <v>93401</v>
      </c>
      <c r="B7071" t="s">
        <v>7875</v>
      </c>
      <c r="C7071" t="s">
        <v>65</v>
      </c>
      <c r="D7071">
        <v>166.5</v>
      </c>
    </row>
    <row r="7072" spans="1:4" x14ac:dyDescent="0.2">
      <c r="A7072">
        <v>89259</v>
      </c>
      <c r="B7072" t="s">
        <v>7876</v>
      </c>
      <c r="C7072" t="s">
        <v>65</v>
      </c>
      <c r="D7072">
        <v>27.74</v>
      </c>
    </row>
    <row r="7073" spans="1:4" x14ac:dyDescent="0.2">
      <c r="A7073">
        <v>91466</v>
      </c>
      <c r="B7073" t="s">
        <v>7877</v>
      </c>
      <c r="C7073" t="s">
        <v>65</v>
      </c>
      <c r="D7073">
        <v>4.12</v>
      </c>
    </row>
    <row r="7074" spans="1:4" x14ac:dyDescent="0.2">
      <c r="A7074">
        <v>89260</v>
      </c>
      <c r="B7074" t="s">
        <v>7878</v>
      </c>
      <c r="C7074" t="s">
        <v>65</v>
      </c>
      <c r="D7074">
        <v>10.210000000000001</v>
      </c>
    </row>
    <row r="7075" spans="1:4" x14ac:dyDescent="0.2">
      <c r="A7075">
        <v>89262</v>
      </c>
      <c r="B7075" t="s">
        <v>7879</v>
      </c>
      <c r="C7075" t="s">
        <v>65</v>
      </c>
      <c r="D7075">
        <v>47.06</v>
      </c>
    </row>
    <row r="7076" spans="1:4" x14ac:dyDescent="0.2">
      <c r="A7076">
        <v>91467</v>
      </c>
      <c r="B7076" t="s">
        <v>7880</v>
      </c>
      <c r="C7076" t="s">
        <v>65</v>
      </c>
      <c r="D7076">
        <v>166.5</v>
      </c>
    </row>
    <row r="7077" spans="1:4" x14ac:dyDescent="0.2">
      <c r="A7077">
        <v>105839</v>
      </c>
      <c r="B7077" t="s">
        <v>7881</v>
      </c>
      <c r="C7077" t="s">
        <v>65</v>
      </c>
      <c r="D7077">
        <v>0</v>
      </c>
    </row>
    <row r="7078" spans="1:4" x14ac:dyDescent="0.2">
      <c r="A7078">
        <v>105842</v>
      </c>
      <c r="B7078" t="s">
        <v>7882</v>
      </c>
      <c r="C7078" t="s">
        <v>65</v>
      </c>
      <c r="D7078">
        <v>0</v>
      </c>
    </row>
    <row r="7079" spans="1:4" x14ac:dyDescent="0.2">
      <c r="A7079">
        <v>105840</v>
      </c>
      <c r="B7079" t="s">
        <v>7883</v>
      </c>
      <c r="C7079" t="s">
        <v>65</v>
      </c>
      <c r="D7079">
        <v>0</v>
      </c>
    </row>
    <row r="7080" spans="1:4" x14ac:dyDescent="0.2">
      <c r="A7080">
        <v>105841</v>
      </c>
      <c r="B7080" t="s">
        <v>7884</v>
      </c>
      <c r="C7080" t="s">
        <v>65</v>
      </c>
      <c r="D7080">
        <v>0</v>
      </c>
    </row>
    <row r="7081" spans="1:4" x14ac:dyDescent="0.2">
      <c r="A7081">
        <v>105843</v>
      </c>
      <c r="B7081" t="s">
        <v>7885</v>
      </c>
      <c r="C7081" t="s">
        <v>65</v>
      </c>
      <c r="D7081">
        <v>87.63</v>
      </c>
    </row>
    <row r="7082" spans="1:4" x14ac:dyDescent="0.2">
      <c r="A7082">
        <v>91629</v>
      </c>
      <c r="B7082" t="s">
        <v>7886</v>
      </c>
      <c r="C7082" t="s">
        <v>65</v>
      </c>
      <c r="D7082">
        <v>21.99</v>
      </c>
    </row>
    <row r="7083" spans="1:4" x14ac:dyDescent="0.2">
      <c r="A7083">
        <v>91631</v>
      </c>
      <c r="B7083" t="s">
        <v>7887</v>
      </c>
      <c r="C7083" t="s">
        <v>65</v>
      </c>
      <c r="D7083">
        <v>3.3</v>
      </c>
    </row>
    <row r="7084" spans="1:4" x14ac:dyDescent="0.2">
      <c r="A7084">
        <v>91630</v>
      </c>
      <c r="B7084" t="s">
        <v>7888</v>
      </c>
      <c r="C7084" t="s">
        <v>65</v>
      </c>
      <c r="D7084">
        <v>8.19</v>
      </c>
    </row>
    <row r="7085" spans="1:4" x14ac:dyDescent="0.2">
      <c r="A7085">
        <v>91632</v>
      </c>
      <c r="B7085" t="s">
        <v>7889</v>
      </c>
      <c r="C7085" t="s">
        <v>65</v>
      </c>
      <c r="D7085">
        <v>37.71</v>
      </c>
    </row>
    <row r="7086" spans="1:4" x14ac:dyDescent="0.2">
      <c r="A7086">
        <v>91633</v>
      </c>
      <c r="B7086" t="s">
        <v>7890</v>
      </c>
      <c r="C7086" t="s">
        <v>65</v>
      </c>
      <c r="D7086">
        <v>140.93</v>
      </c>
    </row>
    <row r="7087" spans="1:4" x14ac:dyDescent="0.2">
      <c r="A7087">
        <v>98760</v>
      </c>
      <c r="B7087" t="s">
        <v>7891</v>
      </c>
      <c r="C7087" t="s">
        <v>65</v>
      </c>
      <c r="D7087">
        <v>0.09</v>
      </c>
    </row>
    <row r="7088" spans="1:4" x14ac:dyDescent="0.2">
      <c r="A7088">
        <v>98761</v>
      </c>
      <c r="B7088" t="s">
        <v>7892</v>
      </c>
      <c r="C7088" t="s">
        <v>65</v>
      </c>
      <c r="D7088">
        <v>0.02</v>
      </c>
    </row>
    <row r="7089" spans="1:4" x14ac:dyDescent="0.2">
      <c r="A7089">
        <v>98762</v>
      </c>
      <c r="B7089" t="s">
        <v>7893</v>
      </c>
      <c r="C7089" t="s">
        <v>65</v>
      </c>
      <c r="D7089">
        <v>0.11</v>
      </c>
    </row>
    <row r="7090" spans="1:4" x14ac:dyDescent="0.2">
      <c r="A7090">
        <v>98763</v>
      </c>
      <c r="B7090" t="s">
        <v>7894</v>
      </c>
      <c r="C7090" t="s">
        <v>65</v>
      </c>
      <c r="D7090">
        <v>5</v>
      </c>
    </row>
    <row r="7091" spans="1:4" x14ac:dyDescent="0.2">
      <c r="A7091">
        <v>99829</v>
      </c>
      <c r="B7091" t="s">
        <v>7895</v>
      </c>
      <c r="C7091" t="s">
        <v>65</v>
      </c>
      <c r="D7091">
        <v>0.17</v>
      </c>
    </row>
    <row r="7092" spans="1:4" x14ac:dyDescent="0.2">
      <c r="A7092">
        <v>99830</v>
      </c>
      <c r="B7092" t="s">
        <v>7896</v>
      </c>
      <c r="C7092" t="s">
        <v>65</v>
      </c>
      <c r="D7092">
        <v>0.03</v>
      </c>
    </row>
    <row r="7093" spans="1:4" x14ac:dyDescent="0.2">
      <c r="A7093">
        <v>99831</v>
      </c>
      <c r="B7093" t="s">
        <v>7897</v>
      </c>
      <c r="C7093" t="s">
        <v>65</v>
      </c>
      <c r="D7093">
        <v>0.12</v>
      </c>
    </row>
    <row r="7094" spans="1:4" x14ac:dyDescent="0.2">
      <c r="A7094">
        <v>99832</v>
      </c>
      <c r="B7094" t="s">
        <v>7898</v>
      </c>
      <c r="C7094" t="s">
        <v>65</v>
      </c>
      <c r="D7094">
        <v>4.8099999999999996</v>
      </c>
    </row>
    <row r="7095" spans="1:4" x14ac:dyDescent="0.2">
      <c r="A7095">
        <v>104516</v>
      </c>
      <c r="B7095" t="s">
        <v>7899</v>
      </c>
      <c r="C7095" t="s">
        <v>65</v>
      </c>
      <c r="D7095">
        <v>0</v>
      </c>
    </row>
    <row r="7096" spans="1:4" x14ac:dyDescent="0.2">
      <c r="A7096">
        <v>104517</v>
      </c>
      <c r="B7096" t="s">
        <v>7900</v>
      </c>
      <c r="C7096" t="s">
        <v>65</v>
      </c>
      <c r="D7096">
        <v>0</v>
      </c>
    </row>
    <row r="7097" spans="1:4" x14ac:dyDescent="0.2">
      <c r="A7097">
        <v>104518</v>
      </c>
      <c r="B7097" t="s">
        <v>7901</v>
      </c>
      <c r="C7097" t="s">
        <v>65</v>
      </c>
      <c r="D7097">
        <v>0</v>
      </c>
    </row>
    <row r="7098" spans="1:4" x14ac:dyDescent="0.2">
      <c r="A7098">
        <v>104519</v>
      </c>
      <c r="B7098" t="s">
        <v>7902</v>
      </c>
      <c r="C7098" t="s">
        <v>65</v>
      </c>
      <c r="D7098">
        <v>0.69</v>
      </c>
    </row>
    <row r="7099" spans="1:4" x14ac:dyDescent="0.2">
      <c r="A7099">
        <v>90682</v>
      </c>
      <c r="B7099" t="s">
        <v>7903</v>
      </c>
      <c r="C7099" t="s">
        <v>65</v>
      </c>
      <c r="D7099">
        <v>39.94</v>
      </c>
    </row>
    <row r="7100" spans="1:4" x14ac:dyDescent="0.2">
      <c r="A7100">
        <v>90683</v>
      </c>
      <c r="B7100" t="s">
        <v>7904</v>
      </c>
      <c r="C7100" t="s">
        <v>65</v>
      </c>
      <c r="D7100">
        <v>9.23</v>
      </c>
    </row>
    <row r="7101" spans="1:4" x14ac:dyDescent="0.2">
      <c r="A7101">
        <v>90684</v>
      </c>
      <c r="B7101" t="s">
        <v>7905</v>
      </c>
      <c r="C7101" t="s">
        <v>65</v>
      </c>
      <c r="D7101">
        <v>43.68</v>
      </c>
    </row>
    <row r="7102" spans="1:4" x14ac:dyDescent="0.2">
      <c r="A7102">
        <v>90685</v>
      </c>
      <c r="B7102" t="s">
        <v>7906</v>
      </c>
      <c r="C7102" t="s">
        <v>65</v>
      </c>
      <c r="D7102">
        <v>59.91</v>
      </c>
    </row>
    <row r="7103" spans="1:4" x14ac:dyDescent="0.2">
      <c r="A7103">
        <v>95114</v>
      </c>
      <c r="B7103" t="s">
        <v>7907</v>
      </c>
      <c r="C7103" t="s">
        <v>65</v>
      </c>
      <c r="D7103">
        <v>1.87</v>
      </c>
    </row>
    <row r="7104" spans="1:4" x14ac:dyDescent="0.2">
      <c r="A7104">
        <v>95115</v>
      </c>
      <c r="B7104" t="s">
        <v>7908</v>
      </c>
      <c r="C7104" t="s">
        <v>65</v>
      </c>
      <c r="D7104">
        <v>0.43</v>
      </c>
    </row>
    <row r="7105" spans="1:4" x14ac:dyDescent="0.2">
      <c r="A7105">
        <v>53863</v>
      </c>
      <c r="B7105" t="s">
        <v>7909</v>
      </c>
      <c r="C7105" t="s">
        <v>65</v>
      </c>
      <c r="D7105">
        <v>2.33</v>
      </c>
    </row>
    <row r="7106" spans="1:4" x14ac:dyDescent="0.2">
      <c r="A7106">
        <v>104652</v>
      </c>
      <c r="B7106" t="s">
        <v>7910</v>
      </c>
      <c r="C7106" t="s">
        <v>65</v>
      </c>
      <c r="D7106">
        <v>0</v>
      </c>
    </row>
    <row r="7107" spans="1:4" x14ac:dyDescent="0.2">
      <c r="A7107">
        <v>104653</v>
      </c>
      <c r="B7107" t="s">
        <v>7911</v>
      </c>
      <c r="C7107" t="s">
        <v>65</v>
      </c>
      <c r="D7107">
        <v>0</v>
      </c>
    </row>
    <row r="7108" spans="1:4" x14ac:dyDescent="0.2">
      <c r="A7108">
        <v>104654</v>
      </c>
      <c r="B7108" t="s">
        <v>7912</v>
      </c>
      <c r="C7108" t="s">
        <v>65</v>
      </c>
      <c r="D7108">
        <v>0</v>
      </c>
    </row>
    <row r="7109" spans="1:4" x14ac:dyDescent="0.2">
      <c r="A7109">
        <v>104655</v>
      </c>
      <c r="B7109" t="s">
        <v>7913</v>
      </c>
      <c r="C7109" t="s">
        <v>65</v>
      </c>
      <c r="D7109">
        <v>0.74</v>
      </c>
    </row>
    <row r="7110" spans="1:4" x14ac:dyDescent="0.2">
      <c r="A7110">
        <v>102270</v>
      </c>
      <c r="B7110" t="s">
        <v>7914</v>
      </c>
      <c r="C7110" t="s">
        <v>65</v>
      </c>
      <c r="D7110">
        <v>0.82</v>
      </c>
    </row>
    <row r="7111" spans="1:4" x14ac:dyDescent="0.2">
      <c r="A7111">
        <v>102271</v>
      </c>
      <c r="B7111" t="s">
        <v>7915</v>
      </c>
      <c r="C7111" t="s">
        <v>65</v>
      </c>
      <c r="D7111">
        <v>0.18</v>
      </c>
    </row>
    <row r="7112" spans="1:4" x14ac:dyDescent="0.2">
      <c r="A7112">
        <v>102272</v>
      </c>
      <c r="B7112" t="s">
        <v>7916</v>
      </c>
      <c r="C7112" t="s">
        <v>65</v>
      </c>
      <c r="D7112">
        <v>1.02</v>
      </c>
    </row>
    <row r="7113" spans="1:4" x14ac:dyDescent="0.2">
      <c r="A7113">
        <v>102273</v>
      </c>
      <c r="B7113" t="s">
        <v>7917</v>
      </c>
      <c r="C7113" t="s">
        <v>65</v>
      </c>
      <c r="D7113">
        <v>1.85</v>
      </c>
    </row>
    <row r="7114" spans="1:4" x14ac:dyDescent="0.2">
      <c r="A7114">
        <v>95255</v>
      </c>
      <c r="B7114" t="s">
        <v>7918</v>
      </c>
      <c r="C7114" t="s">
        <v>65</v>
      </c>
      <c r="D7114">
        <v>1.66</v>
      </c>
    </row>
    <row r="7115" spans="1:4" x14ac:dyDescent="0.2">
      <c r="A7115">
        <v>95256</v>
      </c>
      <c r="B7115" t="s">
        <v>7919</v>
      </c>
      <c r="C7115" t="s">
        <v>65</v>
      </c>
      <c r="D7115">
        <v>0.38</v>
      </c>
    </row>
    <row r="7116" spans="1:4" x14ac:dyDescent="0.2">
      <c r="A7116">
        <v>95257</v>
      </c>
      <c r="B7116" t="s">
        <v>7920</v>
      </c>
      <c r="C7116" t="s">
        <v>65</v>
      </c>
      <c r="D7116">
        <v>2.0699999999999998</v>
      </c>
    </row>
    <row r="7117" spans="1:4" x14ac:dyDescent="0.2">
      <c r="A7117">
        <v>105913</v>
      </c>
      <c r="B7117" t="s">
        <v>7921</v>
      </c>
      <c r="C7117" t="s">
        <v>65</v>
      </c>
      <c r="D7117">
        <v>0</v>
      </c>
    </row>
    <row r="7118" spans="1:4" x14ac:dyDescent="0.2">
      <c r="A7118">
        <v>105914</v>
      </c>
      <c r="B7118" t="s">
        <v>7922</v>
      </c>
      <c r="C7118" t="s">
        <v>65</v>
      </c>
      <c r="D7118">
        <v>0</v>
      </c>
    </row>
    <row r="7119" spans="1:4" x14ac:dyDescent="0.2">
      <c r="A7119">
        <v>105915</v>
      </c>
      <c r="B7119" t="s">
        <v>7923</v>
      </c>
      <c r="C7119" t="s">
        <v>65</v>
      </c>
      <c r="D7119">
        <v>0</v>
      </c>
    </row>
    <row r="7120" spans="1:4" x14ac:dyDescent="0.2">
      <c r="A7120">
        <v>92963</v>
      </c>
      <c r="B7120" t="s">
        <v>7924</v>
      </c>
      <c r="C7120" t="s">
        <v>65</v>
      </c>
      <c r="D7120">
        <v>1.92</v>
      </c>
    </row>
    <row r="7121" spans="1:4" x14ac:dyDescent="0.2">
      <c r="A7121">
        <v>92964</v>
      </c>
      <c r="B7121" t="s">
        <v>7925</v>
      </c>
      <c r="C7121" t="s">
        <v>65</v>
      </c>
      <c r="D7121">
        <v>0.44</v>
      </c>
    </row>
    <row r="7122" spans="1:4" x14ac:dyDescent="0.2">
      <c r="A7122">
        <v>92965</v>
      </c>
      <c r="B7122" t="s">
        <v>7926</v>
      </c>
      <c r="C7122" t="s">
        <v>65</v>
      </c>
      <c r="D7122">
        <v>2.4</v>
      </c>
    </row>
    <row r="7123" spans="1:4" x14ac:dyDescent="0.2">
      <c r="A7123">
        <v>103792</v>
      </c>
      <c r="B7123" t="s">
        <v>7927</v>
      </c>
      <c r="C7123" t="s">
        <v>65</v>
      </c>
      <c r="D7123">
        <v>5.0999999999999996</v>
      </c>
    </row>
    <row r="7124" spans="1:4" x14ac:dyDescent="0.2">
      <c r="A7124">
        <v>103789</v>
      </c>
      <c r="B7124" t="s">
        <v>7928</v>
      </c>
      <c r="C7124" t="s">
        <v>65</v>
      </c>
      <c r="D7124">
        <v>0</v>
      </c>
    </row>
    <row r="7125" spans="1:4" x14ac:dyDescent="0.2">
      <c r="A7125">
        <v>103790</v>
      </c>
      <c r="B7125" t="s">
        <v>7929</v>
      </c>
      <c r="C7125" t="s">
        <v>65</v>
      </c>
      <c r="D7125">
        <v>0</v>
      </c>
    </row>
    <row r="7126" spans="1:4" x14ac:dyDescent="0.2">
      <c r="A7126">
        <v>103791</v>
      </c>
      <c r="B7126" t="s">
        <v>7930</v>
      </c>
      <c r="C7126" t="s">
        <v>65</v>
      </c>
      <c r="D7126">
        <v>0</v>
      </c>
    </row>
    <row r="7127" spans="1:4" x14ac:dyDescent="0.2">
      <c r="A7127">
        <v>96054</v>
      </c>
      <c r="B7127" t="s">
        <v>7931</v>
      </c>
      <c r="C7127" t="s">
        <v>65</v>
      </c>
      <c r="D7127">
        <v>30.44</v>
      </c>
    </row>
    <row r="7128" spans="1:4" x14ac:dyDescent="0.2">
      <c r="A7128">
        <v>96060</v>
      </c>
      <c r="B7128" t="s">
        <v>7932</v>
      </c>
      <c r="C7128" t="s">
        <v>65</v>
      </c>
      <c r="D7128">
        <v>6.26</v>
      </c>
    </row>
    <row r="7129" spans="1:4" x14ac:dyDescent="0.2">
      <c r="A7129">
        <v>96061</v>
      </c>
      <c r="B7129" t="s">
        <v>7933</v>
      </c>
      <c r="C7129" t="s">
        <v>65</v>
      </c>
      <c r="D7129">
        <v>38.049999999999997</v>
      </c>
    </row>
    <row r="7130" spans="1:4" x14ac:dyDescent="0.2">
      <c r="A7130">
        <v>96062</v>
      </c>
      <c r="B7130" t="s">
        <v>7934</v>
      </c>
      <c r="C7130" t="s">
        <v>65</v>
      </c>
      <c r="D7130">
        <v>41.95</v>
      </c>
    </row>
    <row r="7131" spans="1:4" x14ac:dyDescent="0.2">
      <c r="A7131">
        <v>90688</v>
      </c>
      <c r="B7131" t="s">
        <v>7935</v>
      </c>
      <c r="C7131" t="s">
        <v>65</v>
      </c>
      <c r="D7131">
        <v>26.6</v>
      </c>
    </row>
    <row r="7132" spans="1:4" x14ac:dyDescent="0.2">
      <c r="A7132">
        <v>90689</v>
      </c>
      <c r="B7132" t="s">
        <v>7936</v>
      </c>
      <c r="C7132" t="s">
        <v>65</v>
      </c>
      <c r="D7132">
        <v>5.25</v>
      </c>
    </row>
    <row r="7133" spans="1:4" x14ac:dyDescent="0.2">
      <c r="A7133">
        <v>90690</v>
      </c>
      <c r="B7133" t="s">
        <v>7937</v>
      </c>
      <c r="C7133" t="s">
        <v>65</v>
      </c>
      <c r="D7133">
        <v>33.25</v>
      </c>
    </row>
    <row r="7134" spans="1:4" x14ac:dyDescent="0.2">
      <c r="A7134">
        <v>90691</v>
      </c>
      <c r="B7134" t="s">
        <v>7938</v>
      </c>
      <c r="C7134" t="s">
        <v>65</v>
      </c>
      <c r="D7134">
        <v>41.95</v>
      </c>
    </row>
    <row r="7135" spans="1:4" x14ac:dyDescent="0.2">
      <c r="A7135">
        <v>96241</v>
      </c>
      <c r="B7135" t="s">
        <v>7939</v>
      </c>
      <c r="C7135" t="s">
        <v>65</v>
      </c>
      <c r="D7135">
        <v>28.26</v>
      </c>
    </row>
    <row r="7136" spans="1:4" x14ac:dyDescent="0.2">
      <c r="A7136">
        <v>96242</v>
      </c>
      <c r="B7136" t="s">
        <v>7940</v>
      </c>
      <c r="C7136" t="s">
        <v>65</v>
      </c>
      <c r="D7136">
        <v>7.47</v>
      </c>
    </row>
    <row r="7137" spans="1:4" x14ac:dyDescent="0.2">
      <c r="A7137">
        <v>96243</v>
      </c>
      <c r="B7137" t="s">
        <v>7941</v>
      </c>
      <c r="C7137" t="s">
        <v>65</v>
      </c>
      <c r="D7137">
        <v>35.33</v>
      </c>
    </row>
    <row r="7138" spans="1:4" x14ac:dyDescent="0.2">
      <c r="A7138">
        <v>96244</v>
      </c>
      <c r="B7138" t="s">
        <v>7942</v>
      </c>
      <c r="C7138" t="s">
        <v>65</v>
      </c>
      <c r="D7138">
        <v>18.329999999999998</v>
      </c>
    </row>
    <row r="7139" spans="1:4" x14ac:dyDescent="0.2">
      <c r="A7139">
        <v>88400</v>
      </c>
      <c r="B7139" t="s">
        <v>7943</v>
      </c>
      <c r="C7139" t="s">
        <v>65</v>
      </c>
      <c r="D7139">
        <v>0.89</v>
      </c>
    </row>
    <row r="7140" spans="1:4" x14ac:dyDescent="0.2">
      <c r="A7140">
        <v>88401</v>
      </c>
      <c r="B7140" t="s">
        <v>7944</v>
      </c>
      <c r="C7140" t="s">
        <v>65</v>
      </c>
      <c r="D7140">
        <v>0.2</v>
      </c>
    </row>
    <row r="7141" spans="1:4" x14ac:dyDescent="0.2">
      <c r="A7141">
        <v>88402</v>
      </c>
      <c r="B7141" t="s">
        <v>7945</v>
      </c>
      <c r="C7141" t="s">
        <v>65</v>
      </c>
      <c r="D7141">
        <v>0.98</v>
      </c>
    </row>
    <row r="7142" spans="1:4" x14ac:dyDescent="0.2">
      <c r="A7142">
        <v>88403</v>
      </c>
      <c r="B7142" t="s">
        <v>7946</v>
      </c>
      <c r="C7142" t="s">
        <v>65</v>
      </c>
      <c r="D7142">
        <v>2.04</v>
      </c>
    </row>
    <row r="7143" spans="1:4" x14ac:dyDescent="0.2">
      <c r="A7143">
        <v>88387</v>
      </c>
      <c r="B7143" t="s">
        <v>7947</v>
      </c>
      <c r="C7143" t="s">
        <v>65</v>
      </c>
      <c r="D7143">
        <v>0.94</v>
      </c>
    </row>
    <row r="7144" spans="1:4" x14ac:dyDescent="0.2">
      <c r="A7144">
        <v>88389</v>
      </c>
      <c r="B7144" t="s">
        <v>7948</v>
      </c>
      <c r="C7144" t="s">
        <v>65</v>
      </c>
      <c r="D7144">
        <v>0.21</v>
      </c>
    </row>
    <row r="7145" spans="1:4" x14ac:dyDescent="0.2">
      <c r="A7145">
        <v>88390</v>
      </c>
      <c r="B7145" t="s">
        <v>7949</v>
      </c>
      <c r="C7145" t="s">
        <v>65</v>
      </c>
      <c r="D7145">
        <v>1.03</v>
      </c>
    </row>
    <row r="7146" spans="1:4" x14ac:dyDescent="0.2">
      <c r="A7146">
        <v>88391</v>
      </c>
      <c r="B7146" t="s">
        <v>7950</v>
      </c>
      <c r="C7146" t="s">
        <v>65</v>
      </c>
      <c r="D7146">
        <v>3.41</v>
      </c>
    </row>
    <row r="7147" spans="1:4" x14ac:dyDescent="0.2">
      <c r="A7147">
        <v>88394</v>
      </c>
      <c r="B7147" t="s">
        <v>7951</v>
      </c>
      <c r="C7147" t="s">
        <v>65</v>
      </c>
      <c r="D7147">
        <v>1.1299999999999999</v>
      </c>
    </row>
    <row r="7148" spans="1:4" x14ac:dyDescent="0.2">
      <c r="A7148">
        <v>88395</v>
      </c>
      <c r="B7148" t="s">
        <v>7952</v>
      </c>
      <c r="C7148" t="s">
        <v>65</v>
      </c>
      <c r="D7148">
        <v>0.26</v>
      </c>
    </row>
    <row r="7149" spans="1:4" x14ac:dyDescent="0.2">
      <c r="A7149">
        <v>88396</v>
      </c>
      <c r="B7149" t="s">
        <v>7953</v>
      </c>
      <c r="C7149" t="s">
        <v>65</v>
      </c>
      <c r="D7149">
        <v>1.23</v>
      </c>
    </row>
    <row r="7150" spans="1:4" x14ac:dyDescent="0.2">
      <c r="A7150">
        <v>88397</v>
      </c>
      <c r="B7150" t="s">
        <v>7954</v>
      </c>
      <c r="C7150" t="s">
        <v>65</v>
      </c>
      <c r="D7150">
        <v>5.1100000000000003</v>
      </c>
    </row>
    <row r="7151" spans="1:4" x14ac:dyDescent="0.2">
      <c r="A7151">
        <v>90633</v>
      </c>
      <c r="B7151" t="s">
        <v>7955</v>
      </c>
      <c r="C7151" t="s">
        <v>65</v>
      </c>
      <c r="D7151">
        <v>4.49</v>
      </c>
    </row>
    <row r="7152" spans="1:4" x14ac:dyDescent="0.2">
      <c r="A7152">
        <v>90634</v>
      </c>
      <c r="B7152" t="s">
        <v>7956</v>
      </c>
      <c r="C7152" t="s">
        <v>65</v>
      </c>
      <c r="D7152">
        <v>1.03</v>
      </c>
    </row>
    <row r="7153" spans="1:4" x14ac:dyDescent="0.2">
      <c r="A7153">
        <v>90635</v>
      </c>
      <c r="B7153" t="s">
        <v>7957</v>
      </c>
      <c r="C7153" t="s">
        <v>65</v>
      </c>
      <c r="D7153">
        <v>4.91</v>
      </c>
    </row>
    <row r="7154" spans="1:4" x14ac:dyDescent="0.2">
      <c r="A7154">
        <v>90636</v>
      </c>
      <c r="B7154" t="s">
        <v>7958</v>
      </c>
      <c r="C7154" t="s">
        <v>65</v>
      </c>
      <c r="D7154">
        <v>6.82</v>
      </c>
    </row>
    <row r="7155" spans="1:4" x14ac:dyDescent="0.2">
      <c r="A7155">
        <v>103238</v>
      </c>
      <c r="B7155" t="s">
        <v>7959</v>
      </c>
      <c r="C7155" t="s">
        <v>65</v>
      </c>
      <c r="D7155">
        <v>0</v>
      </c>
    </row>
    <row r="7156" spans="1:4" x14ac:dyDescent="0.2">
      <c r="A7156">
        <v>103239</v>
      </c>
      <c r="B7156" t="s">
        <v>7960</v>
      </c>
      <c r="C7156" t="s">
        <v>65</v>
      </c>
      <c r="D7156">
        <v>0</v>
      </c>
    </row>
    <row r="7157" spans="1:4" x14ac:dyDescent="0.2">
      <c r="A7157">
        <v>103240</v>
      </c>
      <c r="B7157" t="s">
        <v>7961</v>
      </c>
      <c r="C7157" t="s">
        <v>65</v>
      </c>
      <c r="D7157">
        <v>0</v>
      </c>
    </row>
    <row r="7158" spans="1:4" x14ac:dyDescent="0.2">
      <c r="A7158">
        <v>103241</v>
      </c>
      <c r="B7158" t="s">
        <v>7962</v>
      </c>
      <c r="C7158" t="s">
        <v>65</v>
      </c>
      <c r="D7158">
        <v>12.78</v>
      </c>
    </row>
    <row r="7159" spans="1:4" x14ac:dyDescent="0.2">
      <c r="A7159">
        <v>88853</v>
      </c>
      <c r="B7159" t="s">
        <v>7963</v>
      </c>
      <c r="C7159" t="s">
        <v>65</v>
      </c>
      <c r="D7159">
        <v>0.22</v>
      </c>
    </row>
    <row r="7160" spans="1:4" x14ac:dyDescent="0.2">
      <c r="A7160">
        <v>88854</v>
      </c>
      <c r="B7160" t="s">
        <v>7964</v>
      </c>
      <c r="C7160" t="s">
        <v>65</v>
      </c>
      <c r="D7160">
        <v>0.05</v>
      </c>
    </row>
    <row r="7161" spans="1:4" x14ac:dyDescent="0.2">
      <c r="A7161">
        <v>5692</v>
      </c>
      <c r="B7161" t="s">
        <v>7965</v>
      </c>
      <c r="C7161" t="s">
        <v>65</v>
      </c>
      <c r="D7161">
        <v>0.24</v>
      </c>
    </row>
    <row r="7162" spans="1:4" x14ac:dyDescent="0.2">
      <c r="A7162">
        <v>5693</v>
      </c>
      <c r="B7162" t="s">
        <v>7966</v>
      </c>
      <c r="C7162" t="s">
        <v>65</v>
      </c>
      <c r="D7162">
        <v>21.29</v>
      </c>
    </row>
    <row r="7163" spans="1:4" x14ac:dyDescent="0.2">
      <c r="A7163">
        <v>7044</v>
      </c>
      <c r="B7163" t="s">
        <v>7967</v>
      </c>
      <c r="C7163" t="s">
        <v>65</v>
      </c>
      <c r="D7163">
        <v>0.27</v>
      </c>
    </row>
    <row r="7164" spans="1:4" x14ac:dyDescent="0.2">
      <c r="A7164">
        <v>7045</v>
      </c>
      <c r="B7164" t="s">
        <v>7968</v>
      </c>
      <c r="C7164" t="s">
        <v>65</v>
      </c>
      <c r="D7164">
        <v>0.06</v>
      </c>
    </row>
    <row r="7165" spans="1:4" x14ac:dyDescent="0.2">
      <c r="A7165">
        <v>7046</v>
      </c>
      <c r="B7165" t="s">
        <v>7969</v>
      </c>
      <c r="C7165" t="s">
        <v>65</v>
      </c>
      <c r="D7165">
        <v>0.3</v>
      </c>
    </row>
    <row r="7166" spans="1:4" x14ac:dyDescent="0.2">
      <c r="A7166">
        <v>7047</v>
      </c>
      <c r="B7166" t="s">
        <v>7970</v>
      </c>
      <c r="C7166" t="s">
        <v>65</v>
      </c>
      <c r="D7166">
        <v>25.13</v>
      </c>
    </row>
    <row r="7167" spans="1:4" x14ac:dyDescent="0.2">
      <c r="A7167">
        <v>89228</v>
      </c>
      <c r="B7167" t="s">
        <v>7971</v>
      </c>
      <c r="C7167" t="s">
        <v>65</v>
      </c>
      <c r="D7167">
        <v>46.8</v>
      </c>
    </row>
    <row r="7168" spans="1:4" x14ac:dyDescent="0.2">
      <c r="A7168">
        <v>89229</v>
      </c>
      <c r="B7168" t="s">
        <v>7972</v>
      </c>
      <c r="C7168" t="s">
        <v>65</v>
      </c>
      <c r="D7168">
        <v>16.489999999999998</v>
      </c>
    </row>
    <row r="7169" spans="1:4" x14ac:dyDescent="0.2">
      <c r="A7169">
        <v>5779</v>
      </c>
      <c r="B7169" t="s">
        <v>7973</v>
      </c>
      <c r="C7169" t="s">
        <v>65</v>
      </c>
      <c r="D7169">
        <v>75.23</v>
      </c>
    </row>
    <row r="7170" spans="1:4" x14ac:dyDescent="0.2">
      <c r="A7170">
        <v>53849</v>
      </c>
      <c r="B7170" t="s">
        <v>7974</v>
      </c>
      <c r="C7170" t="s">
        <v>65</v>
      </c>
      <c r="D7170">
        <v>88.13</v>
      </c>
    </row>
    <row r="7171" spans="1:4" x14ac:dyDescent="0.2">
      <c r="A7171">
        <v>95129</v>
      </c>
      <c r="B7171" t="s">
        <v>7975</v>
      </c>
      <c r="C7171" t="s">
        <v>65</v>
      </c>
      <c r="D7171">
        <v>47.9</v>
      </c>
    </row>
    <row r="7172" spans="1:4" x14ac:dyDescent="0.2">
      <c r="A7172">
        <v>95130</v>
      </c>
      <c r="B7172" t="s">
        <v>7976</v>
      </c>
      <c r="C7172" t="s">
        <v>65</v>
      </c>
      <c r="D7172">
        <v>17.36</v>
      </c>
    </row>
    <row r="7173" spans="1:4" x14ac:dyDescent="0.2">
      <c r="A7173">
        <v>95131</v>
      </c>
      <c r="B7173" t="s">
        <v>7977</v>
      </c>
      <c r="C7173" t="s">
        <v>65</v>
      </c>
      <c r="D7173">
        <v>56.38</v>
      </c>
    </row>
    <row r="7174" spans="1:4" x14ac:dyDescent="0.2">
      <c r="A7174">
        <v>95132</v>
      </c>
      <c r="B7174" t="s">
        <v>7978</v>
      </c>
      <c r="C7174" t="s">
        <v>65</v>
      </c>
      <c r="D7174">
        <v>33.950000000000003</v>
      </c>
    </row>
    <row r="7175" spans="1:4" x14ac:dyDescent="0.2">
      <c r="A7175">
        <v>102982</v>
      </c>
      <c r="B7175" t="s">
        <v>7979</v>
      </c>
      <c r="C7175" t="s">
        <v>65</v>
      </c>
      <c r="D7175">
        <v>0</v>
      </c>
    </row>
    <row r="7176" spans="1:4" x14ac:dyDescent="0.2">
      <c r="A7176">
        <v>102983</v>
      </c>
      <c r="B7176" t="s">
        <v>7980</v>
      </c>
      <c r="C7176" t="s">
        <v>65</v>
      </c>
      <c r="D7176">
        <v>0</v>
      </c>
    </row>
    <row r="7177" spans="1:4" x14ac:dyDescent="0.2">
      <c r="A7177">
        <v>102984</v>
      </c>
      <c r="B7177" t="s">
        <v>7981</v>
      </c>
      <c r="C7177" t="s">
        <v>65</v>
      </c>
      <c r="D7177">
        <v>0</v>
      </c>
    </row>
    <row r="7178" spans="1:4" x14ac:dyDescent="0.2">
      <c r="A7178">
        <v>102985</v>
      </c>
      <c r="B7178" t="s">
        <v>7982</v>
      </c>
      <c r="C7178" t="s">
        <v>65</v>
      </c>
      <c r="D7178">
        <v>15.75</v>
      </c>
    </row>
    <row r="7179" spans="1:4" x14ac:dyDescent="0.2">
      <c r="A7179">
        <v>92956</v>
      </c>
      <c r="B7179" t="s">
        <v>7983</v>
      </c>
      <c r="C7179" t="s">
        <v>65</v>
      </c>
      <c r="D7179">
        <v>4.26</v>
      </c>
    </row>
    <row r="7180" spans="1:4" x14ac:dyDescent="0.2">
      <c r="A7180">
        <v>92957</v>
      </c>
      <c r="B7180" t="s">
        <v>7984</v>
      </c>
      <c r="C7180" t="s">
        <v>65</v>
      </c>
      <c r="D7180">
        <v>0.98</v>
      </c>
    </row>
    <row r="7181" spans="1:4" x14ac:dyDescent="0.2">
      <c r="A7181">
        <v>92958</v>
      </c>
      <c r="B7181" t="s">
        <v>7985</v>
      </c>
      <c r="C7181" t="s">
        <v>65</v>
      </c>
      <c r="D7181">
        <v>4.66</v>
      </c>
    </row>
    <row r="7182" spans="1:4" x14ac:dyDescent="0.2">
      <c r="A7182">
        <v>92959</v>
      </c>
      <c r="B7182" t="s">
        <v>7986</v>
      </c>
      <c r="C7182" t="s">
        <v>65</v>
      </c>
      <c r="D7182">
        <v>9.76</v>
      </c>
    </row>
    <row r="7183" spans="1:4" x14ac:dyDescent="0.2">
      <c r="A7183">
        <v>102858</v>
      </c>
      <c r="B7183" t="s">
        <v>7987</v>
      </c>
      <c r="C7183" t="s">
        <v>65</v>
      </c>
      <c r="D7183">
        <v>0</v>
      </c>
    </row>
    <row r="7184" spans="1:4" x14ac:dyDescent="0.2">
      <c r="A7184">
        <v>102859</v>
      </c>
      <c r="B7184" t="s">
        <v>7988</v>
      </c>
      <c r="C7184" t="s">
        <v>65</v>
      </c>
      <c r="D7184">
        <v>0</v>
      </c>
    </row>
    <row r="7185" spans="1:4" x14ac:dyDescent="0.2">
      <c r="A7185">
        <v>102860</v>
      </c>
      <c r="B7185" t="s">
        <v>7989</v>
      </c>
      <c r="C7185" t="s">
        <v>65</v>
      </c>
      <c r="D7185">
        <v>0</v>
      </c>
    </row>
    <row r="7186" spans="1:4" x14ac:dyDescent="0.2">
      <c r="A7186">
        <v>102861</v>
      </c>
      <c r="B7186" t="s">
        <v>7990</v>
      </c>
      <c r="C7186" t="s">
        <v>65</v>
      </c>
      <c r="D7186">
        <v>1.36</v>
      </c>
    </row>
    <row r="7187" spans="1:4" x14ac:dyDescent="0.2">
      <c r="A7187">
        <v>93404</v>
      </c>
      <c r="B7187" t="s">
        <v>7991</v>
      </c>
      <c r="C7187" t="s">
        <v>65</v>
      </c>
      <c r="D7187">
        <v>7.33</v>
      </c>
    </row>
    <row r="7188" spans="1:4" x14ac:dyDescent="0.2">
      <c r="A7188">
        <v>93405</v>
      </c>
      <c r="B7188" t="s">
        <v>7992</v>
      </c>
      <c r="C7188" t="s">
        <v>65</v>
      </c>
      <c r="D7188">
        <v>1.87</v>
      </c>
    </row>
    <row r="7189" spans="1:4" x14ac:dyDescent="0.2">
      <c r="A7189">
        <v>93406</v>
      </c>
      <c r="B7189" t="s">
        <v>7993</v>
      </c>
      <c r="C7189" t="s">
        <v>65</v>
      </c>
      <c r="D7189">
        <v>8.8000000000000007</v>
      </c>
    </row>
    <row r="7190" spans="1:4" x14ac:dyDescent="0.2">
      <c r="A7190">
        <v>93407</v>
      </c>
      <c r="B7190" t="s">
        <v>7994</v>
      </c>
      <c r="C7190" t="s">
        <v>65</v>
      </c>
      <c r="D7190">
        <v>49.64</v>
      </c>
    </row>
    <row r="7191" spans="1:4" x14ac:dyDescent="0.2">
      <c r="A7191">
        <v>102936</v>
      </c>
      <c r="B7191" t="s">
        <v>7995</v>
      </c>
      <c r="C7191" t="s">
        <v>65</v>
      </c>
      <c r="D7191">
        <v>0</v>
      </c>
    </row>
    <row r="7192" spans="1:4" x14ac:dyDescent="0.2">
      <c r="A7192">
        <v>102937</v>
      </c>
      <c r="B7192" t="s">
        <v>7996</v>
      </c>
      <c r="C7192" t="s">
        <v>65</v>
      </c>
      <c r="D7192">
        <v>0</v>
      </c>
    </row>
    <row r="7193" spans="1:4" x14ac:dyDescent="0.2">
      <c r="A7193">
        <v>102938</v>
      </c>
      <c r="B7193" t="s">
        <v>7997</v>
      </c>
      <c r="C7193" t="s">
        <v>65</v>
      </c>
      <c r="D7193">
        <v>0</v>
      </c>
    </row>
    <row r="7194" spans="1:4" x14ac:dyDescent="0.2">
      <c r="A7194">
        <v>102939</v>
      </c>
      <c r="B7194" t="s">
        <v>7998</v>
      </c>
      <c r="C7194" t="s">
        <v>65</v>
      </c>
      <c r="D7194">
        <v>10.19</v>
      </c>
    </row>
    <row r="7195" spans="1:4" x14ac:dyDescent="0.2">
      <c r="A7195">
        <v>103159</v>
      </c>
      <c r="B7195" t="s">
        <v>7999</v>
      </c>
      <c r="C7195" t="s">
        <v>65</v>
      </c>
      <c r="D7195">
        <v>0</v>
      </c>
    </row>
    <row r="7196" spans="1:4" x14ac:dyDescent="0.2">
      <c r="A7196">
        <v>103160</v>
      </c>
      <c r="B7196" t="s">
        <v>8000</v>
      </c>
      <c r="C7196" t="s">
        <v>65</v>
      </c>
      <c r="D7196">
        <v>0</v>
      </c>
    </row>
    <row r="7197" spans="1:4" x14ac:dyDescent="0.2">
      <c r="A7197">
        <v>103161</v>
      </c>
      <c r="B7197" t="s">
        <v>8001</v>
      </c>
      <c r="C7197" t="s">
        <v>65</v>
      </c>
      <c r="D7197">
        <v>0</v>
      </c>
    </row>
    <row r="7198" spans="1:4" x14ac:dyDescent="0.2">
      <c r="A7198">
        <v>103162</v>
      </c>
      <c r="B7198" t="s">
        <v>8002</v>
      </c>
      <c r="C7198" t="s">
        <v>65</v>
      </c>
      <c r="D7198">
        <v>0.73</v>
      </c>
    </row>
    <row r="7199" spans="1:4" x14ac:dyDescent="0.2">
      <c r="A7199">
        <v>103153</v>
      </c>
      <c r="B7199" t="s">
        <v>8003</v>
      </c>
      <c r="C7199" t="s">
        <v>65</v>
      </c>
      <c r="D7199">
        <v>0</v>
      </c>
    </row>
    <row r="7200" spans="1:4" x14ac:dyDescent="0.2">
      <c r="A7200">
        <v>103154</v>
      </c>
      <c r="B7200" t="s">
        <v>8004</v>
      </c>
      <c r="C7200" t="s">
        <v>65</v>
      </c>
      <c r="D7200">
        <v>0</v>
      </c>
    </row>
    <row r="7201" spans="1:4" x14ac:dyDescent="0.2">
      <c r="A7201">
        <v>103155</v>
      </c>
      <c r="B7201" t="s">
        <v>8005</v>
      </c>
      <c r="C7201" t="s">
        <v>65</v>
      </c>
      <c r="D7201">
        <v>0</v>
      </c>
    </row>
    <row r="7202" spans="1:4" x14ac:dyDescent="0.2">
      <c r="A7202">
        <v>103156</v>
      </c>
      <c r="B7202" t="s">
        <v>8006</v>
      </c>
      <c r="C7202" t="s">
        <v>65</v>
      </c>
      <c r="D7202">
        <v>2.59</v>
      </c>
    </row>
    <row r="7203" spans="1:4" x14ac:dyDescent="0.2">
      <c r="A7203">
        <v>103171</v>
      </c>
      <c r="B7203" t="s">
        <v>8007</v>
      </c>
      <c r="C7203" t="s">
        <v>65</v>
      </c>
      <c r="D7203">
        <v>0</v>
      </c>
    </row>
    <row r="7204" spans="1:4" x14ac:dyDescent="0.2">
      <c r="A7204">
        <v>103172</v>
      </c>
      <c r="B7204" t="s">
        <v>8008</v>
      </c>
      <c r="C7204" t="s">
        <v>65</v>
      </c>
      <c r="D7204">
        <v>0</v>
      </c>
    </row>
    <row r="7205" spans="1:4" x14ac:dyDescent="0.2">
      <c r="A7205">
        <v>103173</v>
      </c>
      <c r="B7205" t="s">
        <v>8009</v>
      </c>
      <c r="C7205" t="s">
        <v>65</v>
      </c>
      <c r="D7205">
        <v>0</v>
      </c>
    </row>
    <row r="7206" spans="1:4" x14ac:dyDescent="0.2">
      <c r="A7206">
        <v>103174</v>
      </c>
      <c r="B7206" t="s">
        <v>8010</v>
      </c>
      <c r="C7206" t="s">
        <v>65</v>
      </c>
      <c r="D7206">
        <v>2.0699999999999998</v>
      </c>
    </row>
    <row r="7207" spans="1:4" x14ac:dyDescent="0.2">
      <c r="A7207">
        <v>103177</v>
      </c>
      <c r="B7207" t="s">
        <v>8011</v>
      </c>
      <c r="C7207" t="s">
        <v>65</v>
      </c>
      <c r="D7207">
        <v>0</v>
      </c>
    </row>
    <row r="7208" spans="1:4" x14ac:dyDescent="0.2">
      <c r="A7208">
        <v>103178</v>
      </c>
      <c r="B7208" t="s">
        <v>8012</v>
      </c>
      <c r="C7208" t="s">
        <v>65</v>
      </c>
      <c r="D7208">
        <v>0</v>
      </c>
    </row>
    <row r="7209" spans="1:4" x14ac:dyDescent="0.2">
      <c r="A7209">
        <v>103179</v>
      </c>
      <c r="B7209" t="s">
        <v>8013</v>
      </c>
      <c r="C7209" t="s">
        <v>65</v>
      </c>
      <c r="D7209">
        <v>0</v>
      </c>
    </row>
    <row r="7210" spans="1:4" x14ac:dyDescent="0.2">
      <c r="A7210">
        <v>103180</v>
      </c>
      <c r="B7210" t="s">
        <v>8014</v>
      </c>
      <c r="C7210" t="s">
        <v>65</v>
      </c>
      <c r="D7210">
        <v>4.76</v>
      </c>
    </row>
    <row r="7211" spans="1:4" x14ac:dyDescent="0.2">
      <c r="A7211">
        <v>103165</v>
      </c>
      <c r="B7211" t="s">
        <v>8015</v>
      </c>
      <c r="C7211" t="s">
        <v>65</v>
      </c>
      <c r="D7211">
        <v>0</v>
      </c>
    </row>
    <row r="7212" spans="1:4" x14ac:dyDescent="0.2">
      <c r="A7212">
        <v>103166</v>
      </c>
      <c r="B7212" t="s">
        <v>8016</v>
      </c>
      <c r="C7212" t="s">
        <v>65</v>
      </c>
      <c r="D7212">
        <v>0</v>
      </c>
    </row>
    <row r="7213" spans="1:4" x14ac:dyDescent="0.2">
      <c r="A7213">
        <v>103167</v>
      </c>
      <c r="B7213" t="s">
        <v>8017</v>
      </c>
      <c r="C7213" t="s">
        <v>65</v>
      </c>
      <c r="D7213">
        <v>0</v>
      </c>
    </row>
    <row r="7214" spans="1:4" x14ac:dyDescent="0.2">
      <c r="A7214">
        <v>103168</v>
      </c>
      <c r="B7214" t="s">
        <v>8018</v>
      </c>
      <c r="C7214" t="s">
        <v>65</v>
      </c>
      <c r="D7214">
        <v>0.82</v>
      </c>
    </row>
    <row r="7215" spans="1:4" x14ac:dyDescent="0.2">
      <c r="A7215">
        <v>102864</v>
      </c>
      <c r="B7215" t="s">
        <v>8019</v>
      </c>
      <c r="C7215" t="s">
        <v>65</v>
      </c>
      <c r="D7215">
        <v>0</v>
      </c>
    </row>
    <row r="7216" spans="1:4" x14ac:dyDescent="0.2">
      <c r="A7216">
        <v>102865</v>
      </c>
      <c r="B7216" t="s">
        <v>8020</v>
      </c>
      <c r="C7216" t="s">
        <v>65</v>
      </c>
      <c r="D7216">
        <v>0</v>
      </c>
    </row>
    <row r="7217" spans="1:4" x14ac:dyDescent="0.2">
      <c r="A7217">
        <v>102866</v>
      </c>
      <c r="B7217" t="s">
        <v>8021</v>
      </c>
      <c r="C7217" t="s">
        <v>65</v>
      </c>
      <c r="D7217">
        <v>0</v>
      </c>
    </row>
    <row r="7218" spans="1:4" x14ac:dyDescent="0.2">
      <c r="A7218">
        <v>102867</v>
      </c>
      <c r="B7218" t="s">
        <v>8022</v>
      </c>
      <c r="C7218" t="s">
        <v>65</v>
      </c>
      <c r="D7218">
        <v>0.74</v>
      </c>
    </row>
    <row r="7219" spans="1:4" x14ac:dyDescent="0.2">
      <c r="A7219">
        <v>92108</v>
      </c>
      <c r="B7219" t="s">
        <v>8023</v>
      </c>
      <c r="C7219" t="s">
        <v>65</v>
      </c>
      <c r="D7219">
        <v>1.05</v>
      </c>
    </row>
    <row r="7220" spans="1:4" x14ac:dyDescent="0.2">
      <c r="A7220">
        <v>92109</v>
      </c>
      <c r="B7220" t="s">
        <v>8024</v>
      </c>
      <c r="C7220" t="s">
        <v>65</v>
      </c>
      <c r="D7220">
        <v>0.24</v>
      </c>
    </row>
    <row r="7221" spans="1:4" x14ac:dyDescent="0.2">
      <c r="A7221">
        <v>92110</v>
      </c>
      <c r="B7221" t="s">
        <v>8025</v>
      </c>
      <c r="C7221" t="s">
        <v>65</v>
      </c>
      <c r="D7221">
        <v>1.31</v>
      </c>
    </row>
    <row r="7222" spans="1:4" x14ac:dyDescent="0.2">
      <c r="A7222">
        <v>92111</v>
      </c>
      <c r="B7222" t="s">
        <v>8026</v>
      </c>
      <c r="C7222" t="s">
        <v>65</v>
      </c>
      <c r="D7222">
        <v>1.36</v>
      </c>
    </row>
    <row r="7223" spans="1:4" x14ac:dyDescent="0.2">
      <c r="A7223">
        <v>90670</v>
      </c>
      <c r="B7223" t="s">
        <v>8027</v>
      </c>
      <c r="C7223" t="s">
        <v>65</v>
      </c>
      <c r="D7223">
        <v>244.89</v>
      </c>
    </row>
    <row r="7224" spans="1:4" x14ac:dyDescent="0.2">
      <c r="A7224">
        <v>90671</v>
      </c>
      <c r="B7224" t="s">
        <v>8028</v>
      </c>
      <c r="C7224" t="s">
        <v>65</v>
      </c>
      <c r="D7224">
        <v>65.7</v>
      </c>
    </row>
    <row r="7225" spans="1:4" x14ac:dyDescent="0.2">
      <c r="A7225">
        <v>90672</v>
      </c>
      <c r="B7225" t="s">
        <v>8029</v>
      </c>
      <c r="C7225" t="s">
        <v>65</v>
      </c>
      <c r="D7225">
        <v>306.45</v>
      </c>
    </row>
    <row r="7226" spans="1:4" x14ac:dyDescent="0.2">
      <c r="A7226">
        <v>90673</v>
      </c>
      <c r="B7226" t="s">
        <v>8030</v>
      </c>
      <c r="C7226" t="s">
        <v>65</v>
      </c>
      <c r="D7226">
        <v>125.93</v>
      </c>
    </row>
    <row r="7227" spans="1:4" x14ac:dyDescent="0.2">
      <c r="A7227">
        <v>93220</v>
      </c>
      <c r="B7227" t="s">
        <v>8031</v>
      </c>
      <c r="C7227" t="s">
        <v>65</v>
      </c>
      <c r="D7227">
        <v>375.5</v>
      </c>
    </row>
    <row r="7228" spans="1:4" x14ac:dyDescent="0.2">
      <c r="A7228">
        <v>93221</v>
      </c>
      <c r="B7228" t="s">
        <v>8032</v>
      </c>
      <c r="C7228" t="s">
        <v>65</v>
      </c>
      <c r="D7228">
        <v>100.74</v>
      </c>
    </row>
    <row r="7229" spans="1:4" x14ac:dyDescent="0.2">
      <c r="A7229">
        <v>93222</v>
      </c>
      <c r="B7229" t="s">
        <v>8033</v>
      </c>
      <c r="C7229" t="s">
        <v>65</v>
      </c>
      <c r="D7229">
        <v>469.9</v>
      </c>
    </row>
    <row r="7230" spans="1:4" x14ac:dyDescent="0.2">
      <c r="A7230">
        <v>93223</v>
      </c>
      <c r="B7230" t="s">
        <v>8034</v>
      </c>
      <c r="C7230" t="s">
        <v>65</v>
      </c>
      <c r="D7230">
        <v>164.49</v>
      </c>
    </row>
    <row r="7231" spans="1:4" x14ac:dyDescent="0.2">
      <c r="A7231">
        <v>104691</v>
      </c>
      <c r="B7231" t="s">
        <v>8035</v>
      </c>
      <c r="C7231" t="s">
        <v>65</v>
      </c>
      <c r="D7231">
        <v>0.97</v>
      </c>
    </row>
    <row r="7232" spans="1:4" x14ac:dyDescent="0.2">
      <c r="A7232">
        <v>104692</v>
      </c>
      <c r="B7232" t="s">
        <v>8036</v>
      </c>
      <c r="C7232" t="s">
        <v>65</v>
      </c>
      <c r="D7232">
        <v>0.22</v>
      </c>
    </row>
    <row r="7233" spans="1:4" x14ac:dyDescent="0.2">
      <c r="A7233">
        <v>104693</v>
      </c>
      <c r="B7233" t="s">
        <v>8037</v>
      </c>
      <c r="C7233" t="s">
        <v>65</v>
      </c>
      <c r="D7233">
        <v>1.22</v>
      </c>
    </row>
    <row r="7234" spans="1:4" x14ac:dyDescent="0.2">
      <c r="A7234">
        <v>104694</v>
      </c>
      <c r="B7234" t="s">
        <v>8038</v>
      </c>
      <c r="C7234" t="s">
        <v>65</v>
      </c>
      <c r="D7234">
        <v>2.3199999999999998</v>
      </c>
    </row>
    <row r="7235" spans="1:4" x14ac:dyDescent="0.2">
      <c r="A7235">
        <v>90676</v>
      </c>
      <c r="B7235" t="s">
        <v>8039</v>
      </c>
      <c r="C7235" t="s">
        <v>65</v>
      </c>
      <c r="D7235">
        <v>100.08</v>
      </c>
    </row>
    <row r="7236" spans="1:4" x14ac:dyDescent="0.2">
      <c r="A7236">
        <v>91021</v>
      </c>
      <c r="B7236" t="s">
        <v>8040</v>
      </c>
      <c r="C7236" t="s">
        <v>65</v>
      </c>
      <c r="D7236">
        <v>12.25</v>
      </c>
    </row>
    <row r="7237" spans="1:4" x14ac:dyDescent="0.2">
      <c r="A7237">
        <v>90677</v>
      </c>
      <c r="B7237" t="s">
        <v>8041</v>
      </c>
      <c r="C7237" t="s">
        <v>65</v>
      </c>
      <c r="D7237">
        <v>30.25</v>
      </c>
    </row>
    <row r="7238" spans="1:4" x14ac:dyDescent="0.2">
      <c r="A7238">
        <v>90678</v>
      </c>
      <c r="B7238" t="s">
        <v>8042</v>
      </c>
      <c r="C7238" t="s">
        <v>65</v>
      </c>
      <c r="D7238">
        <v>140.03</v>
      </c>
    </row>
    <row r="7239" spans="1:4" x14ac:dyDescent="0.2">
      <c r="A7239">
        <v>90679</v>
      </c>
      <c r="B7239" t="s">
        <v>8043</v>
      </c>
      <c r="C7239" t="s">
        <v>65</v>
      </c>
      <c r="D7239">
        <v>96.57</v>
      </c>
    </row>
    <row r="7240" spans="1:4" x14ac:dyDescent="0.2">
      <c r="A7240">
        <v>102870</v>
      </c>
      <c r="B7240" t="s">
        <v>8044</v>
      </c>
      <c r="C7240" t="s">
        <v>65</v>
      </c>
      <c r="D7240">
        <v>357.14</v>
      </c>
    </row>
    <row r="7241" spans="1:4" x14ac:dyDescent="0.2">
      <c r="A7241">
        <v>102871</v>
      </c>
      <c r="B7241" t="s">
        <v>8045</v>
      </c>
      <c r="C7241" t="s">
        <v>65</v>
      </c>
      <c r="D7241">
        <v>96.48</v>
      </c>
    </row>
    <row r="7242" spans="1:4" x14ac:dyDescent="0.2">
      <c r="A7242">
        <v>102872</v>
      </c>
      <c r="B7242" t="s">
        <v>8046</v>
      </c>
      <c r="C7242" t="s">
        <v>65</v>
      </c>
      <c r="D7242">
        <v>446.93</v>
      </c>
    </row>
    <row r="7243" spans="1:4" x14ac:dyDescent="0.2">
      <c r="A7243">
        <v>102873</v>
      </c>
      <c r="B7243" t="s">
        <v>8047</v>
      </c>
      <c r="C7243" t="s">
        <v>65</v>
      </c>
      <c r="D7243">
        <v>125.93</v>
      </c>
    </row>
    <row r="7244" spans="1:4" x14ac:dyDescent="0.2">
      <c r="A7244">
        <v>102960</v>
      </c>
      <c r="B7244" t="s">
        <v>8048</v>
      </c>
      <c r="C7244" t="s">
        <v>65</v>
      </c>
      <c r="D7244">
        <v>173.32</v>
      </c>
    </row>
    <row r="7245" spans="1:4" x14ac:dyDescent="0.2">
      <c r="A7245">
        <v>102961</v>
      </c>
      <c r="B7245" t="s">
        <v>8049</v>
      </c>
      <c r="C7245" t="s">
        <v>65</v>
      </c>
      <c r="D7245">
        <v>46.82</v>
      </c>
    </row>
    <row r="7246" spans="1:4" x14ac:dyDescent="0.2">
      <c r="A7246">
        <v>102962</v>
      </c>
      <c r="B7246" t="s">
        <v>8050</v>
      </c>
      <c r="C7246" t="s">
        <v>65</v>
      </c>
      <c r="D7246">
        <v>162.59</v>
      </c>
    </row>
    <row r="7247" spans="1:4" x14ac:dyDescent="0.2">
      <c r="A7247">
        <v>102963</v>
      </c>
      <c r="B7247" t="s">
        <v>8051</v>
      </c>
      <c r="C7247" t="s">
        <v>65</v>
      </c>
      <c r="D7247">
        <v>89.27</v>
      </c>
    </row>
    <row r="7248" spans="1:4" x14ac:dyDescent="0.2">
      <c r="A7248">
        <v>95698</v>
      </c>
      <c r="B7248" t="s">
        <v>8052</v>
      </c>
      <c r="C7248" t="s">
        <v>65</v>
      </c>
      <c r="D7248">
        <v>5.52</v>
      </c>
    </row>
    <row r="7249" spans="1:4" x14ac:dyDescent="0.2">
      <c r="A7249">
        <v>95699</v>
      </c>
      <c r="B7249" t="s">
        <v>8053</v>
      </c>
      <c r="C7249" t="s">
        <v>65</v>
      </c>
      <c r="D7249">
        <v>1.27</v>
      </c>
    </row>
    <row r="7250" spans="1:4" x14ac:dyDescent="0.2">
      <c r="A7250">
        <v>95700</v>
      </c>
      <c r="B7250" t="s">
        <v>8054</v>
      </c>
      <c r="C7250" t="s">
        <v>65</v>
      </c>
      <c r="D7250">
        <v>6.9</v>
      </c>
    </row>
    <row r="7251" spans="1:4" x14ac:dyDescent="0.2">
      <c r="A7251">
        <v>95701</v>
      </c>
      <c r="B7251" t="s">
        <v>8055</v>
      </c>
      <c r="C7251" t="s">
        <v>65</v>
      </c>
      <c r="D7251">
        <v>3.41</v>
      </c>
    </row>
    <row r="7252" spans="1:4" x14ac:dyDescent="0.2">
      <c r="A7252">
        <v>90621</v>
      </c>
      <c r="B7252" t="s">
        <v>8056</v>
      </c>
      <c r="C7252" t="s">
        <v>65</v>
      </c>
      <c r="D7252">
        <v>2.4900000000000002</v>
      </c>
    </row>
    <row r="7253" spans="1:4" x14ac:dyDescent="0.2">
      <c r="A7253">
        <v>90622</v>
      </c>
      <c r="B7253" t="s">
        <v>8057</v>
      </c>
      <c r="C7253" t="s">
        <v>65</v>
      </c>
      <c r="D7253">
        <v>0.56999999999999995</v>
      </c>
    </row>
    <row r="7254" spans="1:4" x14ac:dyDescent="0.2">
      <c r="A7254">
        <v>90623</v>
      </c>
      <c r="B7254" t="s">
        <v>8058</v>
      </c>
      <c r="C7254" t="s">
        <v>65</v>
      </c>
      <c r="D7254">
        <v>3.11</v>
      </c>
    </row>
    <row r="7255" spans="1:4" x14ac:dyDescent="0.2">
      <c r="A7255">
        <v>90624</v>
      </c>
      <c r="B7255" t="s">
        <v>8059</v>
      </c>
      <c r="C7255" t="s">
        <v>65</v>
      </c>
      <c r="D7255">
        <v>3.41</v>
      </c>
    </row>
    <row r="7256" spans="1:4" x14ac:dyDescent="0.2">
      <c r="A7256">
        <v>102876</v>
      </c>
      <c r="B7256" t="s">
        <v>8060</v>
      </c>
      <c r="C7256" t="s">
        <v>65</v>
      </c>
      <c r="D7256">
        <v>496.31</v>
      </c>
    </row>
    <row r="7257" spans="1:4" x14ac:dyDescent="0.2">
      <c r="A7257">
        <v>102877</v>
      </c>
      <c r="B7257" t="s">
        <v>8061</v>
      </c>
      <c r="C7257" t="s">
        <v>65</v>
      </c>
      <c r="D7257">
        <v>134.08000000000001</v>
      </c>
    </row>
    <row r="7258" spans="1:4" x14ac:dyDescent="0.2">
      <c r="A7258">
        <v>102878</v>
      </c>
      <c r="B7258" t="s">
        <v>8062</v>
      </c>
      <c r="C7258" t="s">
        <v>65</v>
      </c>
      <c r="D7258">
        <v>621.09</v>
      </c>
    </row>
    <row r="7259" spans="1:4" x14ac:dyDescent="0.2">
      <c r="A7259">
        <v>102879</v>
      </c>
      <c r="B7259" t="s">
        <v>8063</v>
      </c>
      <c r="C7259" t="s">
        <v>65</v>
      </c>
      <c r="D7259">
        <v>189</v>
      </c>
    </row>
    <row r="7260" spans="1:4" x14ac:dyDescent="0.2">
      <c r="A7260">
        <v>103220</v>
      </c>
      <c r="B7260" t="s">
        <v>8064</v>
      </c>
      <c r="C7260" t="s">
        <v>65</v>
      </c>
      <c r="D7260">
        <v>151.78</v>
      </c>
    </row>
    <row r="7261" spans="1:4" x14ac:dyDescent="0.2">
      <c r="A7261">
        <v>103221</v>
      </c>
      <c r="B7261" t="s">
        <v>8065</v>
      </c>
      <c r="C7261" t="s">
        <v>65</v>
      </c>
      <c r="D7261">
        <v>41</v>
      </c>
    </row>
    <row r="7262" spans="1:4" x14ac:dyDescent="0.2">
      <c r="A7262">
        <v>103222</v>
      </c>
      <c r="B7262" t="s">
        <v>8066</v>
      </c>
      <c r="C7262" t="s">
        <v>65</v>
      </c>
      <c r="D7262">
        <v>189.94</v>
      </c>
    </row>
    <row r="7263" spans="1:4" x14ac:dyDescent="0.2">
      <c r="A7263">
        <v>103223</v>
      </c>
      <c r="B7263" t="s">
        <v>8067</v>
      </c>
      <c r="C7263" t="s">
        <v>65</v>
      </c>
      <c r="D7263">
        <v>36.909999999999997</v>
      </c>
    </row>
    <row r="7264" spans="1:4" x14ac:dyDescent="0.2">
      <c r="A7264">
        <v>103232</v>
      </c>
      <c r="B7264" t="s">
        <v>8068</v>
      </c>
      <c r="C7264" t="s">
        <v>65</v>
      </c>
      <c r="D7264">
        <v>476.2</v>
      </c>
    </row>
    <row r="7265" spans="1:4" x14ac:dyDescent="0.2">
      <c r="A7265">
        <v>103233</v>
      </c>
      <c r="B7265" t="s">
        <v>8069</v>
      </c>
      <c r="C7265" t="s">
        <v>65</v>
      </c>
      <c r="D7265">
        <v>128.65</v>
      </c>
    </row>
    <row r="7266" spans="1:4" x14ac:dyDescent="0.2">
      <c r="A7266">
        <v>103234</v>
      </c>
      <c r="B7266" t="s">
        <v>8070</v>
      </c>
      <c r="C7266" t="s">
        <v>65</v>
      </c>
      <c r="D7266">
        <v>625.4</v>
      </c>
    </row>
    <row r="7267" spans="1:4" x14ac:dyDescent="0.2">
      <c r="A7267">
        <v>103235</v>
      </c>
      <c r="B7267" t="s">
        <v>8071</v>
      </c>
      <c r="C7267" t="s">
        <v>65</v>
      </c>
      <c r="D7267">
        <v>108.09</v>
      </c>
    </row>
    <row r="7268" spans="1:4" x14ac:dyDescent="0.2">
      <c r="A7268">
        <v>103228</v>
      </c>
      <c r="B7268" t="s">
        <v>8072</v>
      </c>
      <c r="C7268" t="s">
        <v>65</v>
      </c>
      <c r="D7268">
        <v>435.76</v>
      </c>
    </row>
    <row r="7269" spans="1:4" x14ac:dyDescent="0.2">
      <c r="A7269">
        <v>103226</v>
      </c>
      <c r="B7269" t="s">
        <v>8073</v>
      </c>
      <c r="C7269" t="s">
        <v>65</v>
      </c>
      <c r="D7269">
        <v>348.22</v>
      </c>
    </row>
    <row r="7270" spans="1:4" x14ac:dyDescent="0.2">
      <c r="A7270">
        <v>103227</v>
      </c>
      <c r="B7270" t="s">
        <v>8074</v>
      </c>
      <c r="C7270" t="s">
        <v>65</v>
      </c>
      <c r="D7270">
        <v>94.07</v>
      </c>
    </row>
    <row r="7271" spans="1:4" x14ac:dyDescent="0.2">
      <c r="A7271">
        <v>103229</v>
      </c>
      <c r="B7271" t="s">
        <v>8075</v>
      </c>
      <c r="C7271" t="s">
        <v>65</v>
      </c>
      <c r="D7271">
        <v>91.66</v>
      </c>
    </row>
    <row r="7272" spans="1:4" x14ac:dyDescent="0.2">
      <c r="A7272">
        <v>95617</v>
      </c>
      <c r="B7272" t="s">
        <v>8076</v>
      </c>
      <c r="C7272" t="s">
        <v>65</v>
      </c>
      <c r="D7272">
        <v>1.36</v>
      </c>
    </row>
    <row r="7273" spans="1:4" x14ac:dyDescent="0.2">
      <c r="A7273">
        <v>95618</v>
      </c>
      <c r="B7273" t="s">
        <v>8077</v>
      </c>
      <c r="C7273" t="s">
        <v>65</v>
      </c>
      <c r="D7273">
        <v>0.31</v>
      </c>
    </row>
    <row r="7274" spans="1:4" x14ac:dyDescent="0.2">
      <c r="A7274">
        <v>95619</v>
      </c>
      <c r="B7274" t="s">
        <v>8078</v>
      </c>
      <c r="C7274" t="s">
        <v>65</v>
      </c>
      <c r="D7274">
        <v>1.7</v>
      </c>
    </row>
    <row r="7275" spans="1:4" x14ac:dyDescent="0.2">
      <c r="A7275">
        <v>102972</v>
      </c>
      <c r="B7275" t="s">
        <v>8079</v>
      </c>
      <c r="C7275" t="s">
        <v>65</v>
      </c>
      <c r="D7275">
        <v>92.51</v>
      </c>
    </row>
    <row r="7276" spans="1:4" x14ac:dyDescent="0.2">
      <c r="A7276">
        <v>102973</v>
      </c>
      <c r="B7276" t="s">
        <v>8080</v>
      </c>
      <c r="C7276" t="s">
        <v>65</v>
      </c>
      <c r="D7276">
        <v>25.68</v>
      </c>
    </row>
    <row r="7277" spans="1:4" x14ac:dyDescent="0.2">
      <c r="A7277">
        <v>102974</v>
      </c>
      <c r="B7277" t="s">
        <v>8081</v>
      </c>
      <c r="C7277" t="s">
        <v>65</v>
      </c>
      <c r="D7277">
        <v>86.78</v>
      </c>
    </row>
    <row r="7278" spans="1:4" x14ac:dyDescent="0.2">
      <c r="A7278">
        <v>96301</v>
      </c>
      <c r="B7278" t="s">
        <v>8082</v>
      </c>
      <c r="C7278" t="s">
        <v>65</v>
      </c>
      <c r="D7278">
        <v>51.72</v>
      </c>
    </row>
    <row r="7279" spans="1:4" x14ac:dyDescent="0.2">
      <c r="A7279">
        <v>90627</v>
      </c>
      <c r="B7279" t="s">
        <v>8083</v>
      </c>
      <c r="C7279" t="s">
        <v>65</v>
      </c>
      <c r="D7279">
        <v>54.28</v>
      </c>
    </row>
    <row r="7280" spans="1:4" x14ac:dyDescent="0.2">
      <c r="A7280">
        <v>90628</v>
      </c>
      <c r="B7280" t="s">
        <v>8084</v>
      </c>
      <c r="C7280" t="s">
        <v>65</v>
      </c>
      <c r="D7280">
        <v>14.56</v>
      </c>
    </row>
    <row r="7281" spans="1:4" x14ac:dyDescent="0.2">
      <c r="A7281">
        <v>90629</v>
      </c>
      <c r="B7281" t="s">
        <v>8085</v>
      </c>
      <c r="C7281" t="s">
        <v>65</v>
      </c>
      <c r="D7281">
        <v>67.930000000000007</v>
      </c>
    </row>
    <row r="7282" spans="1:4" x14ac:dyDescent="0.2">
      <c r="A7282">
        <v>90630</v>
      </c>
      <c r="B7282" t="s">
        <v>8086</v>
      </c>
      <c r="C7282" t="s">
        <v>65</v>
      </c>
      <c r="D7282">
        <v>1.62</v>
      </c>
    </row>
    <row r="7283" spans="1:4" x14ac:dyDescent="0.2">
      <c r="A7283">
        <v>95704</v>
      </c>
      <c r="B7283" t="s">
        <v>8087</v>
      </c>
      <c r="C7283" t="s">
        <v>65</v>
      </c>
      <c r="D7283">
        <v>54.81</v>
      </c>
    </row>
    <row r="7284" spans="1:4" x14ac:dyDescent="0.2">
      <c r="A7284">
        <v>95705</v>
      </c>
      <c r="B7284" t="s">
        <v>8088</v>
      </c>
      <c r="C7284" t="s">
        <v>65</v>
      </c>
      <c r="D7284">
        <v>14.7</v>
      </c>
    </row>
    <row r="7285" spans="1:4" x14ac:dyDescent="0.2">
      <c r="A7285">
        <v>95706</v>
      </c>
      <c r="B7285" t="s">
        <v>8089</v>
      </c>
      <c r="C7285" t="s">
        <v>65</v>
      </c>
      <c r="D7285">
        <v>68.59</v>
      </c>
    </row>
    <row r="7286" spans="1:4" x14ac:dyDescent="0.2">
      <c r="A7286">
        <v>95707</v>
      </c>
      <c r="B7286" t="s">
        <v>8090</v>
      </c>
      <c r="C7286" t="s">
        <v>65</v>
      </c>
      <c r="D7286">
        <v>4.46</v>
      </c>
    </row>
    <row r="7287" spans="1:4" x14ac:dyDescent="0.2">
      <c r="A7287">
        <v>91273</v>
      </c>
      <c r="B7287" t="s">
        <v>8091</v>
      </c>
      <c r="C7287" t="s">
        <v>65</v>
      </c>
      <c r="D7287">
        <v>0.56999999999999995</v>
      </c>
    </row>
    <row r="7288" spans="1:4" x14ac:dyDescent="0.2">
      <c r="A7288">
        <v>91274</v>
      </c>
      <c r="B7288" t="s">
        <v>8092</v>
      </c>
      <c r="C7288" t="s">
        <v>65</v>
      </c>
      <c r="D7288">
        <v>0.15</v>
      </c>
    </row>
    <row r="7289" spans="1:4" x14ac:dyDescent="0.2">
      <c r="A7289">
        <v>91275</v>
      </c>
      <c r="B7289" t="s">
        <v>8093</v>
      </c>
      <c r="C7289" t="s">
        <v>65</v>
      </c>
      <c r="D7289">
        <v>0.71</v>
      </c>
    </row>
    <row r="7290" spans="1:4" x14ac:dyDescent="0.2">
      <c r="A7290">
        <v>91276</v>
      </c>
      <c r="B7290" t="s">
        <v>8094</v>
      </c>
      <c r="C7290" t="s">
        <v>65</v>
      </c>
      <c r="D7290">
        <v>8.91</v>
      </c>
    </row>
    <row r="7291" spans="1:4" x14ac:dyDescent="0.2">
      <c r="A7291">
        <v>102882</v>
      </c>
      <c r="B7291" t="s">
        <v>8095</v>
      </c>
      <c r="C7291" t="s">
        <v>65</v>
      </c>
      <c r="D7291">
        <v>0</v>
      </c>
    </row>
    <row r="7292" spans="1:4" x14ac:dyDescent="0.2">
      <c r="A7292">
        <v>102883</v>
      </c>
      <c r="B7292" t="s">
        <v>8096</v>
      </c>
      <c r="C7292" t="s">
        <v>65</v>
      </c>
      <c r="D7292">
        <v>0</v>
      </c>
    </row>
    <row r="7293" spans="1:4" x14ac:dyDescent="0.2">
      <c r="A7293">
        <v>102884</v>
      </c>
      <c r="B7293" t="s">
        <v>8097</v>
      </c>
      <c r="C7293" t="s">
        <v>65</v>
      </c>
      <c r="D7293">
        <v>0</v>
      </c>
    </row>
    <row r="7294" spans="1:4" x14ac:dyDescent="0.2">
      <c r="A7294">
        <v>102885</v>
      </c>
      <c r="B7294" t="s">
        <v>8098</v>
      </c>
      <c r="C7294" t="s">
        <v>65</v>
      </c>
      <c r="D7294">
        <v>1.39</v>
      </c>
    </row>
    <row r="7295" spans="1:4" x14ac:dyDescent="0.2">
      <c r="A7295">
        <v>95272</v>
      </c>
      <c r="B7295" t="s">
        <v>8099</v>
      </c>
      <c r="C7295" t="s">
        <v>65</v>
      </c>
      <c r="D7295">
        <v>0.55000000000000004</v>
      </c>
    </row>
    <row r="7296" spans="1:4" x14ac:dyDescent="0.2">
      <c r="A7296">
        <v>95273</v>
      </c>
      <c r="B7296" t="s">
        <v>8100</v>
      </c>
      <c r="C7296" t="s">
        <v>65</v>
      </c>
      <c r="D7296">
        <v>0.12</v>
      </c>
    </row>
    <row r="7297" spans="1:4" x14ac:dyDescent="0.2">
      <c r="A7297">
        <v>95274</v>
      </c>
      <c r="B7297" t="s">
        <v>8101</v>
      </c>
      <c r="C7297" t="s">
        <v>65</v>
      </c>
      <c r="D7297">
        <v>0.43</v>
      </c>
    </row>
    <row r="7298" spans="1:4" x14ac:dyDescent="0.2">
      <c r="A7298">
        <v>95275</v>
      </c>
      <c r="B7298" t="s">
        <v>8102</v>
      </c>
      <c r="C7298" t="s">
        <v>65</v>
      </c>
      <c r="D7298">
        <v>2.76</v>
      </c>
    </row>
    <row r="7299" spans="1:4" x14ac:dyDescent="0.2">
      <c r="A7299">
        <v>88419</v>
      </c>
      <c r="B7299" t="s">
        <v>8103</v>
      </c>
      <c r="C7299" t="s">
        <v>65</v>
      </c>
      <c r="D7299">
        <v>5.84</v>
      </c>
    </row>
    <row r="7300" spans="1:4" x14ac:dyDescent="0.2">
      <c r="A7300">
        <v>88422</v>
      </c>
      <c r="B7300" t="s">
        <v>8104</v>
      </c>
      <c r="C7300" t="s">
        <v>65</v>
      </c>
      <c r="D7300">
        <v>1.35</v>
      </c>
    </row>
    <row r="7301" spans="1:4" x14ac:dyDescent="0.2">
      <c r="A7301">
        <v>88425</v>
      </c>
      <c r="B7301" t="s">
        <v>8105</v>
      </c>
      <c r="C7301" t="s">
        <v>65</v>
      </c>
      <c r="D7301">
        <v>7.3</v>
      </c>
    </row>
    <row r="7302" spans="1:4" x14ac:dyDescent="0.2">
      <c r="A7302">
        <v>88427</v>
      </c>
      <c r="B7302" t="s">
        <v>8106</v>
      </c>
      <c r="C7302" t="s">
        <v>65</v>
      </c>
      <c r="D7302">
        <v>1.1499999999999999</v>
      </c>
    </row>
    <row r="7303" spans="1:4" x14ac:dyDescent="0.2">
      <c r="A7303">
        <v>88434</v>
      </c>
      <c r="B7303" t="s">
        <v>8107</v>
      </c>
      <c r="C7303" t="s">
        <v>65</v>
      </c>
      <c r="D7303">
        <v>7.74</v>
      </c>
    </row>
    <row r="7304" spans="1:4" x14ac:dyDescent="0.2">
      <c r="A7304">
        <v>88435</v>
      </c>
      <c r="B7304" t="s">
        <v>8108</v>
      </c>
      <c r="C7304" t="s">
        <v>65</v>
      </c>
      <c r="D7304">
        <v>1.79</v>
      </c>
    </row>
    <row r="7305" spans="1:4" x14ac:dyDescent="0.2">
      <c r="A7305">
        <v>88436</v>
      </c>
      <c r="B7305" t="s">
        <v>8109</v>
      </c>
      <c r="C7305" t="s">
        <v>65</v>
      </c>
      <c r="D7305">
        <v>9.68</v>
      </c>
    </row>
    <row r="7306" spans="1:4" x14ac:dyDescent="0.2">
      <c r="A7306">
        <v>88437</v>
      </c>
      <c r="B7306" t="s">
        <v>8110</v>
      </c>
      <c r="C7306" t="s">
        <v>65</v>
      </c>
      <c r="D7306">
        <v>1.1499999999999999</v>
      </c>
    </row>
    <row r="7307" spans="1:4" x14ac:dyDescent="0.2">
      <c r="A7307">
        <v>90664</v>
      </c>
      <c r="B7307" t="s">
        <v>8111</v>
      </c>
      <c r="C7307" t="s">
        <v>65</v>
      </c>
      <c r="D7307">
        <v>6.68</v>
      </c>
    </row>
    <row r="7308" spans="1:4" x14ac:dyDescent="0.2">
      <c r="A7308">
        <v>90665</v>
      </c>
      <c r="B7308" t="s">
        <v>8112</v>
      </c>
      <c r="C7308" t="s">
        <v>65</v>
      </c>
      <c r="D7308">
        <v>1.78</v>
      </c>
    </row>
    <row r="7309" spans="1:4" x14ac:dyDescent="0.2">
      <c r="A7309">
        <v>90666</v>
      </c>
      <c r="B7309" t="s">
        <v>8113</v>
      </c>
      <c r="C7309" t="s">
        <v>65</v>
      </c>
      <c r="D7309">
        <v>8.36</v>
      </c>
    </row>
    <row r="7310" spans="1:4" x14ac:dyDescent="0.2">
      <c r="A7310">
        <v>90667</v>
      </c>
      <c r="B7310" t="s">
        <v>8114</v>
      </c>
      <c r="C7310" t="s">
        <v>65</v>
      </c>
      <c r="D7310">
        <v>15.75</v>
      </c>
    </row>
    <row r="7311" spans="1:4" x14ac:dyDescent="0.2">
      <c r="A7311">
        <v>102977</v>
      </c>
      <c r="B7311" t="s">
        <v>8115</v>
      </c>
      <c r="C7311" t="s">
        <v>65</v>
      </c>
      <c r="D7311">
        <v>0</v>
      </c>
    </row>
    <row r="7312" spans="1:4" x14ac:dyDescent="0.2">
      <c r="A7312">
        <v>102978</v>
      </c>
      <c r="B7312" t="s">
        <v>8116</v>
      </c>
      <c r="C7312" t="s">
        <v>65</v>
      </c>
      <c r="D7312">
        <v>0</v>
      </c>
    </row>
    <row r="7313" spans="1:4" x14ac:dyDescent="0.2">
      <c r="A7313">
        <v>102979</v>
      </c>
      <c r="B7313" t="s">
        <v>8117</v>
      </c>
      <c r="C7313" t="s">
        <v>65</v>
      </c>
      <c r="D7313">
        <v>0</v>
      </c>
    </row>
    <row r="7314" spans="1:4" x14ac:dyDescent="0.2">
      <c r="A7314">
        <v>95217</v>
      </c>
      <c r="B7314" t="s">
        <v>8118</v>
      </c>
      <c r="C7314" t="s">
        <v>65</v>
      </c>
      <c r="D7314">
        <v>0.68</v>
      </c>
    </row>
    <row r="7315" spans="1:4" x14ac:dyDescent="0.2">
      <c r="A7315">
        <v>89130</v>
      </c>
      <c r="B7315" t="s">
        <v>8119</v>
      </c>
      <c r="C7315" t="s">
        <v>65</v>
      </c>
      <c r="D7315">
        <v>51.63</v>
      </c>
    </row>
    <row r="7316" spans="1:4" x14ac:dyDescent="0.2">
      <c r="A7316">
        <v>89131</v>
      </c>
      <c r="B7316" t="s">
        <v>8120</v>
      </c>
      <c r="C7316" t="s">
        <v>65</v>
      </c>
      <c r="D7316">
        <v>13.64</v>
      </c>
    </row>
    <row r="7317" spans="1:4" x14ac:dyDescent="0.2">
      <c r="A7317">
        <v>53861</v>
      </c>
      <c r="B7317" t="s">
        <v>8121</v>
      </c>
      <c r="C7317" t="s">
        <v>65</v>
      </c>
      <c r="D7317">
        <v>64.540000000000006</v>
      </c>
    </row>
    <row r="7318" spans="1:4" x14ac:dyDescent="0.2">
      <c r="A7318">
        <v>5787</v>
      </c>
      <c r="B7318" t="s">
        <v>8122</v>
      </c>
      <c r="C7318" t="s">
        <v>65</v>
      </c>
      <c r="D7318">
        <v>74.08</v>
      </c>
    </row>
    <row r="7319" spans="1:4" x14ac:dyDescent="0.2">
      <c r="A7319">
        <v>89128</v>
      </c>
      <c r="B7319" t="s">
        <v>8123</v>
      </c>
      <c r="C7319" t="s">
        <v>65</v>
      </c>
      <c r="D7319">
        <v>37.24</v>
      </c>
    </row>
    <row r="7320" spans="1:4" x14ac:dyDescent="0.2">
      <c r="A7320">
        <v>89129</v>
      </c>
      <c r="B7320" t="s">
        <v>8124</v>
      </c>
      <c r="C7320" t="s">
        <v>65</v>
      </c>
      <c r="D7320">
        <v>9.84</v>
      </c>
    </row>
    <row r="7321" spans="1:4" x14ac:dyDescent="0.2">
      <c r="A7321">
        <v>53857</v>
      </c>
      <c r="B7321" t="s">
        <v>8125</v>
      </c>
      <c r="C7321" t="s">
        <v>65</v>
      </c>
      <c r="D7321">
        <v>46.55</v>
      </c>
    </row>
    <row r="7322" spans="1:4" x14ac:dyDescent="0.2">
      <c r="A7322">
        <v>53858</v>
      </c>
      <c r="B7322" t="s">
        <v>8126</v>
      </c>
      <c r="C7322" t="s">
        <v>65</v>
      </c>
      <c r="D7322">
        <v>48.13</v>
      </c>
    </row>
    <row r="7323" spans="1:4" x14ac:dyDescent="0.2">
      <c r="A7323">
        <v>102888</v>
      </c>
      <c r="B7323" t="s">
        <v>8127</v>
      </c>
      <c r="C7323" t="s">
        <v>65</v>
      </c>
      <c r="D7323">
        <v>0</v>
      </c>
    </row>
    <row r="7324" spans="1:4" x14ac:dyDescent="0.2">
      <c r="A7324">
        <v>102889</v>
      </c>
      <c r="B7324" t="s">
        <v>8128</v>
      </c>
      <c r="C7324" t="s">
        <v>65</v>
      </c>
      <c r="D7324">
        <v>0</v>
      </c>
    </row>
    <row r="7325" spans="1:4" x14ac:dyDescent="0.2">
      <c r="A7325">
        <v>102890</v>
      </c>
      <c r="B7325" t="s">
        <v>8129</v>
      </c>
      <c r="C7325" t="s">
        <v>65</v>
      </c>
      <c r="D7325">
        <v>0</v>
      </c>
    </row>
    <row r="7326" spans="1:4" x14ac:dyDescent="0.2">
      <c r="A7326">
        <v>102891</v>
      </c>
      <c r="B7326" t="s">
        <v>8130</v>
      </c>
      <c r="C7326" t="s">
        <v>65</v>
      </c>
      <c r="D7326">
        <v>1.39</v>
      </c>
    </row>
    <row r="7327" spans="1:4" x14ac:dyDescent="0.2">
      <c r="A7327">
        <v>89246</v>
      </c>
      <c r="B7327" t="s">
        <v>8131</v>
      </c>
      <c r="C7327" t="s">
        <v>65</v>
      </c>
      <c r="D7327">
        <v>237.02</v>
      </c>
    </row>
    <row r="7328" spans="1:4" x14ac:dyDescent="0.2">
      <c r="A7328">
        <v>89247</v>
      </c>
      <c r="B7328" t="s">
        <v>8132</v>
      </c>
      <c r="C7328" t="s">
        <v>65</v>
      </c>
      <c r="D7328">
        <v>72.569999999999993</v>
      </c>
    </row>
    <row r="7329" spans="1:4" x14ac:dyDescent="0.2">
      <c r="A7329">
        <v>89248</v>
      </c>
      <c r="B7329" t="s">
        <v>8133</v>
      </c>
      <c r="C7329" t="s">
        <v>65</v>
      </c>
      <c r="D7329">
        <v>422.78</v>
      </c>
    </row>
    <row r="7330" spans="1:4" x14ac:dyDescent="0.2">
      <c r="A7330">
        <v>89249</v>
      </c>
      <c r="B7330" t="s">
        <v>8134</v>
      </c>
      <c r="C7330" t="s">
        <v>65</v>
      </c>
      <c r="D7330">
        <v>396.64</v>
      </c>
    </row>
    <row r="7331" spans="1:4" x14ac:dyDescent="0.2">
      <c r="A7331">
        <v>102954</v>
      </c>
      <c r="B7331" t="s">
        <v>8135</v>
      </c>
      <c r="C7331" t="s">
        <v>65</v>
      </c>
      <c r="D7331">
        <v>0</v>
      </c>
    </row>
    <row r="7332" spans="1:4" x14ac:dyDescent="0.2">
      <c r="A7332">
        <v>104727</v>
      </c>
      <c r="B7332" t="s">
        <v>8136</v>
      </c>
      <c r="C7332" t="s">
        <v>65</v>
      </c>
      <c r="D7332">
        <v>0</v>
      </c>
    </row>
    <row r="7333" spans="1:4" x14ac:dyDescent="0.2">
      <c r="A7333">
        <v>102956</v>
      </c>
      <c r="B7333" t="s">
        <v>8137</v>
      </c>
      <c r="C7333" t="s">
        <v>65</v>
      </c>
      <c r="D7333">
        <v>0</v>
      </c>
    </row>
    <row r="7334" spans="1:4" x14ac:dyDescent="0.2">
      <c r="A7334">
        <v>102957</v>
      </c>
      <c r="B7334" t="s">
        <v>8138</v>
      </c>
      <c r="C7334" t="s">
        <v>65</v>
      </c>
      <c r="D7334">
        <v>41.39</v>
      </c>
    </row>
    <row r="7335" spans="1:4" x14ac:dyDescent="0.2">
      <c r="A7335">
        <v>88859</v>
      </c>
      <c r="B7335" t="s">
        <v>8139</v>
      </c>
      <c r="C7335" t="s">
        <v>65</v>
      </c>
      <c r="D7335">
        <v>23.23</v>
      </c>
    </row>
    <row r="7336" spans="1:4" x14ac:dyDescent="0.2">
      <c r="A7336">
        <v>88860</v>
      </c>
      <c r="B7336" t="s">
        <v>8140</v>
      </c>
      <c r="C7336" t="s">
        <v>65</v>
      </c>
      <c r="D7336">
        <v>6.14</v>
      </c>
    </row>
    <row r="7337" spans="1:4" x14ac:dyDescent="0.2">
      <c r="A7337">
        <v>5667</v>
      </c>
      <c r="B7337" t="s">
        <v>8141</v>
      </c>
      <c r="C7337" t="s">
        <v>65</v>
      </c>
      <c r="D7337">
        <v>29.04</v>
      </c>
    </row>
    <row r="7338" spans="1:4" x14ac:dyDescent="0.2">
      <c r="A7338">
        <v>5668</v>
      </c>
      <c r="B7338" t="s">
        <v>8142</v>
      </c>
      <c r="C7338" t="s">
        <v>65</v>
      </c>
      <c r="D7338">
        <v>48.25</v>
      </c>
    </row>
    <row r="7339" spans="1:4" x14ac:dyDescent="0.2">
      <c r="A7339">
        <v>89011</v>
      </c>
      <c r="B7339" t="s">
        <v>8143</v>
      </c>
      <c r="C7339" t="s">
        <v>65</v>
      </c>
      <c r="D7339">
        <v>25.2</v>
      </c>
    </row>
    <row r="7340" spans="1:4" x14ac:dyDescent="0.2">
      <c r="A7340">
        <v>89012</v>
      </c>
      <c r="B7340" t="s">
        <v>8144</v>
      </c>
      <c r="C7340" t="s">
        <v>65</v>
      </c>
      <c r="D7340">
        <v>6.66</v>
      </c>
    </row>
    <row r="7341" spans="1:4" x14ac:dyDescent="0.2">
      <c r="A7341">
        <v>5735</v>
      </c>
      <c r="B7341" t="s">
        <v>8145</v>
      </c>
      <c r="C7341" t="s">
        <v>65</v>
      </c>
      <c r="D7341">
        <v>31.5</v>
      </c>
    </row>
    <row r="7342" spans="1:4" x14ac:dyDescent="0.2">
      <c r="A7342">
        <v>5736</v>
      </c>
      <c r="B7342" t="s">
        <v>8146</v>
      </c>
      <c r="C7342" t="s">
        <v>65</v>
      </c>
      <c r="D7342">
        <v>43.97</v>
      </c>
    </row>
    <row r="7343" spans="1:4" x14ac:dyDescent="0.2">
      <c r="A7343">
        <v>88857</v>
      </c>
      <c r="B7343" t="s">
        <v>8147</v>
      </c>
      <c r="C7343" t="s">
        <v>65</v>
      </c>
      <c r="D7343">
        <v>26.12</v>
      </c>
    </row>
    <row r="7344" spans="1:4" x14ac:dyDescent="0.2">
      <c r="A7344">
        <v>88858</v>
      </c>
      <c r="B7344" t="s">
        <v>8148</v>
      </c>
      <c r="C7344" t="s">
        <v>65</v>
      </c>
      <c r="D7344">
        <v>6.9</v>
      </c>
    </row>
    <row r="7345" spans="1:4" x14ac:dyDescent="0.2">
      <c r="A7345">
        <v>5664</v>
      </c>
      <c r="B7345" t="s">
        <v>8149</v>
      </c>
      <c r="C7345" t="s">
        <v>65</v>
      </c>
      <c r="D7345">
        <v>32.65</v>
      </c>
    </row>
    <row r="7346" spans="1:4" x14ac:dyDescent="0.2">
      <c r="A7346">
        <v>53786</v>
      </c>
      <c r="B7346" t="s">
        <v>8150</v>
      </c>
      <c r="C7346" t="s">
        <v>65</v>
      </c>
      <c r="D7346">
        <v>53.73</v>
      </c>
    </row>
    <row r="7347" spans="1:4" x14ac:dyDescent="0.2">
      <c r="A7347">
        <v>7038</v>
      </c>
      <c r="B7347" t="s">
        <v>8151</v>
      </c>
      <c r="C7347" t="s">
        <v>65</v>
      </c>
      <c r="D7347">
        <v>50.1</v>
      </c>
    </row>
    <row r="7348" spans="1:4" x14ac:dyDescent="0.2">
      <c r="A7348">
        <v>7039</v>
      </c>
      <c r="B7348" t="s">
        <v>8152</v>
      </c>
      <c r="C7348" t="s">
        <v>65</v>
      </c>
      <c r="D7348">
        <v>13.44</v>
      </c>
    </row>
    <row r="7349" spans="1:4" x14ac:dyDescent="0.2">
      <c r="A7349">
        <v>7040</v>
      </c>
      <c r="B7349" t="s">
        <v>8153</v>
      </c>
      <c r="C7349" t="s">
        <v>65</v>
      </c>
      <c r="D7349">
        <v>62.69</v>
      </c>
    </row>
    <row r="7350" spans="1:4" x14ac:dyDescent="0.2">
      <c r="A7350">
        <v>55263</v>
      </c>
      <c r="B7350" t="s">
        <v>8154</v>
      </c>
      <c r="C7350" t="s">
        <v>65</v>
      </c>
      <c r="D7350">
        <v>67.849999999999994</v>
      </c>
    </row>
    <row r="7351" spans="1:4" x14ac:dyDescent="0.2">
      <c r="A7351">
        <v>96460</v>
      </c>
      <c r="B7351" t="s">
        <v>8155</v>
      </c>
      <c r="C7351" t="s">
        <v>65</v>
      </c>
      <c r="D7351">
        <v>53.18</v>
      </c>
    </row>
    <row r="7352" spans="1:4" x14ac:dyDescent="0.2">
      <c r="A7352">
        <v>96459</v>
      </c>
      <c r="B7352" t="s">
        <v>8156</v>
      </c>
      <c r="C7352" t="s">
        <v>65</v>
      </c>
      <c r="D7352">
        <v>14.26</v>
      </c>
    </row>
    <row r="7353" spans="1:4" x14ac:dyDescent="0.2">
      <c r="A7353">
        <v>96458</v>
      </c>
      <c r="B7353" t="s">
        <v>8157</v>
      </c>
      <c r="C7353" t="s">
        <v>65</v>
      </c>
      <c r="D7353">
        <v>66.55</v>
      </c>
    </row>
    <row r="7354" spans="1:4" x14ac:dyDescent="0.2">
      <c r="A7354">
        <v>96457</v>
      </c>
      <c r="B7354" t="s">
        <v>8158</v>
      </c>
      <c r="C7354" t="s">
        <v>65</v>
      </c>
      <c r="D7354">
        <v>67.22</v>
      </c>
    </row>
    <row r="7355" spans="1:4" x14ac:dyDescent="0.2">
      <c r="A7355">
        <v>7051</v>
      </c>
      <c r="B7355" t="s">
        <v>8159</v>
      </c>
      <c r="C7355" t="s">
        <v>65</v>
      </c>
      <c r="D7355">
        <v>44.43</v>
      </c>
    </row>
    <row r="7356" spans="1:4" x14ac:dyDescent="0.2">
      <c r="A7356">
        <v>7052</v>
      </c>
      <c r="B7356" t="s">
        <v>8160</v>
      </c>
      <c r="C7356" t="s">
        <v>65</v>
      </c>
      <c r="D7356">
        <v>12</v>
      </c>
    </row>
    <row r="7357" spans="1:4" x14ac:dyDescent="0.2">
      <c r="A7357">
        <v>7053</v>
      </c>
      <c r="B7357" t="s">
        <v>8161</v>
      </c>
      <c r="C7357" t="s">
        <v>65</v>
      </c>
      <c r="D7357">
        <v>55.61</v>
      </c>
    </row>
    <row r="7358" spans="1:4" x14ac:dyDescent="0.2">
      <c r="A7358">
        <v>7054</v>
      </c>
      <c r="B7358" t="s">
        <v>8162</v>
      </c>
      <c r="C7358" t="s">
        <v>65</v>
      </c>
      <c r="D7358">
        <v>93.99</v>
      </c>
    </row>
    <row r="7359" spans="1:4" x14ac:dyDescent="0.2">
      <c r="A7359">
        <v>95627</v>
      </c>
      <c r="B7359" t="s">
        <v>8163</v>
      </c>
      <c r="C7359" t="s">
        <v>65</v>
      </c>
      <c r="D7359">
        <v>47.95</v>
      </c>
    </row>
    <row r="7360" spans="1:4" x14ac:dyDescent="0.2">
      <c r="A7360">
        <v>95628</v>
      </c>
      <c r="B7360" t="s">
        <v>8164</v>
      </c>
      <c r="C7360" t="s">
        <v>65</v>
      </c>
      <c r="D7360">
        <v>12.86</v>
      </c>
    </row>
    <row r="7361" spans="1:4" x14ac:dyDescent="0.2">
      <c r="A7361">
        <v>95629</v>
      </c>
      <c r="B7361" t="s">
        <v>8165</v>
      </c>
      <c r="C7361" t="s">
        <v>65</v>
      </c>
      <c r="D7361">
        <v>60.01</v>
      </c>
    </row>
    <row r="7362" spans="1:4" x14ac:dyDescent="0.2">
      <c r="A7362">
        <v>95630</v>
      </c>
      <c r="B7362" t="s">
        <v>8166</v>
      </c>
      <c r="C7362" t="s">
        <v>65</v>
      </c>
      <c r="D7362">
        <v>93.99</v>
      </c>
    </row>
    <row r="7363" spans="1:4" x14ac:dyDescent="0.2">
      <c r="A7363">
        <v>89210</v>
      </c>
      <c r="B7363" t="s">
        <v>8167</v>
      </c>
      <c r="C7363" t="s">
        <v>65</v>
      </c>
      <c r="D7363">
        <v>32.049999999999997</v>
      </c>
    </row>
    <row r="7364" spans="1:4" x14ac:dyDescent="0.2">
      <c r="A7364">
        <v>89211</v>
      </c>
      <c r="B7364" t="s">
        <v>8168</v>
      </c>
      <c r="C7364" t="s">
        <v>65</v>
      </c>
      <c r="D7364">
        <v>8.6</v>
      </c>
    </row>
    <row r="7365" spans="1:4" x14ac:dyDescent="0.2">
      <c r="A7365">
        <v>5674</v>
      </c>
      <c r="B7365" t="s">
        <v>8169</v>
      </c>
      <c r="C7365" t="s">
        <v>65</v>
      </c>
      <c r="D7365">
        <v>40.11</v>
      </c>
    </row>
    <row r="7366" spans="1:4" x14ac:dyDescent="0.2">
      <c r="A7366">
        <v>53788</v>
      </c>
      <c r="B7366" t="s">
        <v>8170</v>
      </c>
      <c r="C7366" t="s">
        <v>65</v>
      </c>
      <c r="D7366">
        <v>60.16</v>
      </c>
    </row>
    <row r="7367" spans="1:4" x14ac:dyDescent="0.2">
      <c r="A7367">
        <v>73309</v>
      </c>
      <c r="B7367" t="s">
        <v>8171</v>
      </c>
      <c r="C7367" t="s">
        <v>65</v>
      </c>
      <c r="D7367">
        <v>33.33</v>
      </c>
    </row>
    <row r="7368" spans="1:4" x14ac:dyDescent="0.2">
      <c r="A7368">
        <v>73313</v>
      </c>
      <c r="B7368" t="s">
        <v>8172</v>
      </c>
      <c r="C7368" t="s">
        <v>65</v>
      </c>
      <c r="D7368">
        <v>9</v>
      </c>
    </row>
    <row r="7369" spans="1:4" x14ac:dyDescent="0.2">
      <c r="A7369">
        <v>5089</v>
      </c>
      <c r="B7369" t="s">
        <v>8173</v>
      </c>
      <c r="C7369" t="s">
        <v>65</v>
      </c>
      <c r="D7369">
        <v>41.71</v>
      </c>
    </row>
    <row r="7370" spans="1:4" x14ac:dyDescent="0.2">
      <c r="A7370">
        <v>73315</v>
      </c>
      <c r="B7370" t="s">
        <v>8174</v>
      </c>
      <c r="C7370" t="s">
        <v>65</v>
      </c>
      <c r="D7370">
        <v>60.16</v>
      </c>
    </row>
    <row r="7371" spans="1:4" x14ac:dyDescent="0.2">
      <c r="A7371">
        <v>5738</v>
      </c>
      <c r="B7371" t="s">
        <v>8175</v>
      </c>
      <c r="C7371" t="s">
        <v>65</v>
      </c>
      <c r="D7371">
        <v>43.8</v>
      </c>
    </row>
    <row r="7372" spans="1:4" x14ac:dyDescent="0.2">
      <c r="A7372">
        <v>93239</v>
      </c>
      <c r="B7372" t="s">
        <v>8176</v>
      </c>
      <c r="C7372" t="s">
        <v>65</v>
      </c>
      <c r="D7372">
        <v>11.75</v>
      </c>
    </row>
    <row r="7373" spans="1:4" x14ac:dyDescent="0.2">
      <c r="A7373">
        <v>5739</v>
      </c>
      <c r="B7373" t="s">
        <v>8177</v>
      </c>
      <c r="C7373" t="s">
        <v>65</v>
      </c>
      <c r="D7373">
        <v>54.81</v>
      </c>
    </row>
    <row r="7374" spans="1:4" x14ac:dyDescent="0.2">
      <c r="A7374">
        <v>93240</v>
      </c>
      <c r="B7374" t="s">
        <v>8178</v>
      </c>
      <c r="C7374" t="s">
        <v>65</v>
      </c>
      <c r="D7374">
        <v>12.6</v>
      </c>
    </row>
    <row r="7375" spans="1:4" x14ac:dyDescent="0.2">
      <c r="A7375">
        <v>53818</v>
      </c>
      <c r="B7375" t="s">
        <v>8179</v>
      </c>
      <c r="C7375" t="s">
        <v>65</v>
      </c>
      <c r="D7375">
        <v>9.67</v>
      </c>
    </row>
    <row r="7376" spans="1:4" x14ac:dyDescent="0.2">
      <c r="A7376">
        <v>93238</v>
      </c>
      <c r="B7376" t="s">
        <v>8180</v>
      </c>
      <c r="C7376" t="s">
        <v>65</v>
      </c>
      <c r="D7376">
        <v>2.59</v>
      </c>
    </row>
    <row r="7377" spans="1:4" x14ac:dyDescent="0.2">
      <c r="A7377">
        <v>5727</v>
      </c>
      <c r="B7377" t="s">
        <v>8181</v>
      </c>
      <c r="C7377" t="s">
        <v>65</v>
      </c>
      <c r="D7377">
        <v>12.1</v>
      </c>
    </row>
    <row r="7378" spans="1:4" x14ac:dyDescent="0.2">
      <c r="A7378">
        <v>89280</v>
      </c>
      <c r="B7378" t="s">
        <v>8182</v>
      </c>
      <c r="C7378" t="s">
        <v>65</v>
      </c>
      <c r="D7378">
        <v>39.36</v>
      </c>
    </row>
    <row r="7379" spans="1:4" x14ac:dyDescent="0.2">
      <c r="A7379">
        <v>89281</v>
      </c>
      <c r="B7379" t="s">
        <v>8183</v>
      </c>
      <c r="C7379" t="s">
        <v>65</v>
      </c>
      <c r="D7379">
        <v>10.56</v>
      </c>
    </row>
    <row r="7380" spans="1:4" x14ac:dyDescent="0.2">
      <c r="A7380">
        <v>5729</v>
      </c>
      <c r="B7380" t="s">
        <v>8184</v>
      </c>
      <c r="C7380" t="s">
        <v>65</v>
      </c>
      <c r="D7380">
        <v>49.26</v>
      </c>
    </row>
    <row r="7381" spans="1:4" x14ac:dyDescent="0.2">
      <c r="A7381">
        <v>5730</v>
      </c>
      <c r="B7381" t="s">
        <v>8185</v>
      </c>
      <c r="C7381" t="s">
        <v>65</v>
      </c>
      <c r="D7381">
        <v>43.02</v>
      </c>
    </row>
    <row r="7382" spans="1:4" x14ac:dyDescent="0.2">
      <c r="A7382">
        <v>95266</v>
      </c>
      <c r="B7382" t="s">
        <v>8186</v>
      </c>
      <c r="C7382" t="s">
        <v>65</v>
      </c>
      <c r="D7382">
        <v>0.56000000000000005</v>
      </c>
    </row>
    <row r="7383" spans="1:4" x14ac:dyDescent="0.2">
      <c r="A7383">
        <v>95267</v>
      </c>
      <c r="B7383" t="s">
        <v>8187</v>
      </c>
      <c r="C7383" t="s">
        <v>65</v>
      </c>
      <c r="D7383">
        <v>0.11</v>
      </c>
    </row>
    <row r="7384" spans="1:4" x14ac:dyDescent="0.2">
      <c r="A7384">
        <v>95268</v>
      </c>
      <c r="B7384" t="s">
        <v>8188</v>
      </c>
      <c r="C7384" t="s">
        <v>65</v>
      </c>
      <c r="D7384">
        <v>0.55000000000000004</v>
      </c>
    </row>
    <row r="7385" spans="1:4" x14ac:dyDescent="0.2">
      <c r="A7385">
        <v>95269</v>
      </c>
      <c r="B7385" t="s">
        <v>8189</v>
      </c>
      <c r="C7385" t="s">
        <v>65</v>
      </c>
      <c r="D7385">
        <v>8.91</v>
      </c>
    </row>
    <row r="7386" spans="1:4" x14ac:dyDescent="0.2">
      <c r="A7386">
        <v>91688</v>
      </c>
      <c r="B7386" t="s">
        <v>8190</v>
      </c>
      <c r="C7386" t="s">
        <v>65</v>
      </c>
      <c r="D7386">
        <v>0.12</v>
      </c>
    </row>
    <row r="7387" spans="1:4" x14ac:dyDescent="0.2">
      <c r="A7387">
        <v>91689</v>
      </c>
      <c r="B7387" t="s">
        <v>8191</v>
      </c>
      <c r="C7387" t="s">
        <v>65</v>
      </c>
      <c r="D7387">
        <v>0.02</v>
      </c>
    </row>
    <row r="7388" spans="1:4" x14ac:dyDescent="0.2">
      <c r="A7388">
        <v>91690</v>
      </c>
      <c r="B7388" t="s">
        <v>8192</v>
      </c>
      <c r="C7388" t="s">
        <v>65</v>
      </c>
      <c r="D7388">
        <v>0.08</v>
      </c>
    </row>
    <row r="7389" spans="1:4" x14ac:dyDescent="0.2">
      <c r="A7389">
        <v>91691</v>
      </c>
      <c r="B7389" t="s">
        <v>8193</v>
      </c>
      <c r="C7389" t="s">
        <v>65</v>
      </c>
      <c r="D7389">
        <v>1.48</v>
      </c>
    </row>
    <row r="7390" spans="1:4" x14ac:dyDescent="0.2">
      <c r="A7390">
        <v>102924</v>
      </c>
      <c r="B7390" t="s">
        <v>8194</v>
      </c>
      <c r="C7390" t="s">
        <v>65</v>
      </c>
      <c r="D7390">
        <v>0</v>
      </c>
    </row>
    <row r="7391" spans="1:4" x14ac:dyDescent="0.2">
      <c r="A7391">
        <v>102925</v>
      </c>
      <c r="B7391" t="s">
        <v>8195</v>
      </c>
      <c r="C7391" t="s">
        <v>65</v>
      </c>
      <c r="D7391">
        <v>0</v>
      </c>
    </row>
    <row r="7392" spans="1:4" x14ac:dyDescent="0.2">
      <c r="A7392">
        <v>102926</v>
      </c>
      <c r="B7392" t="s">
        <v>8196</v>
      </c>
      <c r="C7392" t="s">
        <v>65</v>
      </c>
      <c r="D7392">
        <v>0</v>
      </c>
    </row>
    <row r="7393" spans="1:4" x14ac:dyDescent="0.2">
      <c r="A7393">
        <v>102927</v>
      </c>
      <c r="B7393" t="s">
        <v>8197</v>
      </c>
      <c r="C7393" t="s">
        <v>65</v>
      </c>
      <c r="D7393">
        <v>1.02</v>
      </c>
    </row>
    <row r="7394" spans="1:4" x14ac:dyDescent="0.2">
      <c r="A7394">
        <v>95136</v>
      </c>
      <c r="B7394" t="s">
        <v>8198</v>
      </c>
      <c r="C7394" t="s">
        <v>65</v>
      </c>
      <c r="D7394">
        <v>0.03</v>
      </c>
    </row>
    <row r="7395" spans="1:4" x14ac:dyDescent="0.2">
      <c r="A7395">
        <v>95137</v>
      </c>
      <c r="B7395" t="s">
        <v>8199</v>
      </c>
      <c r="C7395" t="s">
        <v>65</v>
      </c>
      <c r="D7395">
        <v>0.01</v>
      </c>
    </row>
    <row r="7396" spans="1:4" x14ac:dyDescent="0.2">
      <c r="A7396">
        <v>95138</v>
      </c>
      <c r="B7396" t="s">
        <v>8200</v>
      </c>
      <c r="C7396" t="s">
        <v>65</v>
      </c>
      <c r="D7396">
        <v>0.02</v>
      </c>
    </row>
    <row r="7397" spans="1:4" x14ac:dyDescent="0.2">
      <c r="A7397">
        <v>89023</v>
      </c>
      <c r="B7397" t="s">
        <v>8201</v>
      </c>
      <c r="C7397" t="s">
        <v>65</v>
      </c>
      <c r="D7397">
        <v>3.82</v>
      </c>
    </row>
    <row r="7398" spans="1:4" x14ac:dyDescent="0.2">
      <c r="A7398">
        <v>89024</v>
      </c>
      <c r="B7398" t="s">
        <v>8202</v>
      </c>
      <c r="C7398" t="s">
        <v>65</v>
      </c>
      <c r="D7398">
        <v>1.32</v>
      </c>
    </row>
    <row r="7399" spans="1:4" x14ac:dyDescent="0.2">
      <c r="A7399">
        <v>89025</v>
      </c>
      <c r="B7399" t="s">
        <v>8203</v>
      </c>
      <c r="C7399" t="s">
        <v>65</v>
      </c>
      <c r="D7399">
        <v>4.78</v>
      </c>
    </row>
    <row r="7400" spans="1:4" x14ac:dyDescent="0.2">
      <c r="A7400">
        <v>89026</v>
      </c>
      <c r="B7400" t="s">
        <v>8204</v>
      </c>
      <c r="C7400" t="s">
        <v>65</v>
      </c>
      <c r="D7400">
        <v>180.02</v>
      </c>
    </row>
    <row r="7401" spans="1:4" x14ac:dyDescent="0.2">
      <c r="A7401">
        <v>7032</v>
      </c>
      <c r="B7401" t="s">
        <v>8205</v>
      </c>
      <c r="C7401" t="s">
        <v>65</v>
      </c>
      <c r="D7401">
        <v>4.7</v>
      </c>
    </row>
    <row r="7402" spans="1:4" x14ac:dyDescent="0.2">
      <c r="A7402">
        <v>7033</v>
      </c>
      <c r="B7402" t="s">
        <v>8206</v>
      </c>
      <c r="C7402" t="s">
        <v>65</v>
      </c>
      <c r="D7402">
        <v>1.63</v>
      </c>
    </row>
    <row r="7403" spans="1:4" x14ac:dyDescent="0.2">
      <c r="A7403">
        <v>7034</v>
      </c>
      <c r="B7403" t="s">
        <v>8207</v>
      </c>
      <c r="C7403" t="s">
        <v>65</v>
      </c>
      <c r="D7403">
        <v>5.88</v>
      </c>
    </row>
    <row r="7404" spans="1:4" x14ac:dyDescent="0.2">
      <c r="A7404">
        <v>7035</v>
      </c>
      <c r="B7404" t="s">
        <v>8208</v>
      </c>
      <c r="C7404" t="s">
        <v>65</v>
      </c>
      <c r="D7404">
        <v>270.02999999999997</v>
      </c>
    </row>
    <row r="7405" spans="1:4" x14ac:dyDescent="0.2">
      <c r="A7405">
        <v>102942</v>
      </c>
      <c r="B7405" t="s">
        <v>8209</v>
      </c>
      <c r="C7405" t="s">
        <v>65</v>
      </c>
      <c r="D7405">
        <v>0</v>
      </c>
    </row>
    <row r="7406" spans="1:4" x14ac:dyDescent="0.2">
      <c r="A7406">
        <v>102943</v>
      </c>
      <c r="B7406" t="s">
        <v>8210</v>
      </c>
      <c r="C7406" t="s">
        <v>65</v>
      </c>
      <c r="D7406">
        <v>0</v>
      </c>
    </row>
    <row r="7407" spans="1:4" x14ac:dyDescent="0.2">
      <c r="A7407">
        <v>102944</v>
      </c>
      <c r="B7407" t="s">
        <v>8211</v>
      </c>
      <c r="C7407" t="s">
        <v>65</v>
      </c>
      <c r="D7407">
        <v>0</v>
      </c>
    </row>
    <row r="7408" spans="1:4" x14ac:dyDescent="0.2">
      <c r="A7408">
        <v>102945</v>
      </c>
      <c r="B7408" t="s">
        <v>8212</v>
      </c>
      <c r="C7408" t="s">
        <v>65</v>
      </c>
      <c r="D7408">
        <v>0.02</v>
      </c>
    </row>
    <row r="7409" spans="1:4" x14ac:dyDescent="0.2">
      <c r="A7409">
        <v>104087</v>
      </c>
      <c r="B7409" t="s">
        <v>8213</v>
      </c>
      <c r="C7409" t="s">
        <v>65</v>
      </c>
      <c r="D7409">
        <v>0.08</v>
      </c>
    </row>
    <row r="7410" spans="1:4" x14ac:dyDescent="0.2">
      <c r="A7410">
        <v>104088</v>
      </c>
      <c r="B7410" t="s">
        <v>8214</v>
      </c>
      <c r="C7410" t="s">
        <v>65</v>
      </c>
      <c r="D7410">
        <v>0.01</v>
      </c>
    </row>
    <row r="7411" spans="1:4" x14ac:dyDescent="0.2">
      <c r="A7411">
        <v>104089</v>
      </c>
      <c r="B7411" t="s">
        <v>8215</v>
      </c>
      <c r="C7411" t="s">
        <v>65</v>
      </c>
      <c r="D7411">
        <v>0.1</v>
      </c>
    </row>
    <row r="7412" spans="1:4" x14ac:dyDescent="0.2">
      <c r="A7412">
        <v>104090</v>
      </c>
      <c r="B7412" t="s">
        <v>8216</v>
      </c>
      <c r="C7412" t="s">
        <v>65</v>
      </c>
      <c r="D7412">
        <v>0.74</v>
      </c>
    </row>
    <row r="7413" spans="1:4" x14ac:dyDescent="0.2">
      <c r="A7413">
        <v>104093</v>
      </c>
      <c r="B7413" t="s">
        <v>8217</v>
      </c>
      <c r="C7413" t="s">
        <v>65</v>
      </c>
      <c r="D7413">
        <v>0.11</v>
      </c>
    </row>
    <row r="7414" spans="1:4" x14ac:dyDescent="0.2">
      <c r="A7414">
        <v>104094</v>
      </c>
      <c r="B7414" t="s">
        <v>8218</v>
      </c>
      <c r="C7414" t="s">
        <v>65</v>
      </c>
      <c r="D7414">
        <v>0.02</v>
      </c>
    </row>
    <row r="7415" spans="1:4" x14ac:dyDescent="0.2">
      <c r="A7415">
        <v>104095</v>
      </c>
      <c r="B7415" t="s">
        <v>8219</v>
      </c>
      <c r="C7415" t="s">
        <v>65</v>
      </c>
      <c r="D7415">
        <v>0.14000000000000001</v>
      </c>
    </row>
    <row r="7416" spans="1:4" x14ac:dyDescent="0.2">
      <c r="A7416">
        <v>104096</v>
      </c>
      <c r="B7416" t="s">
        <v>8220</v>
      </c>
      <c r="C7416" t="s">
        <v>65</v>
      </c>
      <c r="D7416">
        <v>1.02</v>
      </c>
    </row>
    <row r="7417" spans="1:4" x14ac:dyDescent="0.2">
      <c r="A7417">
        <v>102900</v>
      </c>
      <c r="B7417" t="s">
        <v>8221</v>
      </c>
      <c r="C7417" t="s">
        <v>65</v>
      </c>
      <c r="D7417">
        <v>0</v>
      </c>
    </row>
    <row r="7418" spans="1:4" x14ac:dyDescent="0.2">
      <c r="A7418">
        <v>102901</v>
      </c>
      <c r="B7418" t="s">
        <v>8222</v>
      </c>
      <c r="C7418" t="s">
        <v>65</v>
      </c>
      <c r="D7418">
        <v>0</v>
      </c>
    </row>
    <row r="7419" spans="1:4" x14ac:dyDescent="0.2">
      <c r="A7419">
        <v>102902</v>
      </c>
      <c r="B7419" t="s">
        <v>8223</v>
      </c>
      <c r="C7419" t="s">
        <v>65</v>
      </c>
      <c r="D7419">
        <v>0</v>
      </c>
    </row>
    <row r="7420" spans="1:4" x14ac:dyDescent="0.2">
      <c r="A7420">
        <v>102903</v>
      </c>
      <c r="B7420" t="s">
        <v>8224</v>
      </c>
      <c r="C7420" t="s">
        <v>65</v>
      </c>
      <c r="D7420">
        <v>12.28</v>
      </c>
    </row>
    <row r="7421" spans="1:4" x14ac:dyDescent="0.2">
      <c r="A7421">
        <v>89029</v>
      </c>
      <c r="B7421" t="s">
        <v>8225</v>
      </c>
      <c r="C7421" t="s">
        <v>65</v>
      </c>
      <c r="D7421">
        <v>33.340000000000003</v>
      </c>
    </row>
    <row r="7422" spans="1:4" x14ac:dyDescent="0.2">
      <c r="A7422">
        <v>89030</v>
      </c>
      <c r="B7422" t="s">
        <v>8226</v>
      </c>
      <c r="C7422" t="s">
        <v>65</v>
      </c>
      <c r="D7422">
        <v>14.68</v>
      </c>
    </row>
    <row r="7423" spans="1:4" x14ac:dyDescent="0.2">
      <c r="A7423">
        <v>5724</v>
      </c>
      <c r="B7423" t="s">
        <v>8227</v>
      </c>
      <c r="C7423" t="s">
        <v>65</v>
      </c>
      <c r="D7423">
        <v>59.61</v>
      </c>
    </row>
    <row r="7424" spans="1:4" x14ac:dyDescent="0.2">
      <c r="A7424">
        <v>53817</v>
      </c>
      <c r="B7424" t="s">
        <v>8228</v>
      </c>
      <c r="C7424" t="s">
        <v>65</v>
      </c>
      <c r="D7424">
        <v>65.77</v>
      </c>
    </row>
    <row r="7425" spans="1:4" x14ac:dyDescent="0.2">
      <c r="A7425">
        <v>88839</v>
      </c>
      <c r="B7425" t="s">
        <v>8229</v>
      </c>
      <c r="C7425" t="s">
        <v>65</v>
      </c>
      <c r="D7425">
        <v>34.9</v>
      </c>
    </row>
    <row r="7426" spans="1:4" x14ac:dyDescent="0.2">
      <c r="A7426">
        <v>88840</v>
      </c>
      <c r="B7426" t="s">
        <v>8230</v>
      </c>
      <c r="C7426" t="s">
        <v>65</v>
      </c>
      <c r="D7426">
        <v>15.37</v>
      </c>
    </row>
    <row r="7427" spans="1:4" x14ac:dyDescent="0.2">
      <c r="A7427">
        <v>88841</v>
      </c>
      <c r="B7427" t="s">
        <v>8231</v>
      </c>
      <c r="C7427" t="s">
        <v>65</v>
      </c>
      <c r="D7427">
        <v>62.39</v>
      </c>
    </row>
    <row r="7428" spans="1:4" x14ac:dyDescent="0.2">
      <c r="A7428">
        <v>88842</v>
      </c>
      <c r="B7428" t="s">
        <v>8232</v>
      </c>
      <c r="C7428" t="s">
        <v>65</v>
      </c>
      <c r="D7428">
        <v>82.27</v>
      </c>
    </row>
    <row r="7429" spans="1:4" x14ac:dyDescent="0.2">
      <c r="A7429">
        <v>89009</v>
      </c>
      <c r="B7429" t="s">
        <v>8233</v>
      </c>
      <c r="C7429" t="s">
        <v>65</v>
      </c>
      <c r="D7429">
        <v>43.22</v>
      </c>
    </row>
    <row r="7430" spans="1:4" x14ac:dyDescent="0.2">
      <c r="A7430">
        <v>89010</v>
      </c>
      <c r="B7430" t="s">
        <v>8234</v>
      </c>
      <c r="C7430" t="s">
        <v>65</v>
      </c>
      <c r="D7430">
        <v>19.04</v>
      </c>
    </row>
    <row r="7431" spans="1:4" x14ac:dyDescent="0.2">
      <c r="A7431">
        <v>53810</v>
      </c>
      <c r="B7431" t="s">
        <v>8235</v>
      </c>
      <c r="C7431" t="s">
        <v>65</v>
      </c>
      <c r="D7431">
        <v>77.28</v>
      </c>
    </row>
    <row r="7432" spans="1:4" x14ac:dyDescent="0.2">
      <c r="A7432">
        <v>5721</v>
      </c>
      <c r="B7432" t="s">
        <v>8236</v>
      </c>
      <c r="C7432" t="s">
        <v>65</v>
      </c>
      <c r="D7432">
        <v>98.72</v>
      </c>
    </row>
    <row r="7433" spans="1:4" x14ac:dyDescent="0.2">
      <c r="A7433">
        <v>89017</v>
      </c>
      <c r="B7433" t="s">
        <v>8237</v>
      </c>
      <c r="C7433" t="s">
        <v>65</v>
      </c>
      <c r="D7433">
        <v>42.96</v>
      </c>
    </row>
    <row r="7434" spans="1:4" x14ac:dyDescent="0.2">
      <c r="A7434">
        <v>89018</v>
      </c>
      <c r="B7434" t="s">
        <v>8238</v>
      </c>
      <c r="C7434" t="s">
        <v>65</v>
      </c>
      <c r="D7434">
        <v>18.920000000000002</v>
      </c>
    </row>
    <row r="7435" spans="1:4" x14ac:dyDescent="0.2">
      <c r="A7435">
        <v>53806</v>
      </c>
      <c r="B7435" t="s">
        <v>8239</v>
      </c>
      <c r="C7435" t="s">
        <v>65</v>
      </c>
      <c r="D7435">
        <v>76.81</v>
      </c>
    </row>
    <row r="7436" spans="1:4" x14ac:dyDescent="0.2">
      <c r="A7436">
        <v>5718</v>
      </c>
      <c r="B7436" t="s">
        <v>8240</v>
      </c>
      <c r="C7436" t="s">
        <v>65</v>
      </c>
      <c r="D7436">
        <v>111.88</v>
      </c>
    </row>
    <row r="7437" spans="1:4" x14ac:dyDescent="0.2">
      <c r="A7437">
        <v>89013</v>
      </c>
      <c r="B7437" t="s">
        <v>8241</v>
      </c>
      <c r="C7437" t="s">
        <v>65</v>
      </c>
      <c r="D7437">
        <v>141.59</v>
      </c>
    </row>
    <row r="7438" spans="1:4" x14ac:dyDescent="0.2">
      <c r="A7438">
        <v>89014</v>
      </c>
      <c r="B7438" t="s">
        <v>8242</v>
      </c>
      <c r="C7438" t="s">
        <v>65</v>
      </c>
      <c r="D7438">
        <v>62.37</v>
      </c>
    </row>
    <row r="7439" spans="1:4" x14ac:dyDescent="0.2">
      <c r="A7439">
        <v>53814</v>
      </c>
      <c r="B7439" t="s">
        <v>8243</v>
      </c>
      <c r="C7439" t="s">
        <v>65</v>
      </c>
      <c r="D7439">
        <v>253.14</v>
      </c>
    </row>
    <row r="7440" spans="1:4" x14ac:dyDescent="0.2">
      <c r="A7440">
        <v>5722</v>
      </c>
      <c r="B7440" t="s">
        <v>8244</v>
      </c>
      <c r="C7440" t="s">
        <v>65</v>
      </c>
      <c r="D7440">
        <v>228.31</v>
      </c>
    </row>
    <row r="7441" spans="1:4" x14ac:dyDescent="0.2">
      <c r="A7441">
        <v>96015</v>
      </c>
      <c r="B7441" t="s">
        <v>8245</v>
      </c>
      <c r="C7441" t="s">
        <v>65</v>
      </c>
      <c r="D7441">
        <v>22.72</v>
      </c>
    </row>
    <row r="7442" spans="1:4" x14ac:dyDescent="0.2">
      <c r="A7442">
        <v>96016</v>
      </c>
      <c r="B7442" t="s">
        <v>8246</v>
      </c>
      <c r="C7442" t="s">
        <v>65</v>
      </c>
      <c r="D7442">
        <v>6.09</v>
      </c>
    </row>
    <row r="7443" spans="1:4" x14ac:dyDescent="0.2">
      <c r="A7443">
        <v>96018</v>
      </c>
      <c r="B7443" t="s">
        <v>8247</v>
      </c>
      <c r="C7443" t="s">
        <v>65</v>
      </c>
      <c r="D7443">
        <v>24.85</v>
      </c>
    </row>
    <row r="7444" spans="1:4" x14ac:dyDescent="0.2">
      <c r="A7444">
        <v>96019</v>
      </c>
      <c r="B7444" t="s">
        <v>8248</v>
      </c>
      <c r="C7444" t="s">
        <v>65</v>
      </c>
      <c r="D7444">
        <v>101.8</v>
      </c>
    </row>
    <row r="7445" spans="1:4" x14ac:dyDescent="0.2">
      <c r="A7445">
        <v>96008</v>
      </c>
      <c r="B7445" t="s">
        <v>8249</v>
      </c>
      <c r="C7445" t="s">
        <v>65</v>
      </c>
      <c r="D7445">
        <v>22.93</v>
      </c>
    </row>
    <row r="7446" spans="1:4" x14ac:dyDescent="0.2">
      <c r="A7446">
        <v>96009</v>
      </c>
      <c r="B7446" t="s">
        <v>8250</v>
      </c>
      <c r="C7446" t="s">
        <v>65</v>
      </c>
      <c r="D7446">
        <v>6.15</v>
      </c>
    </row>
    <row r="7447" spans="1:4" x14ac:dyDescent="0.2">
      <c r="A7447">
        <v>96011</v>
      </c>
      <c r="B7447" t="s">
        <v>8251</v>
      </c>
      <c r="C7447" t="s">
        <v>65</v>
      </c>
      <c r="D7447">
        <v>25.08</v>
      </c>
    </row>
    <row r="7448" spans="1:4" x14ac:dyDescent="0.2">
      <c r="A7448">
        <v>96012</v>
      </c>
      <c r="B7448" t="s">
        <v>8252</v>
      </c>
      <c r="C7448" t="s">
        <v>65</v>
      </c>
      <c r="D7448">
        <v>101.8</v>
      </c>
    </row>
    <row r="7449" spans="1:4" x14ac:dyDescent="0.2">
      <c r="A7449">
        <v>96023</v>
      </c>
      <c r="B7449" t="s">
        <v>8253</v>
      </c>
      <c r="C7449" t="s">
        <v>65</v>
      </c>
      <c r="D7449">
        <v>17.57</v>
      </c>
    </row>
    <row r="7450" spans="1:4" x14ac:dyDescent="0.2">
      <c r="A7450">
        <v>96024</v>
      </c>
      <c r="B7450" t="s">
        <v>8254</v>
      </c>
      <c r="C7450" t="s">
        <v>65</v>
      </c>
      <c r="D7450">
        <v>4.7</v>
      </c>
    </row>
    <row r="7451" spans="1:4" x14ac:dyDescent="0.2">
      <c r="A7451">
        <v>96026</v>
      </c>
      <c r="B7451" t="s">
        <v>8255</v>
      </c>
      <c r="C7451" t="s">
        <v>65</v>
      </c>
      <c r="D7451">
        <v>19.21</v>
      </c>
    </row>
    <row r="7452" spans="1:4" x14ac:dyDescent="0.2">
      <c r="A7452">
        <v>96027</v>
      </c>
      <c r="B7452" t="s">
        <v>8256</v>
      </c>
      <c r="C7452" t="s">
        <v>65</v>
      </c>
      <c r="D7452">
        <v>70.930000000000007</v>
      </c>
    </row>
    <row r="7453" spans="1:4" x14ac:dyDescent="0.2">
      <c r="A7453">
        <v>96053</v>
      </c>
      <c r="B7453" t="s">
        <v>8257</v>
      </c>
      <c r="C7453" t="s">
        <v>65</v>
      </c>
      <c r="D7453">
        <v>17.78</v>
      </c>
    </row>
    <row r="7454" spans="1:4" x14ac:dyDescent="0.2">
      <c r="A7454">
        <v>96055</v>
      </c>
      <c r="B7454" t="s">
        <v>8258</v>
      </c>
      <c r="C7454" t="s">
        <v>65</v>
      </c>
      <c r="D7454">
        <v>4.76</v>
      </c>
    </row>
    <row r="7455" spans="1:4" x14ac:dyDescent="0.2">
      <c r="A7455">
        <v>96056</v>
      </c>
      <c r="B7455" t="s">
        <v>8259</v>
      </c>
      <c r="C7455" t="s">
        <v>65</v>
      </c>
      <c r="D7455">
        <v>19.440000000000001</v>
      </c>
    </row>
    <row r="7456" spans="1:4" x14ac:dyDescent="0.2">
      <c r="A7456">
        <v>96057</v>
      </c>
      <c r="B7456" t="s">
        <v>8260</v>
      </c>
      <c r="C7456" t="s">
        <v>65</v>
      </c>
      <c r="D7456">
        <v>70.930000000000007</v>
      </c>
    </row>
    <row r="7457" spans="1:4" x14ac:dyDescent="0.2">
      <c r="A7457">
        <v>7063</v>
      </c>
      <c r="B7457" t="s">
        <v>8261</v>
      </c>
      <c r="C7457" t="s">
        <v>65</v>
      </c>
      <c r="D7457">
        <v>19.27</v>
      </c>
    </row>
    <row r="7458" spans="1:4" x14ac:dyDescent="0.2">
      <c r="A7458">
        <v>7064</v>
      </c>
      <c r="B7458" t="s">
        <v>8262</v>
      </c>
      <c r="C7458" t="s">
        <v>65</v>
      </c>
      <c r="D7458">
        <v>5.2</v>
      </c>
    </row>
    <row r="7459" spans="1:4" x14ac:dyDescent="0.2">
      <c r="A7459">
        <v>7065</v>
      </c>
      <c r="B7459" t="s">
        <v>8263</v>
      </c>
      <c r="C7459" t="s">
        <v>65</v>
      </c>
      <c r="D7459">
        <v>21.08</v>
      </c>
    </row>
    <row r="7460" spans="1:4" x14ac:dyDescent="0.2">
      <c r="A7460">
        <v>7066</v>
      </c>
      <c r="B7460" t="s">
        <v>8264</v>
      </c>
      <c r="C7460" t="s">
        <v>65</v>
      </c>
      <c r="D7460">
        <v>101.8</v>
      </c>
    </row>
    <row r="7461" spans="1:4" x14ac:dyDescent="0.2">
      <c r="A7461">
        <v>89033</v>
      </c>
      <c r="B7461" t="s">
        <v>8265</v>
      </c>
      <c r="C7461" t="s">
        <v>65</v>
      </c>
      <c r="D7461">
        <v>14.12</v>
      </c>
    </row>
    <row r="7462" spans="1:4" x14ac:dyDescent="0.2">
      <c r="A7462">
        <v>89034</v>
      </c>
      <c r="B7462" t="s">
        <v>8266</v>
      </c>
      <c r="C7462" t="s">
        <v>65</v>
      </c>
      <c r="D7462">
        <v>3.78</v>
      </c>
    </row>
    <row r="7463" spans="1:4" x14ac:dyDescent="0.2">
      <c r="A7463">
        <v>5714</v>
      </c>
      <c r="B7463" t="s">
        <v>8267</v>
      </c>
      <c r="C7463" t="s">
        <v>65</v>
      </c>
      <c r="D7463">
        <v>15.44</v>
      </c>
    </row>
    <row r="7464" spans="1:4" x14ac:dyDescent="0.2">
      <c r="A7464">
        <v>5715</v>
      </c>
      <c r="B7464" t="s">
        <v>8268</v>
      </c>
      <c r="C7464" t="s">
        <v>65</v>
      </c>
      <c r="D7464">
        <v>70.930000000000007</v>
      </c>
    </row>
    <row r="7465" spans="1:4" x14ac:dyDescent="0.2">
      <c r="A7465">
        <v>102906</v>
      </c>
      <c r="B7465" t="s">
        <v>8269</v>
      </c>
      <c r="C7465" t="s">
        <v>65</v>
      </c>
      <c r="D7465">
        <v>0</v>
      </c>
    </row>
    <row r="7466" spans="1:4" x14ac:dyDescent="0.2">
      <c r="A7466">
        <v>102907</v>
      </c>
      <c r="B7466" t="s">
        <v>8270</v>
      </c>
      <c r="C7466" t="s">
        <v>65</v>
      </c>
      <c r="D7466">
        <v>0</v>
      </c>
    </row>
    <row r="7467" spans="1:4" x14ac:dyDescent="0.2">
      <c r="A7467">
        <v>102908</v>
      </c>
      <c r="B7467" t="s">
        <v>8271</v>
      </c>
      <c r="C7467" t="s">
        <v>65</v>
      </c>
      <c r="D7467">
        <v>0</v>
      </c>
    </row>
    <row r="7468" spans="1:4" x14ac:dyDescent="0.2">
      <c r="A7468">
        <v>102909</v>
      </c>
      <c r="B7468" t="s">
        <v>8272</v>
      </c>
      <c r="C7468" t="s">
        <v>65</v>
      </c>
      <c r="D7468">
        <v>4.4400000000000004</v>
      </c>
    </row>
    <row r="7469" spans="1:4" x14ac:dyDescent="0.2">
      <c r="A7469">
        <v>93435</v>
      </c>
      <c r="B7469" t="s">
        <v>8273</v>
      </c>
      <c r="C7469" t="s">
        <v>65</v>
      </c>
      <c r="D7469">
        <v>9.3000000000000007</v>
      </c>
    </row>
    <row r="7470" spans="1:4" x14ac:dyDescent="0.2">
      <c r="A7470">
        <v>93436</v>
      </c>
      <c r="B7470" t="s">
        <v>8274</v>
      </c>
      <c r="C7470" t="s">
        <v>65</v>
      </c>
      <c r="D7470">
        <v>2.86</v>
      </c>
    </row>
    <row r="7471" spans="1:4" x14ac:dyDescent="0.2">
      <c r="A7471">
        <v>93437</v>
      </c>
      <c r="B7471" t="s">
        <v>8275</v>
      </c>
      <c r="C7471" t="s">
        <v>65</v>
      </c>
      <c r="D7471">
        <v>10.17</v>
      </c>
    </row>
    <row r="7472" spans="1:4" x14ac:dyDescent="0.2">
      <c r="A7472">
        <v>93438</v>
      </c>
      <c r="B7472" t="s">
        <v>8276</v>
      </c>
      <c r="C7472" t="s">
        <v>65</v>
      </c>
      <c r="D7472">
        <v>118.25</v>
      </c>
    </row>
    <row r="7473" spans="1:4" x14ac:dyDescent="0.2">
      <c r="A7473">
        <v>100643</v>
      </c>
      <c r="B7473" t="s">
        <v>8277</v>
      </c>
      <c r="C7473" t="s">
        <v>65</v>
      </c>
      <c r="D7473">
        <v>416.95</v>
      </c>
    </row>
    <row r="7474" spans="1:4" x14ac:dyDescent="0.2">
      <c r="A7474">
        <v>100644</v>
      </c>
      <c r="B7474" t="s">
        <v>8278</v>
      </c>
      <c r="C7474" t="s">
        <v>65</v>
      </c>
      <c r="D7474">
        <v>146.97</v>
      </c>
    </row>
    <row r="7475" spans="1:4" x14ac:dyDescent="0.2">
      <c r="A7475">
        <v>100645</v>
      </c>
      <c r="B7475" t="s">
        <v>8279</v>
      </c>
      <c r="C7475" t="s">
        <v>65</v>
      </c>
      <c r="D7475">
        <v>670.24</v>
      </c>
    </row>
    <row r="7476" spans="1:4" x14ac:dyDescent="0.2">
      <c r="A7476">
        <v>100646</v>
      </c>
      <c r="B7476" t="s">
        <v>8280</v>
      </c>
      <c r="C7476" t="s">
        <v>65</v>
      </c>
      <c r="D7476">
        <v>5670</v>
      </c>
    </row>
    <row r="7477" spans="1:4" x14ac:dyDescent="0.2">
      <c r="A7477">
        <v>95116</v>
      </c>
      <c r="B7477" t="s">
        <v>8281</v>
      </c>
      <c r="C7477" t="s">
        <v>65</v>
      </c>
      <c r="D7477">
        <v>32.549999999999997</v>
      </c>
    </row>
    <row r="7478" spans="1:4" x14ac:dyDescent="0.2">
      <c r="A7478">
        <v>95117</v>
      </c>
      <c r="B7478" t="s">
        <v>8282</v>
      </c>
      <c r="C7478" t="s">
        <v>65</v>
      </c>
      <c r="D7478">
        <v>10.039999999999999</v>
      </c>
    </row>
    <row r="7479" spans="1:4" x14ac:dyDescent="0.2">
      <c r="A7479">
        <v>53794</v>
      </c>
      <c r="B7479" t="s">
        <v>8283</v>
      </c>
      <c r="C7479" t="s">
        <v>65</v>
      </c>
      <c r="D7479">
        <v>35.619999999999997</v>
      </c>
    </row>
    <row r="7480" spans="1:4" x14ac:dyDescent="0.2">
      <c r="A7480">
        <v>5703</v>
      </c>
      <c r="B7480" t="s">
        <v>8284</v>
      </c>
      <c r="C7480" t="s">
        <v>65</v>
      </c>
      <c r="D7480">
        <v>25.94</v>
      </c>
    </row>
    <row r="7481" spans="1:4" x14ac:dyDescent="0.2">
      <c r="A7481">
        <v>88847</v>
      </c>
      <c r="B7481" t="s">
        <v>8285</v>
      </c>
      <c r="C7481" t="s">
        <v>65</v>
      </c>
      <c r="D7481">
        <v>22.82</v>
      </c>
    </row>
    <row r="7482" spans="1:4" x14ac:dyDescent="0.2">
      <c r="A7482">
        <v>88848</v>
      </c>
      <c r="B7482" t="s">
        <v>8286</v>
      </c>
      <c r="C7482" t="s">
        <v>65</v>
      </c>
      <c r="D7482">
        <v>9.3800000000000008</v>
      </c>
    </row>
    <row r="7483" spans="1:4" x14ac:dyDescent="0.2">
      <c r="A7483">
        <v>5741</v>
      </c>
      <c r="B7483" t="s">
        <v>8287</v>
      </c>
      <c r="C7483" t="s">
        <v>65</v>
      </c>
      <c r="D7483">
        <v>42.78</v>
      </c>
    </row>
    <row r="7484" spans="1:4" x14ac:dyDescent="0.2">
      <c r="A7484">
        <v>5742</v>
      </c>
      <c r="B7484" t="s">
        <v>8288</v>
      </c>
      <c r="C7484" t="s">
        <v>65</v>
      </c>
      <c r="D7484">
        <v>29.04</v>
      </c>
    </row>
    <row r="7485" spans="1:4" x14ac:dyDescent="0.2">
      <c r="A7485">
        <v>100637</v>
      </c>
      <c r="B7485" t="s">
        <v>8289</v>
      </c>
      <c r="C7485" t="s">
        <v>65</v>
      </c>
      <c r="D7485">
        <v>203.49</v>
      </c>
    </row>
    <row r="7486" spans="1:4" x14ac:dyDescent="0.2">
      <c r="A7486">
        <v>100638</v>
      </c>
      <c r="B7486" t="s">
        <v>8290</v>
      </c>
      <c r="C7486" t="s">
        <v>65</v>
      </c>
      <c r="D7486">
        <v>62.55</v>
      </c>
    </row>
    <row r="7487" spans="1:4" x14ac:dyDescent="0.2">
      <c r="A7487">
        <v>100639</v>
      </c>
      <c r="B7487" t="s">
        <v>8291</v>
      </c>
      <c r="C7487" t="s">
        <v>65</v>
      </c>
      <c r="D7487">
        <v>254.56</v>
      </c>
    </row>
    <row r="7488" spans="1:4" x14ac:dyDescent="0.2">
      <c r="A7488">
        <v>100640</v>
      </c>
      <c r="B7488" t="s">
        <v>8292</v>
      </c>
      <c r="C7488" t="s">
        <v>65</v>
      </c>
      <c r="D7488">
        <v>4536</v>
      </c>
    </row>
    <row r="7489" spans="1:4" x14ac:dyDescent="0.2">
      <c r="A7489">
        <v>93429</v>
      </c>
      <c r="B7489" t="s">
        <v>8293</v>
      </c>
      <c r="C7489" t="s">
        <v>65</v>
      </c>
      <c r="D7489">
        <v>165.66</v>
      </c>
    </row>
    <row r="7490" spans="1:4" x14ac:dyDescent="0.2">
      <c r="A7490">
        <v>93430</v>
      </c>
      <c r="B7490" t="s">
        <v>8294</v>
      </c>
      <c r="C7490" t="s">
        <v>65</v>
      </c>
      <c r="D7490">
        <v>50.92</v>
      </c>
    </row>
    <row r="7491" spans="1:4" x14ac:dyDescent="0.2">
      <c r="A7491">
        <v>93431</v>
      </c>
      <c r="B7491" t="s">
        <v>8295</v>
      </c>
      <c r="C7491" t="s">
        <v>65</v>
      </c>
      <c r="D7491">
        <v>207.24</v>
      </c>
    </row>
    <row r="7492" spans="1:4" x14ac:dyDescent="0.2">
      <c r="A7492">
        <v>93432</v>
      </c>
      <c r="B7492" t="s">
        <v>8296</v>
      </c>
      <c r="C7492" t="s">
        <v>65</v>
      </c>
      <c r="D7492">
        <v>2268</v>
      </c>
    </row>
    <row r="7493" spans="1:4" x14ac:dyDescent="0.2">
      <c r="A7493">
        <v>95118</v>
      </c>
      <c r="B7493" t="s">
        <v>8297</v>
      </c>
      <c r="C7493" t="s">
        <v>65</v>
      </c>
      <c r="D7493">
        <v>75.98</v>
      </c>
    </row>
    <row r="7494" spans="1:4" x14ac:dyDescent="0.2">
      <c r="A7494">
        <v>95119</v>
      </c>
      <c r="B7494" t="s">
        <v>8298</v>
      </c>
      <c r="C7494" t="s">
        <v>65</v>
      </c>
      <c r="D7494">
        <v>23.44</v>
      </c>
    </row>
    <row r="7495" spans="1:4" x14ac:dyDescent="0.2">
      <c r="A7495">
        <v>5707</v>
      </c>
      <c r="B7495" t="s">
        <v>8299</v>
      </c>
      <c r="C7495" t="s">
        <v>65</v>
      </c>
      <c r="D7495">
        <v>83.12</v>
      </c>
    </row>
    <row r="7496" spans="1:4" x14ac:dyDescent="0.2">
      <c r="A7496">
        <v>95120</v>
      </c>
      <c r="B7496" t="s">
        <v>8300</v>
      </c>
      <c r="C7496" t="s">
        <v>65</v>
      </c>
      <c r="D7496">
        <v>69.48</v>
      </c>
    </row>
    <row r="7497" spans="1:4" x14ac:dyDescent="0.2">
      <c r="A7497">
        <v>103657</v>
      </c>
      <c r="B7497" t="s">
        <v>8301</v>
      </c>
      <c r="C7497" t="s">
        <v>65</v>
      </c>
      <c r="D7497">
        <v>0</v>
      </c>
    </row>
    <row r="7498" spans="1:4" x14ac:dyDescent="0.2">
      <c r="A7498">
        <v>103658</v>
      </c>
      <c r="B7498" t="s">
        <v>8302</v>
      </c>
      <c r="C7498" t="s">
        <v>65</v>
      </c>
      <c r="D7498">
        <v>0</v>
      </c>
    </row>
    <row r="7499" spans="1:4" x14ac:dyDescent="0.2">
      <c r="A7499">
        <v>103659</v>
      </c>
      <c r="B7499" t="s">
        <v>8303</v>
      </c>
      <c r="C7499" t="s">
        <v>65</v>
      </c>
      <c r="D7499">
        <v>0</v>
      </c>
    </row>
    <row r="7500" spans="1:4" x14ac:dyDescent="0.2">
      <c r="A7500">
        <v>103660</v>
      </c>
      <c r="B7500" t="s">
        <v>8304</v>
      </c>
      <c r="C7500" t="s">
        <v>65</v>
      </c>
      <c r="D7500">
        <v>12</v>
      </c>
    </row>
    <row r="7501" spans="1:4" x14ac:dyDescent="0.2">
      <c r="A7501">
        <v>89015</v>
      </c>
      <c r="B7501" t="s">
        <v>8305</v>
      </c>
      <c r="C7501" t="s">
        <v>65</v>
      </c>
      <c r="D7501">
        <v>3.84</v>
      </c>
    </row>
    <row r="7502" spans="1:4" x14ac:dyDescent="0.2">
      <c r="A7502">
        <v>89016</v>
      </c>
      <c r="B7502" t="s">
        <v>8306</v>
      </c>
      <c r="C7502" t="s">
        <v>65</v>
      </c>
      <c r="D7502">
        <v>1.01</v>
      </c>
    </row>
    <row r="7503" spans="1:4" x14ac:dyDescent="0.2">
      <c r="A7503">
        <v>53804</v>
      </c>
      <c r="B7503" t="s">
        <v>8307</v>
      </c>
      <c r="C7503" t="s">
        <v>65</v>
      </c>
      <c r="D7503">
        <v>4.8</v>
      </c>
    </row>
    <row r="7504" spans="1:4" x14ac:dyDescent="0.2">
      <c r="A7504">
        <v>90582</v>
      </c>
      <c r="B7504" t="s">
        <v>8308</v>
      </c>
      <c r="C7504" t="s">
        <v>65</v>
      </c>
      <c r="D7504">
        <v>0.43</v>
      </c>
    </row>
    <row r="7505" spans="1:4" x14ac:dyDescent="0.2">
      <c r="A7505">
        <v>90583</v>
      </c>
      <c r="B7505" t="s">
        <v>8309</v>
      </c>
      <c r="C7505" t="s">
        <v>65</v>
      </c>
      <c r="D7505">
        <v>0.1</v>
      </c>
    </row>
    <row r="7506" spans="1:4" x14ac:dyDescent="0.2">
      <c r="A7506">
        <v>90584</v>
      </c>
      <c r="B7506" t="s">
        <v>8310</v>
      </c>
      <c r="C7506" t="s">
        <v>65</v>
      </c>
      <c r="D7506">
        <v>0.33</v>
      </c>
    </row>
    <row r="7507" spans="1:4" x14ac:dyDescent="0.2">
      <c r="A7507">
        <v>90585</v>
      </c>
      <c r="B7507" t="s">
        <v>8311</v>
      </c>
      <c r="C7507" t="s">
        <v>65</v>
      </c>
      <c r="D7507">
        <v>0.56000000000000005</v>
      </c>
    </row>
    <row r="7508" spans="1:4" x14ac:dyDescent="0.2">
      <c r="A7508">
        <v>89240</v>
      </c>
      <c r="B7508" t="s">
        <v>8312</v>
      </c>
      <c r="C7508" t="s">
        <v>65</v>
      </c>
      <c r="D7508">
        <v>83.71</v>
      </c>
    </row>
    <row r="7509" spans="1:4" x14ac:dyDescent="0.2">
      <c r="A7509">
        <v>89241</v>
      </c>
      <c r="B7509" t="s">
        <v>8313</v>
      </c>
      <c r="C7509" t="s">
        <v>65</v>
      </c>
      <c r="D7509">
        <v>29.5</v>
      </c>
    </row>
    <row r="7510" spans="1:4" x14ac:dyDescent="0.2">
      <c r="A7510">
        <v>5710</v>
      </c>
      <c r="B7510" t="s">
        <v>8314</v>
      </c>
      <c r="C7510" t="s">
        <v>65</v>
      </c>
      <c r="D7510">
        <v>134.56</v>
      </c>
    </row>
    <row r="7511" spans="1:4" x14ac:dyDescent="0.2">
      <c r="A7511">
        <v>5711</v>
      </c>
      <c r="B7511" t="s">
        <v>8315</v>
      </c>
      <c r="C7511" t="s">
        <v>65</v>
      </c>
      <c r="D7511">
        <v>93.74</v>
      </c>
    </row>
    <row r="7512" spans="1:4" x14ac:dyDescent="0.2">
      <c r="A7512">
        <v>89253</v>
      </c>
      <c r="B7512" t="s">
        <v>8316</v>
      </c>
      <c r="C7512" t="s">
        <v>65</v>
      </c>
      <c r="D7512">
        <v>68.599999999999994</v>
      </c>
    </row>
    <row r="7513" spans="1:4" x14ac:dyDescent="0.2">
      <c r="A7513">
        <v>89254</v>
      </c>
      <c r="B7513" t="s">
        <v>8317</v>
      </c>
      <c r="C7513" t="s">
        <v>65</v>
      </c>
      <c r="D7513">
        <v>24.18</v>
      </c>
    </row>
    <row r="7514" spans="1:4" x14ac:dyDescent="0.2">
      <c r="A7514">
        <v>89255</v>
      </c>
      <c r="B7514" t="s">
        <v>8318</v>
      </c>
      <c r="C7514" t="s">
        <v>65</v>
      </c>
      <c r="D7514">
        <v>110.27</v>
      </c>
    </row>
    <row r="7515" spans="1:4" x14ac:dyDescent="0.2">
      <c r="A7515">
        <v>89256</v>
      </c>
      <c r="B7515" t="s">
        <v>8319</v>
      </c>
      <c r="C7515" t="s">
        <v>65</v>
      </c>
      <c r="D7515">
        <v>89.27</v>
      </c>
    </row>
    <row r="7516" spans="1:4" x14ac:dyDescent="0.2">
      <c r="A7516">
        <v>103797</v>
      </c>
      <c r="B7516" t="s">
        <v>8320</v>
      </c>
      <c r="C7516" t="s">
        <v>61</v>
      </c>
      <c r="D7516">
        <v>16.350000000000001</v>
      </c>
    </row>
    <row r="7517" spans="1:4" x14ac:dyDescent="0.2">
      <c r="A7517">
        <v>103930</v>
      </c>
      <c r="B7517" t="s">
        <v>8321</v>
      </c>
      <c r="C7517" t="s">
        <v>69</v>
      </c>
      <c r="D7517">
        <v>937.75</v>
      </c>
    </row>
    <row r="7518" spans="1:4" x14ac:dyDescent="0.2">
      <c r="A7518">
        <v>103931</v>
      </c>
      <c r="B7518" t="s">
        <v>8322</v>
      </c>
      <c r="C7518" t="s">
        <v>69</v>
      </c>
      <c r="D7518">
        <v>693.74</v>
      </c>
    </row>
    <row r="7519" spans="1:4" x14ac:dyDescent="0.2">
      <c r="A7519">
        <v>103932</v>
      </c>
      <c r="B7519" t="s">
        <v>8323</v>
      </c>
      <c r="C7519" t="s">
        <v>69</v>
      </c>
      <c r="D7519">
        <v>658</v>
      </c>
    </row>
    <row r="7520" spans="1:4" x14ac:dyDescent="0.2">
      <c r="A7520">
        <v>103929</v>
      </c>
      <c r="B7520" t="s">
        <v>8324</v>
      </c>
      <c r="C7520" t="s">
        <v>69</v>
      </c>
      <c r="D7520">
        <v>1498.19</v>
      </c>
    </row>
    <row r="7521" spans="1:4" x14ac:dyDescent="0.2">
      <c r="A7521">
        <v>103928</v>
      </c>
      <c r="B7521" t="s">
        <v>8325</v>
      </c>
      <c r="C7521" t="s">
        <v>69</v>
      </c>
      <c r="D7521">
        <v>612.41999999999996</v>
      </c>
    </row>
    <row r="7522" spans="1:4" x14ac:dyDescent="0.2">
      <c r="A7522">
        <v>103798</v>
      </c>
      <c r="B7522" t="s">
        <v>8326</v>
      </c>
      <c r="C7522" t="s">
        <v>69</v>
      </c>
      <c r="D7522">
        <v>882.05</v>
      </c>
    </row>
    <row r="7523" spans="1:4" x14ac:dyDescent="0.2">
      <c r="A7523">
        <v>103801</v>
      </c>
      <c r="B7523" t="s">
        <v>8327</v>
      </c>
      <c r="C7523" t="s">
        <v>69</v>
      </c>
      <c r="D7523">
        <v>771.42</v>
      </c>
    </row>
    <row r="7524" spans="1:4" x14ac:dyDescent="0.2">
      <c r="A7524">
        <v>103933</v>
      </c>
      <c r="B7524" t="s">
        <v>8328</v>
      </c>
      <c r="C7524" t="s">
        <v>69</v>
      </c>
      <c r="D7524">
        <v>1873.24</v>
      </c>
    </row>
    <row r="7525" spans="1:4" x14ac:dyDescent="0.2">
      <c r="A7525">
        <v>103925</v>
      </c>
      <c r="B7525" t="s">
        <v>8329</v>
      </c>
      <c r="C7525" t="s">
        <v>69</v>
      </c>
      <c r="D7525">
        <v>1987.26</v>
      </c>
    </row>
    <row r="7526" spans="1:4" x14ac:dyDescent="0.2">
      <c r="A7526">
        <v>103926</v>
      </c>
      <c r="B7526" t="s">
        <v>8330</v>
      </c>
      <c r="C7526" t="s">
        <v>69</v>
      </c>
      <c r="D7526">
        <v>1643.76</v>
      </c>
    </row>
    <row r="7527" spans="1:4" x14ac:dyDescent="0.2">
      <c r="A7527">
        <v>103796</v>
      </c>
      <c r="B7527" t="s">
        <v>8331</v>
      </c>
      <c r="C7527" t="s">
        <v>59</v>
      </c>
      <c r="D7527">
        <v>72.67</v>
      </c>
    </row>
    <row r="7528" spans="1:4" x14ac:dyDescent="0.2">
      <c r="A7528">
        <v>103795</v>
      </c>
      <c r="B7528" t="s">
        <v>8332</v>
      </c>
      <c r="C7528" t="s">
        <v>59</v>
      </c>
      <c r="D7528">
        <v>92.95</v>
      </c>
    </row>
    <row r="7529" spans="1:4" x14ac:dyDescent="0.2">
      <c r="A7529">
        <v>103800</v>
      </c>
      <c r="B7529" t="s">
        <v>8333</v>
      </c>
      <c r="C7529" t="s">
        <v>69</v>
      </c>
      <c r="D7529">
        <v>612.41999999999996</v>
      </c>
    </row>
    <row r="7530" spans="1:4" x14ac:dyDescent="0.2">
      <c r="A7530">
        <v>103799</v>
      </c>
      <c r="B7530" t="s">
        <v>8334</v>
      </c>
      <c r="C7530" t="s">
        <v>69</v>
      </c>
      <c r="D7530">
        <v>523.95000000000005</v>
      </c>
    </row>
    <row r="7531" spans="1:4" x14ac:dyDescent="0.2">
      <c r="A7531">
        <v>104950</v>
      </c>
      <c r="B7531" t="s">
        <v>8335</v>
      </c>
      <c r="C7531" t="s">
        <v>69</v>
      </c>
      <c r="D7531">
        <v>0</v>
      </c>
    </row>
    <row r="7532" spans="1:4" x14ac:dyDescent="0.2">
      <c r="A7532">
        <v>104948</v>
      </c>
      <c r="B7532" t="s">
        <v>8336</v>
      </c>
      <c r="C7532" t="s">
        <v>69</v>
      </c>
      <c r="D7532">
        <v>5.05</v>
      </c>
    </row>
    <row r="7533" spans="1:4" x14ac:dyDescent="0.2">
      <c r="A7533">
        <v>104949</v>
      </c>
      <c r="B7533" t="s">
        <v>8337</v>
      </c>
      <c r="C7533" t="s">
        <v>69</v>
      </c>
      <c r="D7533">
        <v>9.56</v>
      </c>
    </row>
    <row r="7534" spans="1:4" x14ac:dyDescent="0.2">
      <c r="A7534">
        <v>104947</v>
      </c>
      <c r="B7534" t="s">
        <v>8338</v>
      </c>
      <c r="C7534" t="s">
        <v>69</v>
      </c>
      <c r="D7534">
        <v>11.26</v>
      </c>
    </row>
    <row r="7535" spans="1:4" x14ac:dyDescent="0.2">
      <c r="A7535">
        <v>104325</v>
      </c>
      <c r="B7535" t="s">
        <v>8339</v>
      </c>
      <c r="C7535" t="s">
        <v>77</v>
      </c>
      <c r="D7535">
        <v>0</v>
      </c>
    </row>
    <row r="7536" spans="1:4" x14ac:dyDescent="0.2">
      <c r="A7536">
        <v>104318</v>
      </c>
      <c r="B7536" t="s">
        <v>8340</v>
      </c>
      <c r="C7536" t="s">
        <v>77</v>
      </c>
      <c r="D7536">
        <v>7.11</v>
      </c>
    </row>
    <row r="7537" spans="1:4" x14ac:dyDescent="0.2">
      <c r="A7537">
        <v>89867</v>
      </c>
      <c r="B7537" t="s">
        <v>8341</v>
      </c>
      <c r="C7537" t="s">
        <v>77</v>
      </c>
      <c r="D7537">
        <v>7.99</v>
      </c>
    </row>
    <row r="7538" spans="1:4" x14ac:dyDescent="0.2">
      <c r="A7538">
        <v>104320</v>
      </c>
      <c r="B7538" t="s">
        <v>8342</v>
      </c>
      <c r="C7538" t="s">
        <v>77</v>
      </c>
      <c r="D7538">
        <v>11.33</v>
      </c>
    </row>
    <row r="7539" spans="1:4" x14ac:dyDescent="0.2">
      <c r="A7539">
        <v>104317</v>
      </c>
      <c r="B7539" t="s">
        <v>8343</v>
      </c>
      <c r="C7539" t="s">
        <v>77</v>
      </c>
      <c r="D7539">
        <v>6.6</v>
      </c>
    </row>
    <row r="7540" spans="1:4" x14ac:dyDescent="0.2">
      <c r="A7540">
        <v>89866</v>
      </c>
      <c r="B7540" t="s">
        <v>8344</v>
      </c>
      <c r="C7540" t="s">
        <v>77</v>
      </c>
      <c r="D7540">
        <v>7.25</v>
      </c>
    </row>
    <row r="7541" spans="1:4" x14ac:dyDescent="0.2">
      <c r="A7541">
        <v>104319</v>
      </c>
      <c r="B7541" t="s">
        <v>8345</v>
      </c>
      <c r="C7541" t="s">
        <v>77</v>
      </c>
      <c r="D7541">
        <v>9.68</v>
      </c>
    </row>
    <row r="7542" spans="1:4" x14ac:dyDescent="0.2">
      <c r="A7542">
        <v>104321</v>
      </c>
      <c r="B7542" t="s">
        <v>8346</v>
      </c>
      <c r="C7542" t="s">
        <v>77</v>
      </c>
      <c r="D7542">
        <v>5.08</v>
      </c>
    </row>
    <row r="7543" spans="1:4" x14ac:dyDescent="0.2">
      <c r="A7543">
        <v>89868</v>
      </c>
      <c r="B7543" t="s">
        <v>8347</v>
      </c>
      <c r="C7543" t="s">
        <v>77</v>
      </c>
      <c r="D7543">
        <v>5.56</v>
      </c>
    </row>
    <row r="7544" spans="1:4" x14ac:dyDescent="0.2">
      <c r="A7544">
        <v>104322</v>
      </c>
      <c r="B7544" t="s">
        <v>8348</v>
      </c>
      <c r="C7544" t="s">
        <v>77</v>
      </c>
      <c r="D7544">
        <v>7.37</v>
      </c>
    </row>
    <row r="7545" spans="1:4" x14ac:dyDescent="0.2">
      <c r="A7545">
        <v>104323</v>
      </c>
      <c r="B7545" t="s">
        <v>8349</v>
      </c>
      <c r="C7545" t="s">
        <v>77</v>
      </c>
      <c r="D7545">
        <v>9.23</v>
      </c>
    </row>
    <row r="7546" spans="1:4" x14ac:dyDescent="0.2">
      <c r="A7546">
        <v>89869</v>
      </c>
      <c r="B7546" t="s">
        <v>8350</v>
      </c>
      <c r="C7546" t="s">
        <v>77</v>
      </c>
      <c r="D7546">
        <v>10.11</v>
      </c>
    </row>
    <row r="7547" spans="1:4" x14ac:dyDescent="0.2">
      <c r="A7547">
        <v>104324</v>
      </c>
      <c r="B7547" t="s">
        <v>8351</v>
      </c>
      <c r="C7547" t="s">
        <v>77</v>
      </c>
      <c r="D7547">
        <v>13.72</v>
      </c>
    </row>
    <row r="7548" spans="1:4" x14ac:dyDescent="0.2">
      <c r="A7548">
        <v>104315</v>
      </c>
      <c r="B7548" t="s">
        <v>8352</v>
      </c>
      <c r="C7548" t="s">
        <v>54</v>
      </c>
      <c r="D7548">
        <v>15.43</v>
      </c>
    </row>
    <row r="7549" spans="1:4" x14ac:dyDescent="0.2">
      <c r="A7549">
        <v>89865</v>
      </c>
      <c r="B7549" t="s">
        <v>8353</v>
      </c>
      <c r="C7549" t="s">
        <v>54</v>
      </c>
      <c r="D7549">
        <v>16.510000000000002</v>
      </c>
    </row>
    <row r="7550" spans="1:4" x14ac:dyDescent="0.2">
      <c r="A7550">
        <v>104316</v>
      </c>
      <c r="B7550" t="s">
        <v>8354</v>
      </c>
      <c r="C7550" t="s">
        <v>54</v>
      </c>
      <c r="D7550">
        <v>22.23</v>
      </c>
    </row>
    <row r="7551" spans="1:4" x14ac:dyDescent="0.2">
      <c r="A7551">
        <v>102724</v>
      </c>
      <c r="B7551" t="s">
        <v>8355</v>
      </c>
      <c r="C7551" t="s">
        <v>77</v>
      </c>
      <c r="D7551">
        <v>31.21</v>
      </c>
    </row>
    <row r="7552" spans="1:4" x14ac:dyDescent="0.2">
      <c r="A7552">
        <v>102726</v>
      </c>
      <c r="B7552" t="s">
        <v>8356</v>
      </c>
      <c r="C7552" t="s">
        <v>77</v>
      </c>
      <c r="D7552">
        <v>28.7</v>
      </c>
    </row>
    <row r="7553" spans="1:4" x14ac:dyDescent="0.2">
      <c r="A7553">
        <v>102725</v>
      </c>
      <c r="B7553" t="s">
        <v>8357</v>
      </c>
      <c r="C7553" t="s">
        <v>77</v>
      </c>
      <c r="D7553">
        <v>30.64</v>
      </c>
    </row>
    <row r="7554" spans="1:4" x14ac:dyDescent="0.2">
      <c r="A7554">
        <v>102722</v>
      </c>
      <c r="B7554" t="s">
        <v>8358</v>
      </c>
      <c r="C7554" t="s">
        <v>54</v>
      </c>
      <c r="D7554">
        <v>59.18</v>
      </c>
    </row>
    <row r="7555" spans="1:4" x14ac:dyDescent="0.2">
      <c r="A7555">
        <v>102721</v>
      </c>
      <c r="B7555" t="s">
        <v>8359</v>
      </c>
      <c r="C7555" t="s">
        <v>54</v>
      </c>
      <c r="D7555">
        <v>0</v>
      </c>
    </row>
    <row r="7556" spans="1:4" x14ac:dyDescent="0.2">
      <c r="A7556">
        <v>102723</v>
      </c>
      <c r="B7556" t="s">
        <v>8360</v>
      </c>
      <c r="C7556" t="s">
        <v>54</v>
      </c>
      <c r="D7556">
        <v>109.99</v>
      </c>
    </row>
    <row r="7557" spans="1:4" x14ac:dyDescent="0.2">
      <c r="A7557">
        <v>102690</v>
      </c>
      <c r="B7557" t="s">
        <v>8361</v>
      </c>
      <c r="C7557" t="s">
        <v>54</v>
      </c>
      <c r="D7557">
        <v>75.83</v>
      </c>
    </row>
    <row r="7558" spans="1:4" x14ac:dyDescent="0.2">
      <c r="A7558">
        <v>102688</v>
      </c>
      <c r="B7558" t="s">
        <v>8362</v>
      </c>
      <c r="C7558" t="s">
        <v>54</v>
      </c>
      <c r="D7558">
        <v>47.28</v>
      </c>
    </row>
    <row r="7559" spans="1:4" x14ac:dyDescent="0.2">
      <c r="A7559">
        <v>102689</v>
      </c>
      <c r="B7559" t="s">
        <v>8363</v>
      </c>
      <c r="C7559" t="s">
        <v>54</v>
      </c>
      <c r="D7559">
        <v>99.22</v>
      </c>
    </row>
    <row r="7560" spans="1:4" x14ac:dyDescent="0.2">
      <c r="A7560">
        <v>102693</v>
      </c>
      <c r="B7560" t="s">
        <v>8364</v>
      </c>
      <c r="C7560" t="s">
        <v>54</v>
      </c>
      <c r="D7560">
        <v>127.78</v>
      </c>
    </row>
    <row r="7561" spans="1:4" x14ac:dyDescent="0.2">
      <c r="A7561">
        <v>102694</v>
      </c>
      <c r="B7561" t="s">
        <v>8365</v>
      </c>
      <c r="C7561" t="s">
        <v>54</v>
      </c>
      <c r="D7561">
        <v>91.2</v>
      </c>
    </row>
    <row r="7562" spans="1:4" x14ac:dyDescent="0.2">
      <c r="A7562">
        <v>102697</v>
      </c>
      <c r="B7562" t="s">
        <v>8366</v>
      </c>
      <c r="C7562" t="s">
        <v>54</v>
      </c>
      <c r="D7562">
        <v>137.57</v>
      </c>
    </row>
    <row r="7563" spans="1:4" x14ac:dyDescent="0.2">
      <c r="A7563">
        <v>102696</v>
      </c>
      <c r="B7563" t="s">
        <v>8367</v>
      </c>
      <c r="C7563" t="s">
        <v>54</v>
      </c>
      <c r="D7563">
        <v>143.01</v>
      </c>
    </row>
    <row r="7564" spans="1:4" x14ac:dyDescent="0.2">
      <c r="A7564">
        <v>102703</v>
      </c>
      <c r="B7564" t="s">
        <v>8368</v>
      </c>
      <c r="C7564" t="s">
        <v>54</v>
      </c>
      <c r="D7564">
        <v>189.38</v>
      </c>
    </row>
    <row r="7565" spans="1:4" x14ac:dyDescent="0.2">
      <c r="A7565">
        <v>102678</v>
      </c>
      <c r="B7565" t="s">
        <v>8369</v>
      </c>
      <c r="C7565" t="s">
        <v>54</v>
      </c>
      <c r="D7565">
        <v>180.51</v>
      </c>
    </row>
    <row r="7566" spans="1:4" x14ac:dyDescent="0.2">
      <c r="A7566">
        <v>102679</v>
      </c>
      <c r="B7566" t="s">
        <v>8370</v>
      </c>
      <c r="C7566" t="s">
        <v>54</v>
      </c>
      <c r="D7566">
        <v>202.71</v>
      </c>
    </row>
    <row r="7567" spans="1:4" x14ac:dyDescent="0.2">
      <c r="A7567">
        <v>102673</v>
      </c>
      <c r="B7567" t="s">
        <v>8371</v>
      </c>
      <c r="C7567" t="s">
        <v>54</v>
      </c>
      <c r="D7567">
        <v>184.24</v>
      </c>
    </row>
    <row r="7568" spans="1:4" x14ac:dyDescent="0.2">
      <c r="A7568">
        <v>102677</v>
      </c>
      <c r="B7568" t="s">
        <v>8372</v>
      </c>
      <c r="C7568" t="s">
        <v>54</v>
      </c>
      <c r="D7568">
        <v>178.09</v>
      </c>
    </row>
    <row r="7569" spans="1:4" x14ac:dyDescent="0.2">
      <c r="A7569">
        <v>102683</v>
      </c>
      <c r="B7569" t="s">
        <v>8373</v>
      </c>
      <c r="C7569" t="s">
        <v>54</v>
      </c>
      <c r="D7569">
        <v>235.13</v>
      </c>
    </row>
    <row r="7570" spans="1:4" x14ac:dyDescent="0.2">
      <c r="A7570">
        <v>102687</v>
      </c>
      <c r="B7570" t="s">
        <v>8374</v>
      </c>
      <c r="C7570" t="s">
        <v>54</v>
      </c>
      <c r="D7570">
        <v>251.67</v>
      </c>
    </row>
    <row r="7571" spans="1:4" x14ac:dyDescent="0.2">
      <c r="A7571">
        <v>102670</v>
      </c>
      <c r="B7571" t="s">
        <v>8375</v>
      </c>
      <c r="C7571" t="s">
        <v>54</v>
      </c>
      <c r="D7571">
        <v>126.77</v>
      </c>
    </row>
    <row r="7572" spans="1:4" x14ac:dyDescent="0.2">
      <c r="A7572">
        <v>102674</v>
      </c>
      <c r="B7572" t="s">
        <v>8376</v>
      </c>
      <c r="C7572" t="s">
        <v>54</v>
      </c>
      <c r="D7572">
        <v>140.61000000000001</v>
      </c>
    </row>
    <row r="7573" spans="1:4" x14ac:dyDescent="0.2">
      <c r="A7573">
        <v>102680</v>
      </c>
      <c r="B7573" t="s">
        <v>8377</v>
      </c>
      <c r="C7573" t="s">
        <v>54</v>
      </c>
      <c r="D7573">
        <v>192.9</v>
      </c>
    </row>
    <row r="7574" spans="1:4" x14ac:dyDescent="0.2">
      <c r="A7574">
        <v>102684</v>
      </c>
      <c r="B7574" t="s">
        <v>8378</v>
      </c>
      <c r="C7574" t="s">
        <v>54</v>
      </c>
      <c r="D7574">
        <v>215.1</v>
      </c>
    </row>
    <row r="7575" spans="1:4" x14ac:dyDescent="0.2">
      <c r="A7575">
        <v>102672</v>
      </c>
      <c r="B7575" t="s">
        <v>8379</v>
      </c>
      <c r="C7575" t="s">
        <v>54</v>
      </c>
      <c r="D7575">
        <v>194.49</v>
      </c>
    </row>
    <row r="7576" spans="1:4" x14ac:dyDescent="0.2">
      <c r="A7576">
        <v>102676</v>
      </c>
      <c r="B7576" t="s">
        <v>8380</v>
      </c>
      <c r="C7576" t="s">
        <v>54</v>
      </c>
      <c r="D7576">
        <v>198.31</v>
      </c>
    </row>
    <row r="7577" spans="1:4" x14ac:dyDescent="0.2">
      <c r="A7577">
        <v>102681</v>
      </c>
      <c r="B7577" t="s">
        <v>8381</v>
      </c>
      <c r="C7577" t="s">
        <v>54</v>
      </c>
      <c r="D7577">
        <v>250.61</v>
      </c>
    </row>
    <row r="7578" spans="1:4" x14ac:dyDescent="0.2">
      <c r="A7578">
        <v>102685</v>
      </c>
      <c r="B7578" t="s">
        <v>8382</v>
      </c>
      <c r="C7578" t="s">
        <v>54</v>
      </c>
      <c r="D7578">
        <v>272.81</v>
      </c>
    </row>
    <row r="7579" spans="1:4" x14ac:dyDescent="0.2">
      <c r="A7579">
        <v>102664</v>
      </c>
      <c r="B7579" t="s">
        <v>8383</v>
      </c>
      <c r="C7579" t="s">
        <v>54</v>
      </c>
      <c r="D7579">
        <v>58.61</v>
      </c>
    </row>
    <row r="7580" spans="1:4" x14ac:dyDescent="0.2">
      <c r="A7580">
        <v>102665</v>
      </c>
      <c r="B7580" t="s">
        <v>8384</v>
      </c>
      <c r="C7580" t="s">
        <v>54</v>
      </c>
      <c r="D7580">
        <v>36.049999999999997</v>
      </c>
    </row>
    <row r="7581" spans="1:4" x14ac:dyDescent="0.2">
      <c r="A7581">
        <v>102663</v>
      </c>
      <c r="B7581" t="s">
        <v>8385</v>
      </c>
      <c r="C7581" t="s">
        <v>54</v>
      </c>
      <c r="D7581">
        <v>73.16</v>
      </c>
    </row>
    <row r="7582" spans="1:4" x14ac:dyDescent="0.2">
      <c r="A7582">
        <v>102669</v>
      </c>
      <c r="B7582" t="s">
        <v>8386</v>
      </c>
      <c r="C7582" t="s">
        <v>54</v>
      </c>
      <c r="D7582">
        <v>100.78</v>
      </c>
    </row>
    <row r="7583" spans="1:4" x14ac:dyDescent="0.2">
      <c r="A7583">
        <v>102661</v>
      </c>
      <c r="B7583" t="s">
        <v>8387</v>
      </c>
      <c r="C7583" t="s">
        <v>54</v>
      </c>
      <c r="D7583">
        <v>41.3</v>
      </c>
    </row>
    <row r="7584" spans="1:4" x14ac:dyDescent="0.2">
      <c r="A7584">
        <v>102666</v>
      </c>
      <c r="B7584" t="s">
        <v>8388</v>
      </c>
      <c r="C7584" t="s">
        <v>54</v>
      </c>
      <c r="D7584">
        <v>69.849999999999994</v>
      </c>
    </row>
    <row r="7585" spans="1:4" x14ac:dyDescent="0.2">
      <c r="A7585">
        <v>102662</v>
      </c>
      <c r="B7585" t="s">
        <v>8389</v>
      </c>
      <c r="C7585" t="s">
        <v>54</v>
      </c>
      <c r="D7585">
        <v>95.75</v>
      </c>
    </row>
    <row r="7586" spans="1:4" x14ac:dyDescent="0.2">
      <c r="A7586">
        <v>102668</v>
      </c>
      <c r="B7586" t="s">
        <v>8390</v>
      </c>
      <c r="C7586" t="s">
        <v>54</v>
      </c>
      <c r="D7586">
        <v>124.3</v>
      </c>
    </row>
    <row r="7587" spans="1:4" x14ac:dyDescent="0.2">
      <c r="A7587">
        <v>102718</v>
      </c>
      <c r="B7587" t="s">
        <v>8391</v>
      </c>
      <c r="C7587" t="s">
        <v>69</v>
      </c>
      <c r="D7587">
        <v>178.21</v>
      </c>
    </row>
    <row r="7588" spans="1:4" x14ac:dyDescent="0.2">
      <c r="A7588">
        <v>102716</v>
      </c>
      <c r="B7588" t="s">
        <v>8392</v>
      </c>
      <c r="C7588" t="s">
        <v>69</v>
      </c>
      <c r="D7588">
        <v>168.36</v>
      </c>
    </row>
    <row r="7589" spans="1:4" x14ac:dyDescent="0.2">
      <c r="A7589">
        <v>102719</v>
      </c>
      <c r="B7589" t="s">
        <v>8393</v>
      </c>
      <c r="C7589" t="s">
        <v>69</v>
      </c>
      <c r="D7589">
        <v>217.61</v>
      </c>
    </row>
    <row r="7590" spans="1:4" x14ac:dyDescent="0.2">
      <c r="A7590">
        <v>102717</v>
      </c>
      <c r="B7590" t="s">
        <v>8394</v>
      </c>
      <c r="C7590" t="s">
        <v>69</v>
      </c>
      <c r="D7590">
        <v>207.76</v>
      </c>
    </row>
    <row r="7591" spans="1:4" x14ac:dyDescent="0.2">
      <c r="A7591">
        <v>102720</v>
      </c>
      <c r="B7591" t="s">
        <v>8395</v>
      </c>
      <c r="C7591" t="s">
        <v>59</v>
      </c>
      <c r="D7591">
        <v>0</v>
      </c>
    </row>
    <row r="7592" spans="1:4" x14ac:dyDescent="0.2">
      <c r="A7592">
        <v>102713</v>
      </c>
      <c r="B7592" t="s">
        <v>8396</v>
      </c>
      <c r="C7592" t="s">
        <v>59</v>
      </c>
      <c r="D7592">
        <v>12.07</v>
      </c>
    </row>
    <row r="7593" spans="1:4" x14ac:dyDescent="0.2">
      <c r="A7593">
        <v>102715</v>
      </c>
      <c r="B7593" t="s">
        <v>8397</v>
      </c>
      <c r="C7593" t="s">
        <v>59</v>
      </c>
      <c r="D7593">
        <v>23.88</v>
      </c>
    </row>
    <row r="7594" spans="1:4" x14ac:dyDescent="0.2">
      <c r="A7594">
        <v>103653</v>
      </c>
      <c r="B7594" t="s">
        <v>8398</v>
      </c>
      <c r="C7594" t="s">
        <v>59</v>
      </c>
      <c r="D7594">
        <v>28.53</v>
      </c>
    </row>
    <row r="7595" spans="1:4" x14ac:dyDescent="0.2">
      <c r="A7595">
        <v>102712</v>
      </c>
      <c r="B7595" t="s">
        <v>8399</v>
      </c>
      <c r="C7595" t="s">
        <v>59</v>
      </c>
      <c r="D7595">
        <v>8.7899999999999991</v>
      </c>
    </row>
    <row r="7596" spans="1:4" x14ac:dyDescent="0.2">
      <c r="A7596">
        <v>102711</v>
      </c>
      <c r="B7596" t="s">
        <v>8400</v>
      </c>
      <c r="C7596" t="s">
        <v>77</v>
      </c>
      <c r="D7596">
        <v>77.41</v>
      </c>
    </row>
    <row r="7597" spans="1:4" x14ac:dyDescent="0.2">
      <c r="A7597">
        <v>102710</v>
      </c>
      <c r="B7597" t="s">
        <v>8401</v>
      </c>
      <c r="C7597" t="s">
        <v>77</v>
      </c>
      <c r="D7597">
        <v>59.05</v>
      </c>
    </row>
    <row r="7598" spans="1:4" x14ac:dyDescent="0.2">
      <c r="A7598">
        <v>102709</v>
      </c>
      <c r="B7598" t="s">
        <v>8402</v>
      </c>
      <c r="C7598" t="s">
        <v>77</v>
      </c>
      <c r="D7598">
        <v>0</v>
      </c>
    </row>
    <row r="7599" spans="1:4" x14ac:dyDescent="0.2">
      <c r="A7599">
        <v>102708</v>
      </c>
      <c r="B7599" t="s">
        <v>8403</v>
      </c>
      <c r="C7599" t="s">
        <v>77</v>
      </c>
      <c r="D7599">
        <v>23.91</v>
      </c>
    </row>
    <row r="7600" spans="1:4" x14ac:dyDescent="0.2">
      <c r="A7600">
        <v>102707</v>
      </c>
      <c r="B7600" t="s">
        <v>8404</v>
      </c>
      <c r="C7600" t="s">
        <v>54</v>
      </c>
      <c r="D7600">
        <v>49.02</v>
      </c>
    </row>
    <row r="7601" spans="1:4" x14ac:dyDescent="0.2">
      <c r="A7601">
        <v>102704</v>
      </c>
      <c r="B7601" t="s">
        <v>8405</v>
      </c>
      <c r="C7601" t="s">
        <v>54</v>
      </c>
      <c r="D7601">
        <v>12.59</v>
      </c>
    </row>
    <row r="7602" spans="1:4" x14ac:dyDescent="0.2">
      <c r="A7602">
        <v>102705</v>
      </c>
      <c r="B7602" t="s">
        <v>8406</v>
      </c>
      <c r="C7602" t="s">
        <v>54</v>
      </c>
      <c r="D7602">
        <v>63.4</v>
      </c>
    </row>
    <row r="7603" spans="1:4" x14ac:dyDescent="0.2">
      <c r="A7603">
        <v>98333</v>
      </c>
      <c r="B7603" t="s">
        <v>8407</v>
      </c>
      <c r="C7603" t="s">
        <v>59</v>
      </c>
      <c r="D7603">
        <v>0</v>
      </c>
    </row>
    <row r="7604" spans="1:4" x14ac:dyDescent="0.2">
      <c r="A7604">
        <v>98332</v>
      </c>
      <c r="B7604" t="s">
        <v>8408</v>
      </c>
      <c r="C7604" t="s">
        <v>59</v>
      </c>
      <c r="D7604">
        <v>0</v>
      </c>
    </row>
    <row r="7605" spans="1:4" x14ac:dyDescent="0.2">
      <c r="A7605">
        <v>98331</v>
      </c>
      <c r="B7605" t="s">
        <v>8409</v>
      </c>
      <c r="C7605" t="s">
        <v>59</v>
      </c>
      <c r="D7605">
        <v>0</v>
      </c>
    </row>
    <row r="7606" spans="1:4" x14ac:dyDescent="0.2">
      <c r="A7606">
        <v>98327</v>
      </c>
      <c r="B7606" t="s">
        <v>8410</v>
      </c>
      <c r="C7606" t="s">
        <v>59</v>
      </c>
      <c r="D7606">
        <v>0</v>
      </c>
    </row>
    <row r="7607" spans="1:4" x14ac:dyDescent="0.2">
      <c r="A7607">
        <v>98326</v>
      </c>
      <c r="B7607" t="s">
        <v>8411</v>
      </c>
      <c r="C7607" t="s">
        <v>59</v>
      </c>
      <c r="D7607">
        <v>0</v>
      </c>
    </row>
    <row r="7608" spans="1:4" x14ac:dyDescent="0.2">
      <c r="A7608">
        <v>98325</v>
      </c>
      <c r="B7608" t="s">
        <v>8412</v>
      </c>
      <c r="C7608" t="s">
        <v>59</v>
      </c>
      <c r="D7608">
        <v>0</v>
      </c>
    </row>
    <row r="7609" spans="1:4" x14ac:dyDescent="0.2">
      <c r="A7609">
        <v>98370</v>
      </c>
      <c r="B7609" t="s">
        <v>8413</v>
      </c>
      <c r="C7609" t="s">
        <v>59</v>
      </c>
      <c r="D7609">
        <v>0</v>
      </c>
    </row>
    <row r="7610" spans="1:4" x14ac:dyDescent="0.2">
      <c r="A7610">
        <v>98389</v>
      </c>
      <c r="B7610" t="s">
        <v>8414</v>
      </c>
      <c r="C7610" t="s">
        <v>77</v>
      </c>
      <c r="D7610">
        <v>0</v>
      </c>
    </row>
    <row r="7611" spans="1:4" x14ac:dyDescent="0.2">
      <c r="A7611">
        <v>98390</v>
      </c>
      <c r="B7611" t="s">
        <v>8415</v>
      </c>
      <c r="C7611" t="s">
        <v>77</v>
      </c>
      <c r="D7611">
        <v>0</v>
      </c>
    </row>
    <row r="7612" spans="1:4" x14ac:dyDescent="0.2">
      <c r="A7612">
        <v>98391</v>
      </c>
      <c r="B7612" t="s">
        <v>8416</v>
      </c>
      <c r="C7612" t="s">
        <v>77</v>
      </c>
      <c r="D7612">
        <v>0</v>
      </c>
    </row>
    <row r="7613" spans="1:4" x14ac:dyDescent="0.2">
      <c r="A7613">
        <v>98392</v>
      </c>
      <c r="B7613" t="s">
        <v>8417</v>
      </c>
      <c r="C7613" t="s">
        <v>77</v>
      </c>
      <c r="D7613">
        <v>0</v>
      </c>
    </row>
    <row r="7614" spans="1:4" x14ac:dyDescent="0.2">
      <c r="A7614">
        <v>98393</v>
      </c>
      <c r="B7614" t="s">
        <v>8418</v>
      </c>
      <c r="C7614" t="s">
        <v>77</v>
      </c>
      <c r="D7614">
        <v>0</v>
      </c>
    </row>
    <row r="7615" spans="1:4" x14ac:dyDescent="0.2">
      <c r="A7615">
        <v>98394</v>
      </c>
      <c r="B7615" t="s">
        <v>8419</v>
      </c>
      <c r="C7615" t="s">
        <v>77</v>
      </c>
      <c r="D7615">
        <v>0</v>
      </c>
    </row>
    <row r="7616" spans="1:4" x14ac:dyDescent="0.2">
      <c r="A7616">
        <v>98395</v>
      </c>
      <c r="B7616" t="s">
        <v>8420</v>
      </c>
      <c r="C7616" t="s">
        <v>77</v>
      </c>
      <c r="D7616">
        <v>0</v>
      </c>
    </row>
    <row r="7617" spans="1:4" x14ac:dyDescent="0.2">
      <c r="A7617">
        <v>98396</v>
      </c>
      <c r="B7617" t="s">
        <v>8421</v>
      </c>
      <c r="C7617" t="s">
        <v>77</v>
      </c>
      <c r="D7617">
        <v>0</v>
      </c>
    </row>
    <row r="7618" spans="1:4" x14ac:dyDescent="0.2">
      <c r="A7618">
        <v>98369</v>
      </c>
      <c r="B7618" t="s">
        <v>8422</v>
      </c>
      <c r="C7618" t="s">
        <v>59</v>
      </c>
      <c r="D7618">
        <v>0</v>
      </c>
    </row>
    <row r="7619" spans="1:4" x14ac:dyDescent="0.2">
      <c r="A7619">
        <v>98360</v>
      </c>
      <c r="B7619" t="s">
        <v>8423</v>
      </c>
      <c r="C7619" t="s">
        <v>59</v>
      </c>
      <c r="D7619">
        <v>0</v>
      </c>
    </row>
    <row r="7620" spans="1:4" x14ac:dyDescent="0.2">
      <c r="A7620">
        <v>98368</v>
      </c>
      <c r="B7620" t="s">
        <v>8424</v>
      </c>
      <c r="C7620" t="s">
        <v>59</v>
      </c>
      <c r="D7620">
        <v>0</v>
      </c>
    </row>
    <row r="7621" spans="1:4" x14ac:dyDescent="0.2">
      <c r="A7621">
        <v>98359</v>
      </c>
      <c r="B7621" t="s">
        <v>8425</v>
      </c>
      <c r="C7621" t="s">
        <v>59</v>
      </c>
      <c r="D7621">
        <v>0</v>
      </c>
    </row>
    <row r="7622" spans="1:4" x14ac:dyDescent="0.2">
      <c r="A7622">
        <v>98367</v>
      </c>
      <c r="B7622" t="s">
        <v>8426</v>
      </c>
      <c r="C7622" t="s">
        <v>59</v>
      </c>
      <c r="D7622">
        <v>0</v>
      </c>
    </row>
    <row r="7623" spans="1:4" x14ac:dyDescent="0.2">
      <c r="A7623">
        <v>98358</v>
      </c>
      <c r="B7623" t="s">
        <v>8427</v>
      </c>
      <c r="C7623" t="s">
        <v>59</v>
      </c>
      <c r="D7623">
        <v>0</v>
      </c>
    </row>
    <row r="7624" spans="1:4" x14ac:dyDescent="0.2">
      <c r="A7624">
        <v>98352</v>
      </c>
      <c r="B7624" t="s">
        <v>8428</v>
      </c>
      <c r="C7624" t="s">
        <v>59</v>
      </c>
      <c r="D7624">
        <v>0</v>
      </c>
    </row>
    <row r="7625" spans="1:4" x14ac:dyDescent="0.2">
      <c r="A7625">
        <v>98343</v>
      </c>
      <c r="B7625" t="s">
        <v>8429</v>
      </c>
      <c r="C7625" t="s">
        <v>59</v>
      </c>
      <c r="D7625">
        <v>0</v>
      </c>
    </row>
    <row r="7626" spans="1:4" x14ac:dyDescent="0.2">
      <c r="A7626">
        <v>98351</v>
      </c>
      <c r="B7626" t="s">
        <v>8430</v>
      </c>
      <c r="C7626" t="s">
        <v>59</v>
      </c>
      <c r="D7626">
        <v>0</v>
      </c>
    </row>
    <row r="7627" spans="1:4" x14ac:dyDescent="0.2">
      <c r="A7627">
        <v>98342</v>
      </c>
      <c r="B7627" t="s">
        <v>8431</v>
      </c>
      <c r="C7627" t="s">
        <v>59</v>
      </c>
      <c r="D7627">
        <v>0</v>
      </c>
    </row>
    <row r="7628" spans="1:4" x14ac:dyDescent="0.2">
      <c r="A7628">
        <v>98350</v>
      </c>
      <c r="B7628" t="s">
        <v>8432</v>
      </c>
      <c r="C7628" t="s">
        <v>59</v>
      </c>
      <c r="D7628">
        <v>0</v>
      </c>
    </row>
    <row r="7629" spans="1:4" x14ac:dyDescent="0.2">
      <c r="A7629">
        <v>98341</v>
      </c>
      <c r="B7629" t="s">
        <v>8433</v>
      </c>
      <c r="C7629" t="s">
        <v>59</v>
      </c>
      <c r="D7629">
        <v>0</v>
      </c>
    </row>
    <row r="7630" spans="1:4" x14ac:dyDescent="0.2">
      <c r="A7630">
        <v>98381</v>
      </c>
      <c r="B7630" t="s">
        <v>8434</v>
      </c>
      <c r="C7630" t="s">
        <v>54</v>
      </c>
      <c r="D7630">
        <v>0</v>
      </c>
    </row>
    <row r="7631" spans="1:4" x14ac:dyDescent="0.2">
      <c r="A7631">
        <v>98382</v>
      </c>
      <c r="B7631" t="s">
        <v>8435</v>
      </c>
      <c r="C7631" t="s">
        <v>54</v>
      </c>
      <c r="D7631">
        <v>0</v>
      </c>
    </row>
    <row r="7632" spans="1:4" x14ac:dyDescent="0.2">
      <c r="A7632">
        <v>98383</v>
      </c>
      <c r="B7632" t="s">
        <v>8436</v>
      </c>
      <c r="C7632" t="s">
        <v>54</v>
      </c>
      <c r="D7632">
        <v>0</v>
      </c>
    </row>
    <row r="7633" spans="1:4" x14ac:dyDescent="0.2">
      <c r="A7633">
        <v>98384</v>
      </c>
      <c r="B7633" t="s">
        <v>8437</v>
      </c>
      <c r="C7633" t="s">
        <v>54</v>
      </c>
      <c r="D7633">
        <v>0</v>
      </c>
    </row>
    <row r="7634" spans="1:4" x14ac:dyDescent="0.2">
      <c r="A7634">
        <v>98385</v>
      </c>
      <c r="B7634" t="s">
        <v>8438</v>
      </c>
      <c r="C7634" t="s">
        <v>54</v>
      </c>
      <c r="D7634">
        <v>0</v>
      </c>
    </row>
    <row r="7635" spans="1:4" x14ac:dyDescent="0.2">
      <c r="A7635">
        <v>98386</v>
      </c>
      <c r="B7635" t="s">
        <v>8439</v>
      </c>
      <c r="C7635" t="s">
        <v>54</v>
      </c>
      <c r="D7635">
        <v>0</v>
      </c>
    </row>
    <row r="7636" spans="1:4" x14ac:dyDescent="0.2">
      <c r="A7636">
        <v>98387</v>
      </c>
      <c r="B7636" t="s">
        <v>8440</v>
      </c>
      <c r="C7636" t="s">
        <v>54</v>
      </c>
      <c r="D7636">
        <v>0</v>
      </c>
    </row>
    <row r="7637" spans="1:4" x14ac:dyDescent="0.2">
      <c r="A7637">
        <v>98388</v>
      </c>
      <c r="B7637" t="s">
        <v>8441</v>
      </c>
      <c r="C7637" t="s">
        <v>54</v>
      </c>
      <c r="D7637">
        <v>0</v>
      </c>
    </row>
    <row r="7638" spans="1:4" x14ac:dyDescent="0.2">
      <c r="A7638">
        <v>98346</v>
      </c>
      <c r="B7638" t="s">
        <v>8442</v>
      </c>
      <c r="C7638" t="s">
        <v>59</v>
      </c>
      <c r="D7638">
        <v>0</v>
      </c>
    </row>
    <row r="7639" spans="1:4" x14ac:dyDescent="0.2">
      <c r="A7639">
        <v>98363</v>
      </c>
      <c r="B7639" t="s">
        <v>8443</v>
      </c>
      <c r="C7639" t="s">
        <v>59</v>
      </c>
      <c r="D7639">
        <v>0</v>
      </c>
    </row>
    <row r="7640" spans="1:4" x14ac:dyDescent="0.2">
      <c r="A7640">
        <v>98354</v>
      </c>
      <c r="B7640" t="s">
        <v>8444</v>
      </c>
      <c r="C7640" t="s">
        <v>59</v>
      </c>
      <c r="D7640">
        <v>0</v>
      </c>
    </row>
    <row r="7641" spans="1:4" x14ac:dyDescent="0.2">
      <c r="A7641">
        <v>98337</v>
      </c>
      <c r="B7641" t="s">
        <v>8445</v>
      </c>
      <c r="C7641" t="s">
        <v>59</v>
      </c>
      <c r="D7641">
        <v>0</v>
      </c>
    </row>
    <row r="7642" spans="1:4" x14ac:dyDescent="0.2">
      <c r="A7642">
        <v>98345</v>
      </c>
      <c r="B7642" t="s">
        <v>8446</v>
      </c>
      <c r="C7642" t="s">
        <v>59</v>
      </c>
      <c r="D7642">
        <v>0</v>
      </c>
    </row>
    <row r="7643" spans="1:4" x14ac:dyDescent="0.2">
      <c r="A7643">
        <v>98362</v>
      </c>
      <c r="B7643" t="s">
        <v>8447</v>
      </c>
      <c r="C7643" t="s">
        <v>59</v>
      </c>
      <c r="D7643">
        <v>0</v>
      </c>
    </row>
    <row r="7644" spans="1:4" x14ac:dyDescent="0.2">
      <c r="A7644">
        <v>98403</v>
      </c>
      <c r="B7644" t="s">
        <v>8448</v>
      </c>
      <c r="C7644" t="s">
        <v>59</v>
      </c>
      <c r="D7644">
        <v>0</v>
      </c>
    </row>
    <row r="7645" spans="1:4" x14ac:dyDescent="0.2">
      <c r="A7645">
        <v>98335</v>
      </c>
      <c r="B7645" t="s">
        <v>8449</v>
      </c>
      <c r="C7645" t="s">
        <v>59</v>
      </c>
      <c r="D7645">
        <v>0</v>
      </c>
    </row>
    <row r="7646" spans="1:4" x14ac:dyDescent="0.2">
      <c r="A7646">
        <v>98344</v>
      </c>
      <c r="B7646" t="s">
        <v>8450</v>
      </c>
      <c r="C7646" t="s">
        <v>59</v>
      </c>
      <c r="D7646">
        <v>0</v>
      </c>
    </row>
    <row r="7647" spans="1:4" x14ac:dyDescent="0.2">
      <c r="A7647">
        <v>98361</v>
      </c>
      <c r="B7647" t="s">
        <v>8451</v>
      </c>
      <c r="C7647" t="s">
        <v>59</v>
      </c>
      <c r="D7647">
        <v>0</v>
      </c>
    </row>
    <row r="7648" spans="1:4" x14ac:dyDescent="0.2">
      <c r="A7648">
        <v>98353</v>
      </c>
      <c r="B7648" t="s">
        <v>8452</v>
      </c>
      <c r="C7648" t="s">
        <v>59</v>
      </c>
      <c r="D7648">
        <v>0</v>
      </c>
    </row>
    <row r="7649" spans="1:4" x14ac:dyDescent="0.2">
      <c r="A7649">
        <v>98334</v>
      </c>
      <c r="B7649" t="s">
        <v>8453</v>
      </c>
      <c r="C7649" t="s">
        <v>59</v>
      </c>
      <c r="D7649">
        <v>0</v>
      </c>
    </row>
    <row r="7650" spans="1:4" x14ac:dyDescent="0.2">
      <c r="A7650">
        <v>98371</v>
      </c>
      <c r="B7650" t="s">
        <v>8454</v>
      </c>
      <c r="C7650" t="s">
        <v>59</v>
      </c>
      <c r="D7650">
        <v>0</v>
      </c>
    </row>
    <row r="7651" spans="1:4" x14ac:dyDescent="0.2">
      <c r="A7651">
        <v>98397</v>
      </c>
      <c r="B7651" t="s">
        <v>8455</v>
      </c>
      <c r="C7651" t="s">
        <v>59</v>
      </c>
      <c r="D7651">
        <v>10.199999999999999</v>
      </c>
    </row>
    <row r="7652" spans="1:4" x14ac:dyDescent="0.2">
      <c r="A7652">
        <v>97280</v>
      </c>
      <c r="B7652" t="s">
        <v>8456</v>
      </c>
      <c r="C7652" t="s">
        <v>77</v>
      </c>
      <c r="D7652">
        <v>0</v>
      </c>
    </row>
    <row r="7653" spans="1:4" x14ac:dyDescent="0.2">
      <c r="A7653">
        <v>97275</v>
      </c>
      <c r="B7653" t="s">
        <v>8457</v>
      </c>
      <c r="C7653" t="s">
        <v>77</v>
      </c>
      <c r="D7653">
        <v>0</v>
      </c>
    </row>
    <row r="7654" spans="1:4" x14ac:dyDescent="0.2">
      <c r="A7654">
        <v>97279</v>
      </c>
      <c r="B7654" t="s">
        <v>8458</v>
      </c>
      <c r="C7654" t="s">
        <v>77</v>
      </c>
      <c r="D7654">
        <v>0</v>
      </c>
    </row>
    <row r="7655" spans="1:4" x14ac:dyDescent="0.2">
      <c r="A7655">
        <v>97285</v>
      </c>
      <c r="B7655" t="s">
        <v>8459</v>
      </c>
      <c r="C7655" t="s">
        <v>77</v>
      </c>
      <c r="D7655">
        <v>0</v>
      </c>
    </row>
    <row r="7656" spans="1:4" x14ac:dyDescent="0.2">
      <c r="A7656">
        <v>97286</v>
      </c>
      <c r="B7656" t="s">
        <v>8460</v>
      </c>
      <c r="C7656" t="s">
        <v>77</v>
      </c>
      <c r="D7656">
        <v>0</v>
      </c>
    </row>
    <row r="7657" spans="1:4" x14ac:dyDescent="0.2">
      <c r="A7657">
        <v>97291</v>
      </c>
      <c r="B7657" t="s">
        <v>8461</v>
      </c>
      <c r="C7657" t="s">
        <v>77</v>
      </c>
      <c r="D7657">
        <v>0</v>
      </c>
    </row>
    <row r="7658" spans="1:4" x14ac:dyDescent="0.2">
      <c r="A7658">
        <v>97292</v>
      </c>
      <c r="B7658" t="s">
        <v>8462</v>
      </c>
      <c r="C7658" t="s">
        <v>77</v>
      </c>
      <c r="D7658">
        <v>0</v>
      </c>
    </row>
    <row r="7659" spans="1:4" x14ac:dyDescent="0.2">
      <c r="A7659">
        <v>97297</v>
      </c>
      <c r="B7659" t="s">
        <v>8463</v>
      </c>
      <c r="C7659" t="s">
        <v>77</v>
      </c>
      <c r="D7659">
        <v>0</v>
      </c>
    </row>
    <row r="7660" spans="1:4" x14ac:dyDescent="0.2">
      <c r="A7660">
        <v>97298</v>
      </c>
      <c r="B7660" t="s">
        <v>8464</v>
      </c>
      <c r="C7660" t="s">
        <v>77</v>
      </c>
      <c r="D7660">
        <v>0</v>
      </c>
    </row>
    <row r="7661" spans="1:4" x14ac:dyDescent="0.2">
      <c r="A7661">
        <v>97303</v>
      </c>
      <c r="B7661" t="s">
        <v>8465</v>
      </c>
      <c r="C7661" t="s">
        <v>77</v>
      </c>
      <c r="D7661">
        <v>0</v>
      </c>
    </row>
    <row r="7662" spans="1:4" x14ac:dyDescent="0.2">
      <c r="A7662">
        <v>97304</v>
      </c>
      <c r="B7662" t="s">
        <v>8466</v>
      </c>
      <c r="C7662" t="s">
        <v>77</v>
      </c>
      <c r="D7662">
        <v>0</v>
      </c>
    </row>
    <row r="7663" spans="1:4" x14ac:dyDescent="0.2">
      <c r="A7663">
        <v>97309</v>
      </c>
      <c r="B7663" t="s">
        <v>8467</v>
      </c>
      <c r="C7663" t="s">
        <v>77</v>
      </c>
      <c r="D7663">
        <v>0</v>
      </c>
    </row>
    <row r="7664" spans="1:4" x14ac:dyDescent="0.2">
      <c r="A7664">
        <v>97310</v>
      </c>
      <c r="B7664" t="s">
        <v>8468</v>
      </c>
      <c r="C7664" t="s">
        <v>77</v>
      </c>
      <c r="D7664">
        <v>0</v>
      </c>
    </row>
    <row r="7665" spans="1:4" x14ac:dyDescent="0.2">
      <c r="A7665">
        <v>97282</v>
      </c>
      <c r="B7665" t="s">
        <v>8469</v>
      </c>
      <c r="C7665" t="s">
        <v>77</v>
      </c>
      <c r="D7665">
        <v>0</v>
      </c>
    </row>
    <row r="7666" spans="1:4" x14ac:dyDescent="0.2">
      <c r="A7666">
        <v>97276</v>
      </c>
      <c r="B7666" t="s">
        <v>8470</v>
      </c>
      <c r="C7666" t="s">
        <v>77</v>
      </c>
      <c r="D7666">
        <v>0</v>
      </c>
    </row>
    <row r="7667" spans="1:4" x14ac:dyDescent="0.2">
      <c r="A7667">
        <v>97281</v>
      </c>
      <c r="B7667" t="s">
        <v>8471</v>
      </c>
      <c r="C7667" t="s">
        <v>77</v>
      </c>
      <c r="D7667">
        <v>0</v>
      </c>
    </row>
    <row r="7668" spans="1:4" x14ac:dyDescent="0.2">
      <c r="A7668">
        <v>97287</v>
      </c>
      <c r="B7668" t="s">
        <v>8472</v>
      </c>
      <c r="C7668" t="s">
        <v>77</v>
      </c>
      <c r="D7668">
        <v>0</v>
      </c>
    </row>
    <row r="7669" spans="1:4" x14ac:dyDescent="0.2">
      <c r="A7669">
        <v>97288</v>
      </c>
      <c r="B7669" t="s">
        <v>8473</v>
      </c>
      <c r="C7669" t="s">
        <v>77</v>
      </c>
      <c r="D7669">
        <v>0</v>
      </c>
    </row>
    <row r="7670" spans="1:4" x14ac:dyDescent="0.2">
      <c r="A7670">
        <v>97293</v>
      </c>
      <c r="B7670" t="s">
        <v>8474</v>
      </c>
      <c r="C7670" t="s">
        <v>77</v>
      </c>
      <c r="D7670">
        <v>0</v>
      </c>
    </row>
    <row r="7671" spans="1:4" x14ac:dyDescent="0.2">
      <c r="A7671">
        <v>97294</v>
      </c>
      <c r="B7671" t="s">
        <v>8475</v>
      </c>
      <c r="C7671" t="s">
        <v>77</v>
      </c>
      <c r="D7671">
        <v>0</v>
      </c>
    </row>
    <row r="7672" spans="1:4" x14ac:dyDescent="0.2">
      <c r="A7672">
        <v>97299</v>
      </c>
      <c r="B7672" t="s">
        <v>8476</v>
      </c>
      <c r="C7672" t="s">
        <v>77</v>
      </c>
      <c r="D7672">
        <v>0</v>
      </c>
    </row>
    <row r="7673" spans="1:4" x14ac:dyDescent="0.2">
      <c r="A7673">
        <v>97300</v>
      </c>
      <c r="B7673" t="s">
        <v>8477</v>
      </c>
      <c r="C7673" t="s">
        <v>77</v>
      </c>
      <c r="D7673">
        <v>0</v>
      </c>
    </row>
    <row r="7674" spans="1:4" x14ac:dyDescent="0.2">
      <c r="A7674">
        <v>97305</v>
      </c>
      <c r="B7674" t="s">
        <v>8478</v>
      </c>
      <c r="C7674" t="s">
        <v>77</v>
      </c>
      <c r="D7674">
        <v>0</v>
      </c>
    </row>
    <row r="7675" spans="1:4" x14ac:dyDescent="0.2">
      <c r="A7675">
        <v>97306</v>
      </c>
      <c r="B7675" t="s">
        <v>8479</v>
      </c>
      <c r="C7675" t="s">
        <v>77</v>
      </c>
      <c r="D7675">
        <v>0</v>
      </c>
    </row>
    <row r="7676" spans="1:4" x14ac:dyDescent="0.2">
      <c r="A7676">
        <v>97311</v>
      </c>
      <c r="B7676" t="s">
        <v>8480</v>
      </c>
      <c r="C7676" t="s">
        <v>77</v>
      </c>
      <c r="D7676">
        <v>0</v>
      </c>
    </row>
    <row r="7677" spans="1:4" x14ac:dyDescent="0.2">
      <c r="A7677">
        <v>97312</v>
      </c>
      <c r="B7677" t="s">
        <v>8481</v>
      </c>
      <c r="C7677" t="s">
        <v>77</v>
      </c>
      <c r="D7677">
        <v>0</v>
      </c>
    </row>
    <row r="7678" spans="1:4" x14ac:dyDescent="0.2">
      <c r="A7678">
        <v>97278</v>
      </c>
      <c r="B7678" t="s">
        <v>8482</v>
      </c>
      <c r="C7678" t="s">
        <v>77</v>
      </c>
      <c r="D7678">
        <v>0</v>
      </c>
    </row>
    <row r="7679" spans="1:4" x14ac:dyDescent="0.2">
      <c r="A7679">
        <v>97274</v>
      </c>
      <c r="B7679" t="s">
        <v>8483</v>
      </c>
      <c r="C7679" t="s">
        <v>77</v>
      </c>
      <c r="D7679">
        <v>0</v>
      </c>
    </row>
    <row r="7680" spans="1:4" x14ac:dyDescent="0.2">
      <c r="A7680">
        <v>97283</v>
      </c>
      <c r="B7680" t="s">
        <v>8484</v>
      </c>
      <c r="C7680" t="s">
        <v>77</v>
      </c>
      <c r="D7680">
        <v>0</v>
      </c>
    </row>
    <row r="7681" spans="1:4" x14ac:dyDescent="0.2">
      <c r="A7681">
        <v>97284</v>
      </c>
      <c r="B7681" t="s">
        <v>8485</v>
      </c>
      <c r="C7681" t="s">
        <v>77</v>
      </c>
      <c r="D7681">
        <v>0</v>
      </c>
    </row>
    <row r="7682" spans="1:4" x14ac:dyDescent="0.2">
      <c r="A7682">
        <v>97289</v>
      </c>
      <c r="B7682" t="s">
        <v>8486</v>
      </c>
      <c r="C7682" t="s">
        <v>77</v>
      </c>
      <c r="D7682">
        <v>0</v>
      </c>
    </row>
    <row r="7683" spans="1:4" x14ac:dyDescent="0.2">
      <c r="A7683">
        <v>97290</v>
      </c>
      <c r="B7683" t="s">
        <v>8487</v>
      </c>
      <c r="C7683" t="s">
        <v>77</v>
      </c>
      <c r="D7683">
        <v>0</v>
      </c>
    </row>
    <row r="7684" spans="1:4" x14ac:dyDescent="0.2">
      <c r="A7684">
        <v>97295</v>
      </c>
      <c r="B7684" t="s">
        <v>8488</v>
      </c>
      <c r="C7684" t="s">
        <v>77</v>
      </c>
      <c r="D7684">
        <v>0</v>
      </c>
    </row>
    <row r="7685" spans="1:4" x14ac:dyDescent="0.2">
      <c r="A7685">
        <v>97296</v>
      </c>
      <c r="B7685" t="s">
        <v>8489</v>
      </c>
      <c r="C7685" t="s">
        <v>77</v>
      </c>
      <c r="D7685">
        <v>0</v>
      </c>
    </row>
    <row r="7686" spans="1:4" x14ac:dyDescent="0.2">
      <c r="A7686">
        <v>97301</v>
      </c>
      <c r="B7686" t="s">
        <v>8490</v>
      </c>
      <c r="C7686" t="s">
        <v>77</v>
      </c>
      <c r="D7686">
        <v>0</v>
      </c>
    </row>
    <row r="7687" spans="1:4" x14ac:dyDescent="0.2">
      <c r="A7687">
        <v>97302</v>
      </c>
      <c r="B7687" t="s">
        <v>8491</v>
      </c>
      <c r="C7687" t="s">
        <v>77</v>
      </c>
      <c r="D7687">
        <v>0</v>
      </c>
    </row>
    <row r="7688" spans="1:4" x14ac:dyDescent="0.2">
      <c r="A7688">
        <v>97307</v>
      </c>
      <c r="B7688" t="s">
        <v>8492</v>
      </c>
      <c r="C7688" t="s">
        <v>77</v>
      </c>
      <c r="D7688">
        <v>0</v>
      </c>
    </row>
    <row r="7689" spans="1:4" x14ac:dyDescent="0.2">
      <c r="A7689">
        <v>97277</v>
      </c>
      <c r="B7689" t="s">
        <v>8493</v>
      </c>
      <c r="C7689" t="s">
        <v>77</v>
      </c>
      <c r="D7689">
        <v>0</v>
      </c>
    </row>
    <row r="7690" spans="1:4" x14ac:dyDescent="0.2">
      <c r="A7690">
        <v>97308</v>
      </c>
      <c r="B7690" t="s">
        <v>8494</v>
      </c>
      <c r="C7690" t="s">
        <v>77</v>
      </c>
      <c r="D7690">
        <v>0</v>
      </c>
    </row>
    <row r="7691" spans="1:4" x14ac:dyDescent="0.2">
      <c r="A7691">
        <v>97238</v>
      </c>
      <c r="B7691" t="s">
        <v>8495</v>
      </c>
      <c r="C7691" t="s">
        <v>54</v>
      </c>
      <c r="D7691">
        <v>0</v>
      </c>
    </row>
    <row r="7692" spans="1:4" x14ac:dyDescent="0.2">
      <c r="A7692">
        <v>97239</v>
      </c>
      <c r="B7692" t="s">
        <v>8496</v>
      </c>
      <c r="C7692" t="s">
        <v>54</v>
      </c>
      <c r="D7692">
        <v>0</v>
      </c>
    </row>
    <row r="7693" spans="1:4" x14ac:dyDescent="0.2">
      <c r="A7693">
        <v>97240</v>
      </c>
      <c r="B7693" t="s">
        <v>8497</v>
      </c>
      <c r="C7693" t="s">
        <v>54</v>
      </c>
      <c r="D7693">
        <v>0</v>
      </c>
    </row>
    <row r="7694" spans="1:4" x14ac:dyDescent="0.2">
      <c r="A7694">
        <v>97241</v>
      </c>
      <c r="B7694" t="s">
        <v>8498</v>
      </c>
      <c r="C7694" t="s">
        <v>54</v>
      </c>
      <c r="D7694">
        <v>0</v>
      </c>
    </row>
    <row r="7695" spans="1:4" x14ac:dyDescent="0.2">
      <c r="A7695">
        <v>97242</v>
      </c>
      <c r="B7695" t="s">
        <v>8499</v>
      </c>
      <c r="C7695" t="s">
        <v>54</v>
      </c>
      <c r="D7695">
        <v>0</v>
      </c>
    </row>
    <row r="7696" spans="1:4" x14ac:dyDescent="0.2">
      <c r="A7696">
        <v>97243</v>
      </c>
      <c r="B7696" t="s">
        <v>8500</v>
      </c>
      <c r="C7696" t="s">
        <v>54</v>
      </c>
      <c r="D7696">
        <v>0</v>
      </c>
    </row>
    <row r="7697" spans="1:4" x14ac:dyDescent="0.2">
      <c r="A7697">
        <v>97244</v>
      </c>
      <c r="B7697" t="s">
        <v>8501</v>
      </c>
      <c r="C7697" t="s">
        <v>54</v>
      </c>
      <c r="D7697">
        <v>0</v>
      </c>
    </row>
    <row r="7698" spans="1:4" x14ac:dyDescent="0.2">
      <c r="A7698">
        <v>97245</v>
      </c>
      <c r="B7698" t="s">
        <v>8502</v>
      </c>
      <c r="C7698" t="s">
        <v>54</v>
      </c>
      <c r="D7698">
        <v>0</v>
      </c>
    </row>
    <row r="7699" spans="1:4" x14ac:dyDescent="0.2">
      <c r="A7699">
        <v>97236</v>
      </c>
      <c r="B7699" t="s">
        <v>8503</v>
      </c>
      <c r="C7699" t="s">
        <v>54</v>
      </c>
      <c r="D7699">
        <v>0</v>
      </c>
    </row>
    <row r="7700" spans="1:4" x14ac:dyDescent="0.2">
      <c r="A7700">
        <v>97246</v>
      </c>
      <c r="B7700" t="s">
        <v>8504</v>
      </c>
      <c r="C7700" t="s">
        <v>54</v>
      </c>
      <c r="D7700">
        <v>0</v>
      </c>
    </row>
    <row r="7701" spans="1:4" x14ac:dyDescent="0.2">
      <c r="A7701">
        <v>97247</v>
      </c>
      <c r="B7701" t="s">
        <v>8505</v>
      </c>
      <c r="C7701" t="s">
        <v>54</v>
      </c>
      <c r="D7701">
        <v>0</v>
      </c>
    </row>
    <row r="7702" spans="1:4" x14ac:dyDescent="0.2">
      <c r="A7702">
        <v>97237</v>
      </c>
      <c r="B7702" t="s">
        <v>8506</v>
      </c>
      <c r="C7702" t="s">
        <v>54</v>
      </c>
      <c r="D7702">
        <v>0</v>
      </c>
    </row>
    <row r="7703" spans="1:4" x14ac:dyDescent="0.2">
      <c r="A7703">
        <v>97248</v>
      </c>
      <c r="B7703" t="s">
        <v>8507</v>
      </c>
      <c r="C7703" t="s">
        <v>54</v>
      </c>
      <c r="D7703">
        <v>0</v>
      </c>
    </row>
    <row r="7704" spans="1:4" x14ac:dyDescent="0.2">
      <c r="A7704">
        <v>97251</v>
      </c>
      <c r="B7704" t="s">
        <v>8508</v>
      </c>
      <c r="C7704" t="s">
        <v>77</v>
      </c>
      <c r="D7704">
        <v>0</v>
      </c>
    </row>
    <row r="7705" spans="1:4" x14ac:dyDescent="0.2">
      <c r="A7705">
        <v>97254</v>
      </c>
      <c r="B7705" t="s">
        <v>8509</v>
      </c>
      <c r="C7705" t="s">
        <v>77</v>
      </c>
      <c r="D7705">
        <v>0</v>
      </c>
    </row>
    <row r="7706" spans="1:4" x14ac:dyDescent="0.2">
      <c r="A7706">
        <v>97255</v>
      </c>
      <c r="B7706" t="s">
        <v>8510</v>
      </c>
      <c r="C7706" t="s">
        <v>77</v>
      </c>
      <c r="D7706">
        <v>0</v>
      </c>
    </row>
    <row r="7707" spans="1:4" x14ac:dyDescent="0.2">
      <c r="A7707">
        <v>97249</v>
      </c>
      <c r="B7707" t="s">
        <v>8511</v>
      </c>
      <c r="C7707" t="s">
        <v>77</v>
      </c>
      <c r="D7707">
        <v>0</v>
      </c>
    </row>
    <row r="7708" spans="1:4" x14ac:dyDescent="0.2">
      <c r="A7708">
        <v>97250</v>
      </c>
      <c r="B7708" t="s">
        <v>8512</v>
      </c>
      <c r="C7708" t="s">
        <v>77</v>
      </c>
      <c r="D7708">
        <v>0</v>
      </c>
    </row>
    <row r="7709" spans="1:4" x14ac:dyDescent="0.2">
      <c r="A7709">
        <v>97258</v>
      </c>
      <c r="B7709" t="s">
        <v>8513</v>
      </c>
      <c r="C7709" t="s">
        <v>77</v>
      </c>
      <c r="D7709">
        <v>0</v>
      </c>
    </row>
    <row r="7710" spans="1:4" x14ac:dyDescent="0.2">
      <c r="A7710">
        <v>97259</v>
      </c>
      <c r="B7710" t="s">
        <v>8514</v>
      </c>
      <c r="C7710" t="s">
        <v>77</v>
      </c>
      <c r="D7710">
        <v>0</v>
      </c>
    </row>
    <row r="7711" spans="1:4" x14ac:dyDescent="0.2">
      <c r="A7711">
        <v>97262</v>
      </c>
      <c r="B7711" t="s">
        <v>8515</v>
      </c>
      <c r="C7711" t="s">
        <v>77</v>
      </c>
      <c r="D7711">
        <v>0</v>
      </c>
    </row>
    <row r="7712" spans="1:4" x14ac:dyDescent="0.2">
      <c r="A7712">
        <v>97263</v>
      </c>
      <c r="B7712" t="s">
        <v>8516</v>
      </c>
      <c r="C7712" t="s">
        <v>77</v>
      </c>
      <c r="D7712">
        <v>0</v>
      </c>
    </row>
    <row r="7713" spans="1:4" x14ac:dyDescent="0.2">
      <c r="A7713">
        <v>97266</v>
      </c>
      <c r="B7713" t="s">
        <v>8517</v>
      </c>
      <c r="C7713" t="s">
        <v>77</v>
      </c>
      <c r="D7713">
        <v>0</v>
      </c>
    </row>
    <row r="7714" spans="1:4" x14ac:dyDescent="0.2">
      <c r="A7714">
        <v>97267</v>
      </c>
      <c r="B7714" t="s">
        <v>8518</v>
      </c>
      <c r="C7714" t="s">
        <v>77</v>
      </c>
      <c r="D7714">
        <v>0</v>
      </c>
    </row>
    <row r="7715" spans="1:4" x14ac:dyDescent="0.2">
      <c r="A7715">
        <v>97270</v>
      </c>
      <c r="B7715" t="s">
        <v>8519</v>
      </c>
      <c r="C7715" t="s">
        <v>77</v>
      </c>
      <c r="D7715">
        <v>0</v>
      </c>
    </row>
    <row r="7716" spans="1:4" x14ac:dyDescent="0.2">
      <c r="A7716">
        <v>97271</v>
      </c>
      <c r="B7716" t="s">
        <v>8520</v>
      </c>
      <c r="C7716" t="s">
        <v>77</v>
      </c>
      <c r="D7716">
        <v>0</v>
      </c>
    </row>
    <row r="7717" spans="1:4" x14ac:dyDescent="0.2">
      <c r="A7717">
        <v>97252</v>
      </c>
      <c r="B7717" t="s">
        <v>8521</v>
      </c>
      <c r="C7717" t="s">
        <v>77</v>
      </c>
      <c r="D7717">
        <v>0</v>
      </c>
    </row>
    <row r="7718" spans="1:4" x14ac:dyDescent="0.2">
      <c r="A7718">
        <v>97257</v>
      </c>
      <c r="B7718" t="s">
        <v>8522</v>
      </c>
      <c r="C7718" t="s">
        <v>77</v>
      </c>
      <c r="D7718">
        <v>0</v>
      </c>
    </row>
    <row r="7719" spans="1:4" x14ac:dyDescent="0.2">
      <c r="A7719">
        <v>97256</v>
      </c>
      <c r="B7719" t="s">
        <v>8523</v>
      </c>
      <c r="C7719" t="s">
        <v>77</v>
      </c>
      <c r="D7719">
        <v>0</v>
      </c>
    </row>
    <row r="7720" spans="1:4" x14ac:dyDescent="0.2">
      <c r="A7720">
        <v>97253</v>
      </c>
      <c r="B7720" t="s">
        <v>8524</v>
      </c>
      <c r="C7720" t="s">
        <v>77</v>
      </c>
      <c r="D7720">
        <v>0</v>
      </c>
    </row>
    <row r="7721" spans="1:4" x14ac:dyDescent="0.2">
      <c r="A7721">
        <v>97261</v>
      </c>
      <c r="B7721" t="s">
        <v>8525</v>
      </c>
      <c r="C7721" t="s">
        <v>77</v>
      </c>
      <c r="D7721">
        <v>0</v>
      </c>
    </row>
    <row r="7722" spans="1:4" x14ac:dyDescent="0.2">
      <c r="A7722">
        <v>97260</v>
      </c>
      <c r="B7722" t="s">
        <v>8526</v>
      </c>
      <c r="C7722" t="s">
        <v>77</v>
      </c>
      <c r="D7722">
        <v>0</v>
      </c>
    </row>
    <row r="7723" spans="1:4" x14ac:dyDescent="0.2">
      <c r="A7723">
        <v>97265</v>
      </c>
      <c r="B7723" t="s">
        <v>8527</v>
      </c>
      <c r="C7723" t="s">
        <v>77</v>
      </c>
      <c r="D7723">
        <v>0</v>
      </c>
    </row>
    <row r="7724" spans="1:4" x14ac:dyDescent="0.2">
      <c r="A7724">
        <v>97264</v>
      </c>
      <c r="B7724" t="s">
        <v>8528</v>
      </c>
      <c r="C7724" t="s">
        <v>77</v>
      </c>
      <c r="D7724">
        <v>0</v>
      </c>
    </row>
    <row r="7725" spans="1:4" x14ac:dyDescent="0.2">
      <c r="A7725">
        <v>97269</v>
      </c>
      <c r="B7725" t="s">
        <v>8529</v>
      </c>
      <c r="C7725" t="s">
        <v>77</v>
      </c>
      <c r="D7725">
        <v>0</v>
      </c>
    </row>
    <row r="7726" spans="1:4" x14ac:dyDescent="0.2">
      <c r="A7726">
        <v>97268</v>
      </c>
      <c r="B7726" t="s">
        <v>8530</v>
      </c>
      <c r="C7726" t="s">
        <v>77</v>
      </c>
      <c r="D7726">
        <v>0</v>
      </c>
    </row>
    <row r="7727" spans="1:4" x14ac:dyDescent="0.2">
      <c r="A7727">
        <v>97273</v>
      </c>
      <c r="B7727" t="s">
        <v>8531</v>
      </c>
      <c r="C7727" t="s">
        <v>77</v>
      </c>
      <c r="D7727">
        <v>0</v>
      </c>
    </row>
    <row r="7728" spans="1:4" x14ac:dyDescent="0.2">
      <c r="A7728">
        <v>97272</v>
      </c>
      <c r="B7728" t="s">
        <v>8532</v>
      </c>
      <c r="C7728" t="s">
        <v>77</v>
      </c>
      <c r="D7728">
        <v>0</v>
      </c>
    </row>
    <row r="7729" spans="1:4" x14ac:dyDescent="0.2">
      <c r="A7729">
        <v>97315</v>
      </c>
      <c r="B7729" t="s">
        <v>8533</v>
      </c>
      <c r="C7729" t="s">
        <v>77</v>
      </c>
      <c r="D7729">
        <v>0</v>
      </c>
    </row>
    <row r="7730" spans="1:4" x14ac:dyDescent="0.2">
      <c r="A7730">
        <v>97316</v>
      </c>
      <c r="B7730" t="s">
        <v>8534</v>
      </c>
      <c r="C7730" t="s">
        <v>77</v>
      </c>
      <c r="D7730">
        <v>0</v>
      </c>
    </row>
    <row r="7731" spans="1:4" x14ac:dyDescent="0.2">
      <c r="A7731">
        <v>97317</v>
      </c>
      <c r="B7731" t="s">
        <v>8535</v>
      </c>
      <c r="C7731" t="s">
        <v>77</v>
      </c>
      <c r="D7731">
        <v>0</v>
      </c>
    </row>
    <row r="7732" spans="1:4" x14ac:dyDescent="0.2">
      <c r="A7732">
        <v>97318</v>
      </c>
      <c r="B7732" t="s">
        <v>8536</v>
      </c>
      <c r="C7732" t="s">
        <v>77</v>
      </c>
      <c r="D7732">
        <v>0</v>
      </c>
    </row>
    <row r="7733" spans="1:4" x14ac:dyDescent="0.2">
      <c r="A7733">
        <v>97319</v>
      </c>
      <c r="B7733" t="s">
        <v>8537</v>
      </c>
      <c r="C7733" t="s">
        <v>77</v>
      </c>
      <c r="D7733">
        <v>0</v>
      </c>
    </row>
    <row r="7734" spans="1:4" x14ac:dyDescent="0.2">
      <c r="A7734">
        <v>97320</v>
      </c>
      <c r="B7734" t="s">
        <v>8538</v>
      </c>
      <c r="C7734" t="s">
        <v>77</v>
      </c>
      <c r="D7734">
        <v>0</v>
      </c>
    </row>
    <row r="7735" spans="1:4" x14ac:dyDescent="0.2">
      <c r="A7735">
        <v>97321</v>
      </c>
      <c r="B7735" t="s">
        <v>8539</v>
      </c>
      <c r="C7735" t="s">
        <v>77</v>
      </c>
      <c r="D7735">
        <v>0</v>
      </c>
    </row>
    <row r="7736" spans="1:4" x14ac:dyDescent="0.2">
      <c r="A7736">
        <v>97322</v>
      </c>
      <c r="B7736" t="s">
        <v>8540</v>
      </c>
      <c r="C7736" t="s">
        <v>77</v>
      </c>
      <c r="D7736">
        <v>0</v>
      </c>
    </row>
    <row r="7737" spans="1:4" x14ac:dyDescent="0.2">
      <c r="A7737">
        <v>97313</v>
      </c>
      <c r="B7737" t="s">
        <v>8541</v>
      </c>
      <c r="C7737" t="s">
        <v>77</v>
      </c>
      <c r="D7737">
        <v>0</v>
      </c>
    </row>
    <row r="7738" spans="1:4" x14ac:dyDescent="0.2">
      <c r="A7738">
        <v>97323</v>
      </c>
      <c r="B7738" t="s">
        <v>8542</v>
      </c>
      <c r="C7738" t="s">
        <v>77</v>
      </c>
      <c r="D7738">
        <v>0</v>
      </c>
    </row>
    <row r="7739" spans="1:4" x14ac:dyDescent="0.2">
      <c r="A7739">
        <v>97324</v>
      </c>
      <c r="B7739" t="s">
        <v>8543</v>
      </c>
      <c r="C7739" t="s">
        <v>77</v>
      </c>
      <c r="D7739">
        <v>0</v>
      </c>
    </row>
    <row r="7740" spans="1:4" x14ac:dyDescent="0.2">
      <c r="A7740">
        <v>97314</v>
      </c>
      <c r="B7740" t="s">
        <v>8544</v>
      </c>
      <c r="C7740" t="s">
        <v>77</v>
      </c>
      <c r="D7740">
        <v>0</v>
      </c>
    </row>
    <row r="7741" spans="1:4" x14ac:dyDescent="0.2">
      <c r="A7741">
        <v>97325</v>
      </c>
      <c r="B7741" t="s">
        <v>8545</v>
      </c>
      <c r="C7741" t="s">
        <v>77</v>
      </c>
      <c r="D7741">
        <v>0</v>
      </c>
    </row>
    <row r="7742" spans="1:4" x14ac:dyDescent="0.2">
      <c r="A7742">
        <v>103517</v>
      </c>
      <c r="B7742" t="s">
        <v>8546</v>
      </c>
      <c r="C7742" t="s">
        <v>77</v>
      </c>
      <c r="D7742">
        <v>3348.75</v>
      </c>
    </row>
    <row r="7743" spans="1:4" x14ac:dyDescent="0.2">
      <c r="A7743">
        <v>103518</v>
      </c>
      <c r="B7743" t="s">
        <v>8547</v>
      </c>
      <c r="C7743" t="s">
        <v>77</v>
      </c>
      <c r="D7743">
        <v>0</v>
      </c>
    </row>
    <row r="7744" spans="1:4" x14ac:dyDescent="0.2">
      <c r="A7744">
        <v>103519</v>
      </c>
      <c r="B7744" t="s">
        <v>8548</v>
      </c>
      <c r="C7744" t="s">
        <v>77</v>
      </c>
      <c r="D7744">
        <v>12.23</v>
      </c>
    </row>
    <row r="7745" spans="1:4" x14ac:dyDescent="0.2">
      <c r="A7745">
        <v>103515</v>
      </c>
      <c r="B7745" t="s">
        <v>8549</v>
      </c>
      <c r="C7745" t="s">
        <v>77</v>
      </c>
      <c r="D7745">
        <v>0</v>
      </c>
    </row>
    <row r="7746" spans="1:4" x14ac:dyDescent="0.2">
      <c r="A7746">
        <v>103502</v>
      </c>
      <c r="B7746" t="s">
        <v>8550</v>
      </c>
      <c r="C7746" t="s">
        <v>54</v>
      </c>
      <c r="D7746">
        <v>0</v>
      </c>
    </row>
    <row r="7747" spans="1:4" x14ac:dyDescent="0.2">
      <c r="A7747">
        <v>103504</v>
      </c>
      <c r="B7747" t="s">
        <v>8551</v>
      </c>
      <c r="C7747" t="s">
        <v>54</v>
      </c>
      <c r="D7747">
        <v>0</v>
      </c>
    </row>
    <row r="7748" spans="1:4" x14ac:dyDescent="0.2">
      <c r="A7748">
        <v>103503</v>
      </c>
      <c r="B7748" t="s">
        <v>8552</v>
      </c>
      <c r="C7748" t="s">
        <v>54</v>
      </c>
      <c r="D7748">
        <v>0</v>
      </c>
    </row>
    <row r="7749" spans="1:4" x14ac:dyDescent="0.2">
      <c r="A7749">
        <v>103505</v>
      </c>
      <c r="B7749" t="s">
        <v>8553</v>
      </c>
      <c r="C7749" t="s">
        <v>54</v>
      </c>
      <c r="D7749">
        <v>0</v>
      </c>
    </row>
    <row r="7750" spans="1:4" x14ac:dyDescent="0.2">
      <c r="A7750">
        <v>103499</v>
      </c>
      <c r="B7750" t="s">
        <v>8554</v>
      </c>
      <c r="C7750" t="s">
        <v>77</v>
      </c>
      <c r="D7750">
        <v>0</v>
      </c>
    </row>
    <row r="7751" spans="1:4" x14ac:dyDescent="0.2">
      <c r="A7751">
        <v>103501</v>
      </c>
      <c r="B7751" t="s">
        <v>8555</v>
      </c>
      <c r="C7751" t="s">
        <v>77</v>
      </c>
      <c r="D7751">
        <v>0</v>
      </c>
    </row>
    <row r="7752" spans="1:4" x14ac:dyDescent="0.2">
      <c r="A7752">
        <v>103500</v>
      </c>
      <c r="B7752" t="s">
        <v>8556</v>
      </c>
      <c r="C7752" t="s">
        <v>77</v>
      </c>
      <c r="D7752">
        <v>0</v>
      </c>
    </row>
    <row r="7753" spans="1:4" x14ac:dyDescent="0.2">
      <c r="A7753">
        <v>103496</v>
      </c>
      <c r="B7753" t="s">
        <v>8557</v>
      </c>
      <c r="C7753" t="s">
        <v>77</v>
      </c>
      <c r="D7753">
        <v>0</v>
      </c>
    </row>
    <row r="7754" spans="1:4" x14ac:dyDescent="0.2">
      <c r="A7754">
        <v>103498</v>
      </c>
      <c r="B7754" t="s">
        <v>8558</v>
      </c>
      <c r="C7754" t="s">
        <v>77</v>
      </c>
      <c r="D7754">
        <v>0</v>
      </c>
    </row>
    <row r="7755" spans="1:4" x14ac:dyDescent="0.2">
      <c r="A7755">
        <v>103497</v>
      </c>
      <c r="B7755" t="s">
        <v>8559</v>
      </c>
      <c r="C7755" t="s">
        <v>77</v>
      </c>
      <c r="D7755">
        <v>0</v>
      </c>
    </row>
    <row r="7756" spans="1:4" x14ac:dyDescent="0.2">
      <c r="A7756">
        <v>103516</v>
      </c>
      <c r="B7756" t="s">
        <v>8560</v>
      </c>
      <c r="C7756" t="s">
        <v>77</v>
      </c>
      <c r="D7756">
        <v>0</v>
      </c>
    </row>
    <row r="7757" spans="1:4" x14ac:dyDescent="0.2">
      <c r="A7757">
        <v>103506</v>
      </c>
      <c r="B7757" t="s">
        <v>8561</v>
      </c>
      <c r="C7757" t="s">
        <v>77</v>
      </c>
      <c r="D7757">
        <v>0</v>
      </c>
    </row>
    <row r="7758" spans="1:4" x14ac:dyDescent="0.2">
      <c r="A7758">
        <v>103507</v>
      </c>
      <c r="B7758" t="s">
        <v>8562</v>
      </c>
      <c r="C7758" t="s">
        <v>77</v>
      </c>
      <c r="D7758">
        <v>0</v>
      </c>
    </row>
    <row r="7759" spans="1:4" x14ac:dyDescent="0.2">
      <c r="A7759">
        <v>103493</v>
      </c>
      <c r="B7759" t="s">
        <v>8563</v>
      </c>
      <c r="C7759" t="s">
        <v>77</v>
      </c>
      <c r="D7759">
        <v>0</v>
      </c>
    </row>
    <row r="7760" spans="1:4" x14ac:dyDescent="0.2">
      <c r="A7760">
        <v>103495</v>
      </c>
      <c r="B7760" t="s">
        <v>8564</v>
      </c>
      <c r="C7760" t="s">
        <v>77</v>
      </c>
      <c r="D7760">
        <v>0</v>
      </c>
    </row>
    <row r="7761" spans="1:4" x14ac:dyDescent="0.2">
      <c r="A7761">
        <v>103494</v>
      </c>
      <c r="B7761" t="s">
        <v>8565</v>
      </c>
      <c r="C7761" t="s">
        <v>77</v>
      </c>
      <c r="D7761">
        <v>0</v>
      </c>
    </row>
    <row r="7762" spans="1:4" x14ac:dyDescent="0.2">
      <c r="A7762">
        <v>103513</v>
      </c>
      <c r="B7762" t="s">
        <v>8566</v>
      </c>
      <c r="C7762" t="s">
        <v>77</v>
      </c>
      <c r="D7762">
        <v>0</v>
      </c>
    </row>
    <row r="7763" spans="1:4" x14ac:dyDescent="0.2">
      <c r="A7763">
        <v>103523</v>
      </c>
      <c r="B7763" t="s">
        <v>8567</v>
      </c>
      <c r="C7763" t="s">
        <v>77</v>
      </c>
      <c r="D7763">
        <v>11162.53</v>
      </c>
    </row>
    <row r="7764" spans="1:4" x14ac:dyDescent="0.2">
      <c r="A7764">
        <v>103509</v>
      </c>
      <c r="B7764" t="s">
        <v>8568</v>
      </c>
      <c r="C7764" t="s">
        <v>77</v>
      </c>
      <c r="D7764">
        <v>0</v>
      </c>
    </row>
    <row r="7765" spans="1:4" x14ac:dyDescent="0.2">
      <c r="A7765">
        <v>103514</v>
      </c>
      <c r="B7765" t="s">
        <v>8569</v>
      </c>
      <c r="C7765" t="s">
        <v>77</v>
      </c>
      <c r="D7765">
        <v>0</v>
      </c>
    </row>
    <row r="7766" spans="1:4" x14ac:dyDescent="0.2">
      <c r="A7766">
        <v>103510</v>
      </c>
      <c r="B7766" t="s">
        <v>8570</v>
      </c>
      <c r="C7766" t="s">
        <v>77</v>
      </c>
      <c r="D7766">
        <v>0</v>
      </c>
    </row>
    <row r="7767" spans="1:4" x14ac:dyDescent="0.2">
      <c r="A7767">
        <v>103520</v>
      </c>
      <c r="B7767" t="s">
        <v>8571</v>
      </c>
      <c r="C7767" t="s">
        <v>77</v>
      </c>
      <c r="D7767">
        <v>5522.14</v>
      </c>
    </row>
    <row r="7768" spans="1:4" x14ac:dyDescent="0.2">
      <c r="A7768">
        <v>103511</v>
      </c>
      <c r="B7768" t="s">
        <v>8572</v>
      </c>
      <c r="C7768" t="s">
        <v>77</v>
      </c>
      <c r="D7768">
        <v>0</v>
      </c>
    </row>
    <row r="7769" spans="1:4" x14ac:dyDescent="0.2">
      <c r="A7769">
        <v>103521</v>
      </c>
      <c r="B7769" t="s">
        <v>8573</v>
      </c>
      <c r="C7769" t="s">
        <v>77</v>
      </c>
      <c r="D7769">
        <v>7332.24</v>
      </c>
    </row>
    <row r="7770" spans="1:4" x14ac:dyDescent="0.2">
      <c r="A7770">
        <v>103512</v>
      </c>
      <c r="B7770" t="s">
        <v>8574</v>
      </c>
      <c r="C7770" t="s">
        <v>77</v>
      </c>
      <c r="D7770">
        <v>0</v>
      </c>
    </row>
    <row r="7771" spans="1:4" x14ac:dyDescent="0.2">
      <c r="A7771">
        <v>103522</v>
      </c>
      <c r="B7771" t="s">
        <v>8575</v>
      </c>
      <c r="C7771" t="s">
        <v>77</v>
      </c>
      <c r="D7771">
        <v>7431.23</v>
      </c>
    </row>
    <row r="7772" spans="1:4" x14ac:dyDescent="0.2">
      <c r="A7772">
        <v>103508</v>
      </c>
      <c r="B7772" t="s">
        <v>8576</v>
      </c>
      <c r="C7772" t="s">
        <v>77</v>
      </c>
      <c r="D7772">
        <v>0</v>
      </c>
    </row>
    <row r="7773" spans="1:4" x14ac:dyDescent="0.2">
      <c r="A7773">
        <v>103524</v>
      </c>
      <c r="B7773" t="s">
        <v>8577</v>
      </c>
      <c r="C7773" t="s">
        <v>77</v>
      </c>
      <c r="D7773">
        <v>0</v>
      </c>
    </row>
    <row r="7774" spans="1:4" x14ac:dyDescent="0.2">
      <c r="A7774">
        <v>103526</v>
      </c>
      <c r="B7774" t="s">
        <v>8578</v>
      </c>
      <c r="C7774" t="s">
        <v>77</v>
      </c>
      <c r="D7774">
        <v>0</v>
      </c>
    </row>
    <row r="7775" spans="1:4" x14ac:dyDescent="0.2">
      <c r="A7775">
        <v>103525</v>
      </c>
      <c r="B7775" t="s">
        <v>8579</v>
      </c>
      <c r="C7775" t="s">
        <v>77</v>
      </c>
      <c r="D7775">
        <v>0</v>
      </c>
    </row>
    <row r="7776" spans="1:4" x14ac:dyDescent="0.2">
      <c r="A7776">
        <v>97062</v>
      </c>
      <c r="B7776" t="s">
        <v>8580</v>
      </c>
      <c r="C7776" t="s">
        <v>59</v>
      </c>
      <c r="D7776">
        <v>6.81</v>
      </c>
    </row>
    <row r="7777" spans="1:4" x14ac:dyDescent="0.2">
      <c r="A7777">
        <v>97061</v>
      </c>
      <c r="B7777" t="s">
        <v>8581</v>
      </c>
      <c r="C7777" t="s">
        <v>59</v>
      </c>
      <c r="D7777">
        <v>0</v>
      </c>
    </row>
    <row r="7778" spans="1:4" x14ac:dyDescent="0.2">
      <c r="A7778">
        <v>104988</v>
      </c>
      <c r="B7778" t="s">
        <v>8582</v>
      </c>
      <c r="C7778" t="s">
        <v>59</v>
      </c>
      <c r="D7778">
        <v>0</v>
      </c>
    </row>
    <row r="7779" spans="1:4" x14ac:dyDescent="0.2">
      <c r="A7779">
        <v>104979</v>
      </c>
      <c r="B7779" t="s">
        <v>8583</v>
      </c>
      <c r="C7779" t="s">
        <v>59</v>
      </c>
      <c r="D7779">
        <v>0</v>
      </c>
    </row>
    <row r="7780" spans="1:4" x14ac:dyDescent="0.2">
      <c r="A7780">
        <v>97040</v>
      </c>
      <c r="B7780" t="s">
        <v>8584</v>
      </c>
      <c r="C7780" t="s">
        <v>59</v>
      </c>
      <c r="D7780">
        <v>19.079999999999998</v>
      </c>
    </row>
    <row r="7781" spans="1:4" x14ac:dyDescent="0.2">
      <c r="A7781">
        <v>97041</v>
      </c>
      <c r="B7781" t="s">
        <v>8585</v>
      </c>
      <c r="C7781" t="s">
        <v>59</v>
      </c>
      <c r="D7781">
        <v>186.21</v>
      </c>
    </row>
    <row r="7782" spans="1:4" x14ac:dyDescent="0.2">
      <c r="A7782">
        <v>97039</v>
      </c>
      <c r="B7782" t="s">
        <v>8586</v>
      </c>
      <c r="C7782" t="s">
        <v>59</v>
      </c>
      <c r="D7782">
        <v>95.15</v>
      </c>
    </row>
    <row r="7783" spans="1:4" x14ac:dyDescent="0.2">
      <c r="A7783">
        <v>102655</v>
      </c>
      <c r="B7783" t="s">
        <v>8587</v>
      </c>
      <c r="C7783" t="s">
        <v>54</v>
      </c>
      <c r="D7783">
        <v>0</v>
      </c>
    </row>
    <row r="7784" spans="1:4" x14ac:dyDescent="0.2">
      <c r="A7784">
        <v>104987</v>
      </c>
      <c r="B7784" t="s">
        <v>8588</v>
      </c>
      <c r="C7784" t="s">
        <v>54</v>
      </c>
      <c r="D7784">
        <v>0</v>
      </c>
    </row>
    <row r="7785" spans="1:4" x14ac:dyDescent="0.2">
      <c r="A7785">
        <v>104986</v>
      </c>
      <c r="B7785" t="s">
        <v>8589</v>
      </c>
      <c r="C7785" t="s">
        <v>54</v>
      </c>
      <c r="D7785">
        <v>0</v>
      </c>
    </row>
    <row r="7786" spans="1:4" x14ac:dyDescent="0.2">
      <c r="A7786">
        <v>104984</v>
      </c>
      <c r="B7786" t="s">
        <v>8590</v>
      </c>
      <c r="C7786" t="s">
        <v>54</v>
      </c>
      <c r="D7786">
        <v>0</v>
      </c>
    </row>
    <row r="7787" spans="1:4" x14ac:dyDescent="0.2">
      <c r="A7787">
        <v>104985</v>
      </c>
      <c r="B7787" t="s">
        <v>8591</v>
      </c>
      <c r="C7787" t="s">
        <v>54</v>
      </c>
      <c r="D7787">
        <v>0</v>
      </c>
    </row>
    <row r="7788" spans="1:4" x14ac:dyDescent="0.2">
      <c r="A7788">
        <v>97026</v>
      </c>
      <c r="B7788" t="s">
        <v>8592</v>
      </c>
      <c r="C7788" t="s">
        <v>54</v>
      </c>
      <c r="D7788">
        <v>0</v>
      </c>
    </row>
    <row r="7789" spans="1:4" x14ac:dyDescent="0.2">
      <c r="A7789">
        <v>97025</v>
      </c>
      <c r="B7789" t="s">
        <v>8593</v>
      </c>
      <c r="C7789" t="s">
        <v>54</v>
      </c>
      <c r="D7789">
        <v>0</v>
      </c>
    </row>
    <row r="7790" spans="1:4" x14ac:dyDescent="0.2">
      <c r="A7790">
        <v>97032</v>
      </c>
      <c r="B7790" t="s">
        <v>8594</v>
      </c>
      <c r="C7790" t="s">
        <v>54</v>
      </c>
      <c r="D7790">
        <v>54.13</v>
      </c>
    </row>
    <row r="7791" spans="1:4" x14ac:dyDescent="0.2">
      <c r="A7791">
        <v>97031</v>
      </c>
      <c r="B7791" t="s">
        <v>8595</v>
      </c>
      <c r="C7791" t="s">
        <v>54</v>
      </c>
      <c r="D7791">
        <v>88.72</v>
      </c>
    </row>
    <row r="7792" spans="1:4" x14ac:dyDescent="0.2">
      <c r="A7792">
        <v>97036</v>
      </c>
      <c r="B7792" t="s">
        <v>8596</v>
      </c>
      <c r="C7792" t="s">
        <v>54</v>
      </c>
      <c r="D7792">
        <v>0</v>
      </c>
    </row>
    <row r="7793" spans="1:4" x14ac:dyDescent="0.2">
      <c r="A7793">
        <v>97035</v>
      </c>
      <c r="B7793" t="s">
        <v>8597</v>
      </c>
      <c r="C7793" t="s">
        <v>54</v>
      </c>
      <c r="D7793">
        <v>0</v>
      </c>
    </row>
    <row r="7794" spans="1:4" x14ac:dyDescent="0.2">
      <c r="A7794">
        <v>97034</v>
      </c>
      <c r="B7794" t="s">
        <v>8598</v>
      </c>
      <c r="C7794" t="s">
        <v>54</v>
      </c>
      <c r="D7794">
        <v>49.82</v>
      </c>
    </row>
    <row r="7795" spans="1:4" x14ac:dyDescent="0.2">
      <c r="A7795">
        <v>97033</v>
      </c>
      <c r="B7795" t="s">
        <v>8599</v>
      </c>
      <c r="C7795" t="s">
        <v>54</v>
      </c>
      <c r="D7795">
        <v>75.42</v>
      </c>
    </row>
    <row r="7796" spans="1:4" x14ac:dyDescent="0.2">
      <c r="A7796">
        <v>97030</v>
      </c>
      <c r="B7796" t="s">
        <v>8600</v>
      </c>
      <c r="C7796" t="s">
        <v>54</v>
      </c>
      <c r="D7796">
        <v>0</v>
      </c>
    </row>
    <row r="7797" spans="1:4" x14ac:dyDescent="0.2">
      <c r="A7797">
        <v>97029</v>
      </c>
      <c r="B7797" t="s">
        <v>8601</v>
      </c>
      <c r="C7797" t="s">
        <v>54</v>
      </c>
      <c r="D7797">
        <v>0</v>
      </c>
    </row>
    <row r="7798" spans="1:4" x14ac:dyDescent="0.2">
      <c r="A7798">
        <v>97028</v>
      </c>
      <c r="B7798" t="s">
        <v>8602</v>
      </c>
      <c r="C7798" t="s">
        <v>54</v>
      </c>
      <c r="D7798">
        <v>0</v>
      </c>
    </row>
    <row r="7799" spans="1:4" x14ac:dyDescent="0.2">
      <c r="A7799">
        <v>97027</v>
      </c>
      <c r="B7799" t="s">
        <v>8603</v>
      </c>
      <c r="C7799" t="s">
        <v>54</v>
      </c>
      <c r="D7799">
        <v>0</v>
      </c>
    </row>
    <row r="7800" spans="1:4" x14ac:dyDescent="0.2">
      <c r="A7800">
        <v>97038</v>
      </c>
      <c r="B7800" t="s">
        <v>8604</v>
      </c>
      <c r="C7800" t="s">
        <v>54</v>
      </c>
      <c r="D7800">
        <v>0</v>
      </c>
    </row>
    <row r="7801" spans="1:4" x14ac:dyDescent="0.2">
      <c r="A7801">
        <v>97037</v>
      </c>
      <c r="B7801" t="s">
        <v>8605</v>
      </c>
      <c r="C7801" t="s">
        <v>54</v>
      </c>
      <c r="D7801">
        <v>0</v>
      </c>
    </row>
    <row r="7802" spans="1:4" x14ac:dyDescent="0.2">
      <c r="A7802">
        <v>97014</v>
      </c>
      <c r="B7802" t="s">
        <v>8606</v>
      </c>
      <c r="C7802" t="s">
        <v>54</v>
      </c>
      <c r="D7802">
        <v>61.38</v>
      </c>
    </row>
    <row r="7803" spans="1:4" x14ac:dyDescent="0.2">
      <c r="A7803">
        <v>97015</v>
      </c>
      <c r="B7803" t="s">
        <v>8607</v>
      </c>
      <c r="C7803" t="s">
        <v>54</v>
      </c>
      <c r="D7803">
        <v>50.64</v>
      </c>
    </row>
    <row r="7804" spans="1:4" x14ac:dyDescent="0.2">
      <c r="A7804">
        <v>97013</v>
      </c>
      <c r="B7804" t="s">
        <v>8608</v>
      </c>
      <c r="C7804" t="s">
        <v>54</v>
      </c>
      <c r="D7804">
        <v>82.93</v>
      </c>
    </row>
    <row r="7805" spans="1:4" x14ac:dyDescent="0.2">
      <c r="A7805">
        <v>97017</v>
      </c>
      <c r="B7805" t="s">
        <v>8609</v>
      </c>
      <c r="C7805" t="s">
        <v>54</v>
      </c>
      <c r="D7805">
        <v>39</v>
      </c>
    </row>
    <row r="7806" spans="1:4" x14ac:dyDescent="0.2">
      <c r="A7806">
        <v>97018</v>
      </c>
      <c r="B7806" t="s">
        <v>8610</v>
      </c>
      <c r="C7806" t="s">
        <v>54</v>
      </c>
      <c r="D7806">
        <v>32.71</v>
      </c>
    </row>
    <row r="7807" spans="1:4" x14ac:dyDescent="0.2">
      <c r="A7807">
        <v>97016</v>
      </c>
      <c r="B7807" t="s">
        <v>8611</v>
      </c>
      <c r="C7807" t="s">
        <v>54</v>
      </c>
      <c r="D7807">
        <v>51.67</v>
      </c>
    </row>
    <row r="7808" spans="1:4" x14ac:dyDescent="0.2">
      <c r="A7808">
        <v>97024</v>
      </c>
      <c r="B7808" t="s">
        <v>8612</v>
      </c>
      <c r="C7808" t="s">
        <v>54</v>
      </c>
      <c r="D7808">
        <v>0</v>
      </c>
    </row>
    <row r="7809" spans="1:4" x14ac:dyDescent="0.2">
      <c r="A7809">
        <v>97023</v>
      </c>
      <c r="B7809" t="s">
        <v>8613</v>
      </c>
      <c r="C7809" t="s">
        <v>54</v>
      </c>
      <c r="D7809">
        <v>0</v>
      </c>
    </row>
    <row r="7810" spans="1:4" x14ac:dyDescent="0.2">
      <c r="A7810">
        <v>105804</v>
      </c>
      <c r="B7810" t="s">
        <v>8614</v>
      </c>
      <c r="C7810" t="s">
        <v>54</v>
      </c>
      <c r="D7810">
        <v>0</v>
      </c>
    </row>
    <row r="7811" spans="1:4" x14ac:dyDescent="0.2">
      <c r="A7811">
        <v>104990</v>
      </c>
      <c r="B7811" t="s">
        <v>8615</v>
      </c>
      <c r="C7811" t="s">
        <v>54</v>
      </c>
      <c r="D7811">
        <v>10.82</v>
      </c>
    </row>
    <row r="7812" spans="1:4" x14ac:dyDescent="0.2">
      <c r="A7812">
        <v>97052</v>
      </c>
      <c r="B7812" t="s">
        <v>8616</v>
      </c>
      <c r="C7812" t="s">
        <v>77</v>
      </c>
      <c r="D7812">
        <v>0</v>
      </c>
    </row>
    <row r="7813" spans="1:4" x14ac:dyDescent="0.2">
      <c r="A7813">
        <v>97054</v>
      </c>
      <c r="B7813" t="s">
        <v>8617</v>
      </c>
      <c r="C7813" t="s">
        <v>77</v>
      </c>
      <c r="D7813">
        <v>29.55</v>
      </c>
    </row>
    <row r="7814" spans="1:4" x14ac:dyDescent="0.2">
      <c r="A7814">
        <v>104981</v>
      </c>
      <c r="B7814" t="s">
        <v>8618</v>
      </c>
      <c r="C7814" t="s">
        <v>54</v>
      </c>
      <c r="D7814">
        <v>0</v>
      </c>
    </row>
    <row r="7815" spans="1:4" x14ac:dyDescent="0.2">
      <c r="A7815">
        <v>104980</v>
      </c>
      <c r="B7815" t="s">
        <v>8619</v>
      </c>
      <c r="C7815" t="s">
        <v>54</v>
      </c>
      <c r="D7815">
        <v>0</v>
      </c>
    </row>
    <row r="7816" spans="1:4" x14ac:dyDescent="0.2">
      <c r="A7816">
        <v>97042</v>
      </c>
      <c r="B7816" t="s">
        <v>8620</v>
      </c>
      <c r="C7816" t="s">
        <v>54</v>
      </c>
      <c r="D7816">
        <v>0</v>
      </c>
    </row>
    <row r="7817" spans="1:4" x14ac:dyDescent="0.2">
      <c r="A7817">
        <v>97045</v>
      </c>
      <c r="B7817" t="s">
        <v>8621</v>
      </c>
      <c r="C7817" t="s">
        <v>54</v>
      </c>
      <c r="D7817">
        <v>0</v>
      </c>
    </row>
    <row r="7818" spans="1:4" x14ac:dyDescent="0.2">
      <c r="A7818">
        <v>97044</v>
      </c>
      <c r="B7818" t="s">
        <v>8622</v>
      </c>
      <c r="C7818" t="s">
        <v>54</v>
      </c>
      <c r="D7818">
        <v>0</v>
      </c>
    </row>
    <row r="7819" spans="1:4" x14ac:dyDescent="0.2">
      <c r="A7819">
        <v>97043</v>
      </c>
      <c r="B7819" t="s">
        <v>8623</v>
      </c>
      <c r="C7819" t="s">
        <v>54</v>
      </c>
      <c r="D7819">
        <v>0</v>
      </c>
    </row>
    <row r="7820" spans="1:4" x14ac:dyDescent="0.2">
      <c r="A7820">
        <v>97063</v>
      </c>
      <c r="B7820" t="s">
        <v>8624</v>
      </c>
      <c r="C7820" t="s">
        <v>59</v>
      </c>
      <c r="D7820">
        <v>17.29</v>
      </c>
    </row>
    <row r="7821" spans="1:4" x14ac:dyDescent="0.2">
      <c r="A7821">
        <v>97065</v>
      </c>
      <c r="B7821" t="s">
        <v>8625</v>
      </c>
      <c r="C7821" t="s">
        <v>69</v>
      </c>
      <c r="D7821">
        <v>11.64</v>
      </c>
    </row>
    <row r="7822" spans="1:4" x14ac:dyDescent="0.2">
      <c r="A7822">
        <v>97064</v>
      </c>
      <c r="B7822" t="s">
        <v>8626</v>
      </c>
      <c r="C7822" t="s">
        <v>54</v>
      </c>
      <c r="D7822">
        <v>24.24</v>
      </c>
    </row>
    <row r="7823" spans="1:4" x14ac:dyDescent="0.2">
      <c r="A7823">
        <v>97049</v>
      </c>
      <c r="B7823" t="s">
        <v>8627</v>
      </c>
      <c r="C7823" t="s">
        <v>59</v>
      </c>
      <c r="D7823">
        <v>0</v>
      </c>
    </row>
    <row r="7824" spans="1:4" x14ac:dyDescent="0.2">
      <c r="A7824">
        <v>96997</v>
      </c>
      <c r="B7824" t="s">
        <v>8628</v>
      </c>
      <c r="C7824" t="s">
        <v>54</v>
      </c>
      <c r="D7824">
        <v>0</v>
      </c>
    </row>
    <row r="7825" spans="1:4" x14ac:dyDescent="0.2">
      <c r="A7825">
        <v>96999</v>
      </c>
      <c r="B7825" t="s">
        <v>8629</v>
      </c>
      <c r="C7825" t="s">
        <v>54</v>
      </c>
      <c r="D7825">
        <v>0</v>
      </c>
    </row>
    <row r="7826" spans="1:4" x14ac:dyDescent="0.2">
      <c r="A7826">
        <v>96996</v>
      </c>
      <c r="B7826" t="s">
        <v>8630</v>
      </c>
      <c r="C7826" t="s">
        <v>54</v>
      </c>
      <c r="D7826">
        <v>0</v>
      </c>
    </row>
    <row r="7827" spans="1:4" x14ac:dyDescent="0.2">
      <c r="A7827">
        <v>96998</v>
      </c>
      <c r="B7827" t="s">
        <v>8631</v>
      </c>
      <c r="C7827" t="s">
        <v>54</v>
      </c>
      <c r="D7827">
        <v>0</v>
      </c>
    </row>
    <row r="7828" spans="1:4" x14ac:dyDescent="0.2">
      <c r="A7828">
        <v>97067</v>
      </c>
      <c r="B7828" t="s">
        <v>8632</v>
      </c>
      <c r="C7828" t="s">
        <v>54</v>
      </c>
      <c r="D7828">
        <v>535.84</v>
      </c>
    </row>
    <row r="7829" spans="1:4" x14ac:dyDescent="0.2">
      <c r="A7829">
        <v>97001</v>
      </c>
      <c r="B7829" t="s">
        <v>8633</v>
      </c>
      <c r="C7829" t="s">
        <v>54</v>
      </c>
      <c r="D7829">
        <v>0</v>
      </c>
    </row>
    <row r="7830" spans="1:4" x14ac:dyDescent="0.2">
      <c r="A7830">
        <v>97003</v>
      </c>
      <c r="B7830" t="s">
        <v>8634</v>
      </c>
      <c r="C7830" t="s">
        <v>54</v>
      </c>
      <c r="D7830">
        <v>0</v>
      </c>
    </row>
    <row r="7831" spans="1:4" x14ac:dyDescent="0.2">
      <c r="A7831">
        <v>97005</v>
      </c>
      <c r="B7831" t="s">
        <v>8635</v>
      </c>
      <c r="C7831" t="s">
        <v>54</v>
      </c>
      <c r="D7831">
        <v>0</v>
      </c>
    </row>
    <row r="7832" spans="1:4" x14ac:dyDescent="0.2">
      <c r="A7832">
        <v>97000</v>
      </c>
      <c r="B7832" t="s">
        <v>8636</v>
      </c>
      <c r="C7832" t="s">
        <v>54</v>
      </c>
      <c r="D7832">
        <v>0</v>
      </c>
    </row>
    <row r="7833" spans="1:4" x14ac:dyDescent="0.2">
      <c r="A7833">
        <v>97002</v>
      </c>
      <c r="B7833" t="s">
        <v>8637</v>
      </c>
      <c r="C7833" t="s">
        <v>54</v>
      </c>
      <c r="D7833">
        <v>0</v>
      </c>
    </row>
    <row r="7834" spans="1:4" x14ac:dyDescent="0.2">
      <c r="A7834">
        <v>97004</v>
      </c>
      <c r="B7834" t="s">
        <v>8638</v>
      </c>
      <c r="C7834" t="s">
        <v>54</v>
      </c>
      <c r="D7834">
        <v>0</v>
      </c>
    </row>
    <row r="7835" spans="1:4" x14ac:dyDescent="0.2">
      <c r="A7835">
        <v>97007</v>
      </c>
      <c r="B7835" t="s">
        <v>8639</v>
      </c>
      <c r="C7835" t="s">
        <v>54</v>
      </c>
      <c r="D7835">
        <v>0</v>
      </c>
    </row>
    <row r="7836" spans="1:4" x14ac:dyDescent="0.2">
      <c r="A7836">
        <v>97009</v>
      </c>
      <c r="B7836" t="s">
        <v>8640</v>
      </c>
      <c r="C7836" t="s">
        <v>54</v>
      </c>
      <c r="D7836">
        <v>0</v>
      </c>
    </row>
    <row r="7837" spans="1:4" x14ac:dyDescent="0.2">
      <c r="A7837">
        <v>97006</v>
      </c>
      <c r="B7837" t="s">
        <v>8641</v>
      </c>
      <c r="C7837" t="s">
        <v>54</v>
      </c>
      <c r="D7837">
        <v>0</v>
      </c>
    </row>
    <row r="7838" spans="1:4" x14ac:dyDescent="0.2">
      <c r="A7838">
        <v>97008</v>
      </c>
      <c r="B7838" t="s">
        <v>8642</v>
      </c>
      <c r="C7838" t="s">
        <v>54</v>
      </c>
      <c r="D7838">
        <v>0</v>
      </c>
    </row>
    <row r="7839" spans="1:4" x14ac:dyDescent="0.2">
      <c r="A7839">
        <v>97048</v>
      </c>
      <c r="B7839" t="s">
        <v>8643</v>
      </c>
      <c r="C7839" t="s">
        <v>59</v>
      </c>
      <c r="D7839">
        <v>0.09</v>
      </c>
    </row>
    <row r="7840" spans="1:4" x14ac:dyDescent="0.2">
      <c r="A7840">
        <v>97047</v>
      </c>
      <c r="B7840" t="s">
        <v>8644</v>
      </c>
      <c r="C7840" t="s">
        <v>59</v>
      </c>
      <c r="D7840">
        <v>0.13</v>
      </c>
    </row>
    <row r="7841" spans="1:4" x14ac:dyDescent="0.2">
      <c r="A7841">
        <v>97046</v>
      </c>
      <c r="B7841" t="s">
        <v>8645</v>
      </c>
      <c r="C7841" t="s">
        <v>59</v>
      </c>
      <c r="D7841">
        <v>0.34</v>
      </c>
    </row>
    <row r="7842" spans="1:4" x14ac:dyDescent="0.2">
      <c r="A7842">
        <v>104989</v>
      </c>
      <c r="B7842" t="s">
        <v>8646</v>
      </c>
      <c r="C7842" t="s">
        <v>77</v>
      </c>
      <c r="D7842">
        <v>37.770000000000003</v>
      </c>
    </row>
    <row r="7843" spans="1:4" x14ac:dyDescent="0.2">
      <c r="A7843">
        <v>97066</v>
      </c>
      <c r="B7843" t="s">
        <v>8647</v>
      </c>
      <c r="C7843" t="s">
        <v>59</v>
      </c>
      <c r="D7843">
        <v>354.67</v>
      </c>
    </row>
    <row r="7844" spans="1:4" x14ac:dyDescent="0.2">
      <c r="A7844">
        <v>104982</v>
      </c>
      <c r="B7844" t="s">
        <v>8648</v>
      </c>
      <c r="C7844" t="s">
        <v>54</v>
      </c>
      <c r="D7844">
        <v>0</v>
      </c>
    </row>
    <row r="7845" spans="1:4" x14ac:dyDescent="0.2">
      <c r="A7845">
        <v>97060</v>
      </c>
      <c r="B7845" t="s">
        <v>8649</v>
      </c>
      <c r="C7845" t="s">
        <v>54</v>
      </c>
      <c r="D7845">
        <v>0</v>
      </c>
    </row>
    <row r="7846" spans="1:4" x14ac:dyDescent="0.2">
      <c r="A7846">
        <v>97059</v>
      </c>
      <c r="B7846" t="s">
        <v>8650</v>
      </c>
      <c r="C7846" t="s">
        <v>54</v>
      </c>
      <c r="D7846">
        <v>0</v>
      </c>
    </row>
    <row r="7847" spans="1:4" x14ac:dyDescent="0.2">
      <c r="A7847">
        <v>97058</v>
      </c>
      <c r="B7847" t="s">
        <v>8651</v>
      </c>
      <c r="C7847" t="s">
        <v>54</v>
      </c>
      <c r="D7847">
        <v>0</v>
      </c>
    </row>
    <row r="7848" spans="1:4" x14ac:dyDescent="0.2">
      <c r="A7848">
        <v>97056</v>
      </c>
      <c r="B7848" t="s">
        <v>8652</v>
      </c>
      <c r="C7848" t="s">
        <v>54</v>
      </c>
      <c r="D7848">
        <v>0</v>
      </c>
    </row>
    <row r="7849" spans="1:4" x14ac:dyDescent="0.2">
      <c r="A7849">
        <v>97057</v>
      </c>
      <c r="B7849" t="s">
        <v>8653</v>
      </c>
      <c r="C7849" t="s">
        <v>54</v>
      </c>
      <c r="D7849">
        <v>0</v>
      </c>
    </row>
    <row r="7850" spans="1:4" x14ac:dyDescent="0.2">
      <c r="A7850">
        <v>97055</v>
      </c>
      <c r="B7850" t="s">
        <v>8654</v>
      </c>
      <c r="C7850" t="s">
        <v>54</v>
      </c>
      <c r="D7850">
        <v>0</v>
      </c>
    </row>
    <row r="7851" spans="1:4" x14ac:dyDescent="0.2">
      <c r="A7851">
        <v>102656</v>
      </c>
      <c r="B7851" t="s">
        <v>8655</v>
      </c>
      <c r="C7851" t="s">
        <v>54</v>
      </c>
      <c r="D7851">
        <v>0</v>
      </c>
    </row>
    <row r="7852" spans="1:4" x14ac:dyDescent="0.2">
      <c r="A7852">
        <v>104983</v>
      </c>
      <c r="B7852" t="s">
        <v>8656</v>
      </c>
      <c r="C7852" t="s">
        <v>77</v>
      </c>
      <c r="D7852">
        <v>0</v>
      </c>
    </row>
    <row r="7853" spans="1:4" x14ac:dyDescent="0.2">
      <c r="A7853">
        <v>97050</v>
      </c>
      <c r="B7853" t="s">
        <v>8657</v>
      </c>
      <c r="C7853" t="s">
        <v>59</v>
      </c>
      <c r="D7853">
        <v>0</v>
      </c>
    </row>
    <row r="7854" spans="1:4" x14ac:dyDescent="0.2">
      <c r="A7854">
        <v>95946</v>
      </c>
      <c r="B7854" t="s">
        <v>8658</v>
      </c>
      <c r="C7854" t="s">
        <v>61</v>
      </c>
      <c r="D7854">
        <v>13.14</v>
      </c>
    </row>
    <row r="7855" spans="1:4" x14ac:dyDescent="0.2">
      <c r="A7855">
        <v>95947</v>
      </c>
      <c r="B7855" t="s">
        <v>8659</v>
      </c>
      <c r="C7855" t="s">
        <v>61</v>
      </c>
      <c r="D7855">
        <v>10.18</v>
      </c>
    </row>
    <row r="7856" spans="1:4" x14ac:dyDescent="0.2">
      <c r="A7856">
        <v>95948</v>
      </c>
      <c r="B7856" t="s">
        <v>8660</v>
      </c>
      <c r="C7856" t="s">
        <v>61</v>
      </c>
      <c r="D7856">
        <v>9.0299999999999994</v>
      </c>
    </row>
    <row r="7857" spans="1:4" x14ac:dyDescent="0.2">
      <c r="A7857">
        <v>95944</v>
      </c>
      <c r="B7857" t="s">
        <v>8661</v>
      </c>
      <c r="C7857" t="s">
        <v>61</v>
      </c>
      <c r="D7857">
        <v>20.079999999999998</v>
      </c>
    </row>
    <row r="7858" spans="1:4" x14ac:dyDescent="0.2">
      <c r="A7858">
        <v>95945</v>
      </c>
      <c r="B7858" t="s">
        <v>8662</v>
      </c>
      <c r="C7858" t="s">
        <v>61</v>
      </c>
      <c r="D7858">
        <v>16.38</v>
      </c>
    </row>
    <row r="7859" spans="1:4" x14ac:dyDescent="0.2">
      <c r="A7859">
        <v>95943</v>
      </c>
      <c r="B7859" t="s">
        <v>8663</v>
      </c>
      <c r="C7859" t="s">
        <v>61</v>
      </c>
      <c r="D7859">
        <v>22</v>
      </c>
    </row>
    <row r="7860" spans="1:4" x14ac:dyDescent="0.2">
      <c r="A7860">
        <v>102077</v>
      </c>
      <c r="B7860" t="s">
        <v>8664</v>
      </c>
      <c r="C7860" t="s">
        <v>69</v>
      </c>
      <c r="D7860">
        <v>5622.35</v>
      </c>
    </row>
    <row r="7861" spans="1:4" x14ac:dyDescent="0.2">
      <c r="A7861">
        <v>102073</v>
      </c>
      <c r="B7861" t="s">
        <v>8665</v>
      </c>
      <c r="C7861" t="s">
        <v>69</v>
      </c>
      <c r="D7861">
        <v>4221.5600000000004</v>
      </c>
    </row>
    <row r="7862" spans="1:4" x14ac:dyDescent="0.2">
      <c r="A7862">
        <v>102079</v>
      </c>
      <c r="B7862" t="s">
        <v>8666</v>
      </c>
      <c r="C7862" t="s">
        <v>69</v>
      </c>
      <c r="D7862">
        <v>5541.76</v>
      </c>
    </row>
    <row r="7863" spans="1:4" x14ac:dyDescent="0.2">
      <c r="A7863">
        <v>102075</v>
      </c>
      <c r="B7863" t="s">
        <v>8667</v>
      </c>
      <c r="C7863" t="s">
        <v>69</v>
      </c>
      <c r="D7863">
        <v>5118.2299999999996</v>
      </c>
    </row>
    <row r="7864" spans="1:4" x14ac:dyDescent="0.2">
      <c r="A7864">
        <v>102078</v>
      </c>
      <c r="B7864" t="s">
        <v>8668</v>
      </c>
      <c r="C7864" t="s">
        <v>69</v>
      </c>
      <c r="D7864">
        <v>5820.65</v>
      </c>
    </row>
    <row r="7865" spans="1:4" x14ac:dyDescent="0.2">
      <c r="A7865">
        <v>102074</v>
      </c>
      <c r="B7865" t="s">
        <v>8669</v>
      </c>
      <c r="C7865" t="s">
        <v>69</v>
      </c>
      <c r="D7865">
        <v>4968.6400000000003</v>
      </c>
    </row>
    <row r="7866" spans="1:4" x14ac:dyDescent="0.2">
      <c r="A7866">
        <v>102080</v>
      </c>
      <c r="B7866" t="s">
        <v>8670</v>
      </c>
      <c r="C7866" t="s">
        <v>69</v>
      </c>
      <c r="D7866">
        <v>4873.7299999999996</v>
      </c>
    </row>
    <row r="7867" spans="1:4" x14ac:dyDescent="0.2">
      <c r="A7867">
        <v>102076</v>
      </c>
      <c r="B7867" t="s">
        <v>8671</v>
      </c>
      <c r="C7867" t="s">
        <v>69</v>
      </c>
      <c r="D7867">
        <v>5293.14</v>
      </c>
    </row>
    <row r="7868" spans="1:4" x14ac:dyDescent="0.2">
      <c r="A7868">
        <v>102084</v>
      </c>
      <c r="B7868" t="s">
        <v>8672</v>
      </c>
      <c r="C7868" t="s">
        <v>54</v>
      </c>
      <c r="D7868">
        <v>0</v>
      </c>
    </row>
    <row r="7869" spans="1:4" x14ac:dyDescent="0.2">
      <c r="A7869">
        <v>102082</v>
      </c>
      <c r="B7869" t="s">
        <v>8673</v>
      </c>
      <c r="C7869" t="s">
        <v>54</v>
      </c>
      <c r="D7869">
        <v>0</v>
      </c>
    </row>
    <row r="7870" spans="1:4" x14ac:dyDescent="0.2">
      <c r="A7870">
        <v>102081</v>
      </c>
      <c r="B7870" t="s">
        <v>8674</v>
      </c>
      <c r="C7870" t="s">
        <v>54</v>
      </c>
      <c r="D7870">
        <v>0</v>
      </c>
    </row>
    <row r="7871" spans="1:4" x14ac:dyDescent="0.2">
      <c r="A7871">
        <v>102092</v>
      </c>
      <c r="B7871" t="s">
        <v>8675</v>
      </c>
      <c r="C7871" t="s">
        <v>54</v>
      </c>
      <c r="D7871">
        <v>0</v>
      </c>
    </row>
    <row r="7872" spans="1:4" x14ac:dyDescent="0.2">
      <c r="A7872">
        <v>102089</v>
      </c>
      <c r="B7872" t="s">
        <v>8676</v>
      </c>
      <c r="C7872" t="s">
        <v>59</v>
      </c>
      <c r="D7872">
        <v>233.25</v>
      </c>
    </row>
    <row r="7873" spans="1:4" x14ac:dyDescent="0.2">
      <c r="A7873">
        <v>102090</v>
      </c>
      <c r="B7873" t="s">
        <v>8677</v>
      </c>
      <c r="C7873" t="s">
        <v>59</v>
      </c>
      <c r="D7873">
        <v>170.82</v>
      </c>
    </row>
    <row r="7874" spans="1:4" x14ac:dyDescent="0.2">
      <c r="A7874">
        <v>102086</v>
      </c>
      <c r="B7874" t="s">
        <v>8678</v>
      </c>
      <c r="C7874" t="s">
        <v>59</v>
      </c>
      <c r="D7874">
        <v>253.59</v>
      </c>
    </row>
    <row r="7875" spans="1:4" x14ac:dyDescent="0.2">
      <c r="A7875">
        <v>102087</v>
      </c>
      <c r="B7875" t="s">
        <v>8679</v>
      </c>
      <c r="C7875" t="s">
        <v>59</v>
      </c>
      <c r="D7875">
        <v>198.55</v>
      </c>
    </row>
    <row r="7876" spans="1:4" x14ac:dyDescent="0.2">
      <c r="A7876">
        <v>102091</v>
      </c>
      <c r="B7876" t="s">
        <v>8680</v>
      </c>
      <c r="C7876" t="s">
        <v>59</v>
      </c>
      <c r="D7876">
        <v>220.28</v>
      </c>
    </row>
    <row r="7877" spans="1:4" x14ac:dyDescent="0.2">
      <c r="A7877">
        <v>102088</v>
      </c>
      <c r="B7877" t="s">
        <v>8681</v>
      </c>
      <c r="C7877" t="s">
        <v>59</v>
      </c>
      <c r="D7877">
        <v>196.08</v>
      </c>
    </row>
    <row r="7878" spans="1:4" x14ac:dyDescent="0.2">
      <c r="A7878">
        <v>101997</v>
      </c>
      <c r="B7878" t="s">
        <v>8682</v>
      </c>
      <c r="C7878" t="s">
        <v>59</v>
      </c>
      <c r="D7878">
        <v>244.88</v>
      </c>
    </row>
    <row r="7879" spans="1:4" x14ac:dyDescent="0.2">
      <c r="A7879">
        <v>101998</v>
      </c>
      <c r="B7879" t="s">
        <v>8683</v>
      </c>
      <c r="C7879" t="s">
        <v>59</v>
      </c>
      <c r="D7879">
        <v>178.9</v>
      </c>
    </row>
    <row r="7880" spans="1:4" x14ac:dyDescent="0.2">
      <c r="A7880">
        <v>101999</v>
      </c>
      <c r="B7880" t="s">
        <v>8684</v>
      </c>
      <c r="C7880" t="s">
        <v>59</v>
      </c>
      <c r="D7880">
        <v>257.47000000000003</v>
      </c>
    </row>
    <row r="7881" spans="1:4" x14ac:dyDescent="0.2">
      <c r="A7881">
        <v>101994</v>
      </c>
      <c r="B7881" t="s">
        <v>8685</v>
      </c>
      <c r="C7881" t="s">
        <v>59</v>
      </c>
      <c r="D7881">
        <v>264.75</v>
      </c>
    </row>
    <row r="7882" spans="1:4" x14ac:dyDescent="0.2">
      <c r="A7882">
        <v>101995</v>
      </c>
      <c r="B7882" t="s">
        <v>8686</v>
      </c>
      <c r="C7882" t="s">
        <v>59</v>
      </c>
      <c r="D7882">
        <v>205.91</v>
      </c>
    </row>
    <row r="7883" spans="1:4" x14ac:dyDescent="0.2">
      <c r="A7883">
        <v>101996</v>
      </c>
      <c r="B7883" t="s">
        <v>8687</v>
      </c>
      <c r="C7883" t="s">
        <v>59</v>
      </c>
      <c r="D7883">
        <v>209.42</v>
      </c>
    </row>
    <row r="7884" spans="1:4" x14ac:dyDescent="0.2">
      <c r="A7884">
        <v>101991</v>
      </c>
      <c r="B7884" t="s">
        <v>8688</v>
      </c>
      <c r="C7884" t="s">
        <v>59</v>
      </c>
      <c r="D7884">
        <v>245.49</v>
      </c>
    </row>
    <row r="7885" spans="1:4" x14ac:dyDescent="0.2">
      <c r="A7885">
        <v>101992</v>
      </c>
      <c r="B7885" t="s">
        <v>8689</v>
      </c>
      <c r="C7885" t="s">
        <v>59</v>
      </c>
      <c r="D7885">
        <v>180.97</v>
      </c>
    </row>
    <row r="7886" spans="1:4" x14ac:dyDescent="0.2">
      <c r="A7886">
        <v>101993</v>
      </c>
      <c r="B7886" t="s">
        <v>8690</v>
      </c>
      <c r="C7886" t="s">
        <v>59</v>
      </c>
      <c r="D7886">
        <v>241.27</v>
      </c>
    </row>
    <row r="7887" spans="1:4" x14ac:dyDescent="0.2">
      <c r="A7887">
        <v>101988</v>
      </c>
      <c r="B7887" t="s">
        <v>8691</v>
      </c>
      <c r="C7887" t="s">
        <v>59</v>
      </c>
      <c r="D7887">
        <v>248.37</v>
      </c>
    </row>
    <row r="7888" spans="1:4" x14ac:dyDescent="0.2">
      <c r="A7888">
        <v>101989</v>
      </c>
      <c r="B7888" t="s">
        <v>8692</v>
      </c>
      <c r="C7888" t="s">
        <v>59</v>
      </c>
      <c r="D7888">
        <v>195.96</v>
      </c>
    </row>
    <row r="7889" spans="1:4" x14ac:dyDescent="0.2">
      <c r="A7889">
        <v>101990</v>
      </c>
      <c r="B7889" t="s">
        <v>8693</v>
      </c>
      <c r="C7889" t="s">
        <v>59</v>
      </c>
      <c r="D7889">
        <v>195.85</v>
      </c>
    </row>
    <row r="7890" spans="1:4" x14ac:dyDescent="0.2">
      <c r="A7890">
        <v>101985</v>
      </c>
      <c r="B7890" t="s">
        <v>8694</v>
      </c>
      <c r="C7890" t="s">
        <v>59</v>
      </c>
      <c r="D7890">
        <v>246.6</v>
      </c>
    </row>
    <row r="7891" spans="1:4" x14ac:dyDescent="0.2">
      <c r="A7891">
        <v>101986</v>
      </c>
      <c r="B7891" t="s">
        <v>8695</v>
      </c>
      <c r="C7891" t="s">
        <v>59</v>
      </c>
      <c r="D7891">
        <v>179.11</v>
      </c>
    </row>
    <row r="7892" spans="1:4" x14ac:dyDescent="0.2">
      <c r="A7892">
        <v>101987</v>
      </c>
      <c r="B7892" t="s">
        <v>8696</v>
      </c>
      <c r="C7892" t="s">
        <v>59</v>
      </c>
      <c r="D7892">
        <v>207.42</v>
      </c>
    </row>
    <row r="7893" spans="1:4" x14ac:dyDescent="0.2">
      <c r="A7893">
        <v>101969</v>
      </c>
      <c r="B7893" t="s">
        <v>8697</v>
      </c>
      <c r="C7893" t="s">
        <v>59</v>
      </c>
      <c r="D7893">
        <v>240.47</v>
      </c>
    </row>
    <row r="7894" spans="1:4" x14ac:dyDescent="0.2">
      <c r="A7894">
        <v>101971</v>
      </c>
      <c r="B7894" t="s">
        <v>8698</v>
      </c>
      <c r="C7894" t="s">
        <v>59</v>
      </c>
      <c r="D7894">
        <v>187.38</v>
      </c>
    </row>
    <row r="7895" spans="1:4" x14ac:dyDescent="0.2">
      <c r="A7895">
        <v>101973</v>
      </c>
      <c r="B7895" t="s">
        <v>8699</v>
      </c>
      <c r="C7895" t="s">
        <v>59</v>
      </c>
      <c r="D7895">
        <v>182.31</v>
      </c>
    </row>
    <row r="7896" spans="1:4" x14ac:dyDescent="0.2">
      <c r="A7896">
        <v>102072</v>
      </c>
      <c r="B7896" t="s">
        <v>8700</v>
      </c>
      <c r="C7896" t="s">
        <v>59</v>
      </c>
      <c r="D7896">
        <v>201.87</v>
      </c>
    </row>
    <row r="7897" spans="1:4" x14ac:dyDescent="0.2">
      <c r="A7897">
        <v>102070</v>
      </c>
      <c r="B7897" t="s">
        <v>8701</v>
      </c>
      <c r="C7897" t="s">
        <v>59</v>
      </c>
      <c r="D7897">
        <v>240.83</v>
      </c>
    </row>
    <row r="7898" spans="1:4" x14ac:dyDescent="0.2">
      <c r="A7898">
        <v>102071</v>
      </c>
      <c r="B7898" t="s">
        <v>8702</v>
      </c>
      <c r="C7898" t="s">
        <v>59</v>
      </c>
      <c r="D7898">
        <v>210.8</v>
      </c>
    </row>
    <row r="7899" spans="1:4" x14ac:dyDescent="0.2">
      <c r="A7899">
        <v>102068</v>
      </c>
      <c r="B7899" t="s">
        <v>8703</v>
      </c>
      <c r="C7899" t="s">
        <v>59</v>
      </c>
      <c r="D7899">
        <v>291.64999999999998</v>
      </c>
    </row>
    <row r="7900" spans="1:4" x14ac:dyDescent="0.2">
      <c r="A7900">
        <v>102069</v>
      </c>
      <c r="B7900" t="s">
        <v>8704</v>
      </c>
      <c r="C7900" t="s">
        <v>59</v>
      </c>
      <c r="D7900">
        <v>274.42</v>
      </c>
    </row>
    <row r="7901" spans="1:4" x14ac:dyDescent="0.2">
      <c r="A7901">
        <v>102066</v>
      </c>
      <c r="B7901" t="s">
        <v>8705</v>
      </c>
      <c r="C7901" t="s">
        <v>59</v>
      </c>
      <c r="D7901">
        <v>444.4</v>
      </c>
    </row>
    <row r="7902" spans="1:4" x14ac:dyDescent="0.2">
      <c r="A7902">
        <v>102067</v>
      </c>
      <c r="B7902" t="s">
        <v>8706</v>
      </c>
      <c r="C7902" t="s">
        <v>59</v>
      </c>
      <c r="D7902">
        <v>379.49</v>
      </c>
    </row>
    <row r="7903" spans="1:4" x14ac:dyDescent="0.2">
      <c r="A7903">
        <v>102065</v>
      </c>
      <c r="B7903" t="s">
        <v>8707</v>
      </c>
      <c r="C7903" t="s">
        <v>59</v>
      </c>
      <c r="D7903">
        <v>211.35</v>
      </c>
    </row>
    <row r="7904" spans="1:4" x14ac:dyDescent="0.2">
      <c r="A7904">
        <v>102063</v>
      </c>
      <c r="B7904" t="s">
        <v>8708</v>
      </c>
      <c r="C7904" t="s">
        <v>59</v>
      </c>
      <c r="D7904">
        <v>261.45</v>
      </c>
    </row>
    <row r="7905" spans="1:4" x14ac:dyDescent="0.2">
      <c r="A7905">
        <v>102064</v>
      </c>
      <c r="B7905" t="s">
        <v>8709</v>
      </c>
      <c r="C7905" t="s">
        <v>59</v>
      </c>
      <c r="D7905">
        <v>229.19</v>
      </c>
    </row>
    <row r="7906" spans="1:4" x14ac:dyDescent="0.2">
      <c r="A7906">
        <v>102061</v>
      </c>
      <c r="B7906" t="s">
        <v>8710</v>
      </c>
      <c r="C7906" t="s">
        <v>59</v>
      </c>
      <c r="D7906">
        <v>322.86</v>
      </c>
    </row>
    <row r="7907" spans="1:4" x14ac:dyDescent="0.2">
      <c r="A7907">
        <v>102062</v>
      </c>
      <c r="B7907" t="s">
        <v>8711</v>
      </c>
      <c r="C7907" t="s">
        <v>59</v>
      </c>
      <c r="D7907">
        <v>306.02</v>
      </c>
    </row>
    <row r="7908" spans="1:4" x14ac:dyDescent="0.2">
      <c r="A7908">
        <v>102059</v>
      </c>
      <c r="B7908" t="s">
        <v>8712</v>
      </c>
      <c r="C7908" t="s">
        <v>59</v>
      </c>
      <c r="D7908">
        <v>441.96</v>
      </c>
    </row>
    <row r="7909" spans="1:4" x14ac:dyDescent="0.2">
      <c r="A7909">
        <v>102060</v>
      </c>
      <c r="B7909" t="s">
        <v>8713</v>
      </c>
      <c r="C7909" t="s">
        <v>59</v>
      </c>
      <c r="D7909">
        <v>371.55</v>
      </c>
    </row>
    <row r="7910" spans="1:4" x14ac:dyDescent="0.2">
      <c r="A7910">
        <v>102052</v>
      </c>
      <c r="B7910" t="s">
        <v>8714</v>
      </c>
      <c r="C7910" t="s">
        <v>59</v>
      </c>
      <c r="D7910">
        <v>200.73</v>
      </c>
    </row>
    <row r="7911" spans="1:4" x14ac:dyDescent="0.2">
      <c r="A7911">
        <v>102050</v>
      </c>
      <c r="B7911" t="s">
        <v>8715</v>
      </c>
      <c r="C7911" t="s">
        <v>59</v>
      </c>
      <c r="D7911">
        <v>250.7</v>
      </c>
    </row>
    <row r="7912" spans="1:4" x14ac:dyDescent="0.2">
      <c r="A7912">
        <v>102051</v>
      </c>
      <c r="B7912" t="s">
        <v>8716</v>
      </c>
      <c r="C7912" t="s">
        <v>59</v>
      </c>
      <c r="D7912">
        <v>218.55</v>
      </c>
    </row>
    <row r="7913" spans="1:4" x14ac:dyDescent="0.2">
      <c r="A7913">
        <v>102048</v>
      </c>
      <c r="B7913" t="s">
        <v>8717</v>
      </c>
      <c r="C7913" t="s">
        <v>59</v>
      </c>
      <c r="D7913">
        <v>312.7</v>
      </c>
    </row>
    <row r="7914" spans="1:4" x14ac:dyDescent="0.2">
      <c r="A7914">
        <v>102049</v>
      </c>
      <c r="B7914" t="s">
        <v>8718</v>
      </c>
      <c r="C7914" t="s">
        <v>59</v>
      </c>
      <c r="D7914">
        <v>285.72000000000003</v>
      </c>
    </row>
    <row r="7915" spans="1:4" x14ac:dyDescent="0.2">
      <c r="A7915">
        <v>102046</v>
      </c>
      <c r="B7915" t="s">
        <v>8719</v>
      </c>
      <c r="C7915" t="s">
        <v>59</v>
      </c>
      <c r="D7915">
        <v>491.41</v>
      </c>
    </row>
    <row r="7916" spans="1:4" x14ac:dyDescent="0.2">
      <c r="A7916">
        <v>102047</v>
      </c>
      <c r="B7916" t="s">
        <v>8720</v>
      </c>
      <c r="C7916" t="s">
        <v>59</v>
      </c>
      <c r="D7916">
        <v>417.76</v>
      </c>
    </row>
    <row r="7917" spans="1:4" x14ac:dyDescent="0.2">
      <c r="A7917">
        <v>102045</v>
      </c>
      <c r="B7917" t="s">
        <v>8721</v>
      </c>
      <c r="C7917" t="s">
        <v>59</v>
      </c>
      <c r="D7917">
        <v>221.86</v>
      </c>
    </row>
    <row r="7918" spans="1:4" x14ac:dyDescent="0.2">
      <c r="A7918">
        <v>102043</v>
      </c>
      <c r="B7918" t="s">
        <v>8722</v>
      </c>
      <c r="C7918" t="s">
        <v>59</v>
      </c>
      <c r="D7918">
        <v>272.56</v>
      </c>
    </row>
    <row r="7919" spans="1:4" x14ac:dyDescent="0.2">
      <c r="A7919">
        <v>102044</v>
      </c>
      <c r="B7919" t="s">
        <v>8723</v>
      </c>
      <c r="C7919" t="s">
        <v>59</v>
      </c>
      <c r="D7919">
        <v>240.87</v>
      </c>
    </row>
    <row r="7920" spans="1:4" x14ac:dyDescent="0.2">
      <c r="A7920">
        <v>102041</v>
      </c>
      <c r="B7920" t="s">
        <v>8724</v>
      </c>
      <c r="C7920" t="s">
        <v>59</v>
      </c>
      <c r="D7920">
        <v>343.95</v>
      </c>
    </row>
    <row r="7921" spans="1:4" x14ac:dyDescent="0.2">
      <c r="A7921">
        <v>102042</v>
      </c>
      <c r="B7921" t="s">
        <v>8725</v>
      </c>
      <c r="C7921" t="s">
        <v>59</v>
      </c>
      <c r="D7921">
        <v>318.33</v>
      </c>
    </row>
    <row r="7922" spans="1:4" x14ac:dyDescent="0.2">
      <c r="A7922">
        <v>102039</v>
      </c>
      <c r="B7922" t="s">
        <v>8726</v>
      </c>
      <c r="C7922" t="s">
        <v>59</v>
      </c>
      <c r="D7922">
        <v>471.36</v>
      </c>
    </row>
    <row r="7923" spans="1:4" x14ac:dyDescent="0.2">
      <c r="A7923">
        <v>102040</v>
      </c>
      <c r="B7923" t="s">
        <v>8727</v>
      </c>
      <c r="C7923" t="s">
        <v>59</v>
      </c>
      <c r="D7923">
        <v>392.83</v>
      </c>
    </row>
    <row r="7924" spans="1:4" x14ac:dyDescent="0.2">
      <c r="A7924">
        <v>102038</v>
      </c>
      <c r="B7924" t="s">
        <v>8728</v>
      </c>
      <c r="C7924" t="s">
        <v>59</v>
      </c>
      <c r="D7924">
        <v>212.67</v>
      </c>
    </row>
    <row r="7925" spans="1:4" x14ac:dyDescent="0.2">
      <c r="A7925">
        <v>102036</v>
      </c>
      <c r="B7925" t="s">
        <v>8729</v>
      </c>
      <c r="C7925" t="s">
        <v>59</v>
      </c>
      <c r="D7925">
        <v>262.74</v>
      </c>
    </row>
    <row r="7926" spans="1:4" x14ac:dyDescent="0.2">
      <c r="A7926">
        <v>102037</v>
      </c>
      <c r="B7926" t="s">
        <v>8730</v>
      </c>
      <c r="C7926" t="s">
        <v>59</v>
      </c>
      <c r="D7926">
        <v>230.53</v>
      </c>
    </row>
    <row r="7927" spans="1:4" x14ac:dyDescent="0.2">
      <c r="A7927">
        <v>102016</v>
      </c>
      <c r="B7927" t="s">
        <v>8731</v>
      </c>
      <c r="C7927" t="s">
        <v>59</v>
      </c>
      <c r="D7927">
        <v>322.75</v>
      </c>
    </row>
    <row r="7928" spans="1:4" x14ac:dyDescent="0.2">
      <c r="A7928">
        <v>102017</v>
      </c>
      <c r="B7928" t="s">
        <v>8732</v>
      </c>
      <c r="C7928" t="s">
        <v>59</v>
      </c>
      <c r="D7928">
        <v>300.43</v>
      </c>
    </row>
    <row r="7929" spans="1:4" x14ac:dyDescent="0.2">
      <c r="A7929">
        <v>102014</v>
      </c>
      <c r="B7929" t="s">
        <v>8733</v>
      </c>
      <c r="C7929" t="s">
        <v>59</v>
      </c>
      <c r="D7929">
        <v>487.73</v>
      </c>
    </row>
    <row r="7930" spans="1:4" x14ac:dyDescent="0.2">
      <c r="A7930">
        <v>102015</v>
      </c>
      <c r="B7930" t="s">
        <v>8734</v>
      </c>
      <c r="C7930" t="s">
        <v>59</v>
      </c>
      <c r="D7930">
        <v>408.38</v>
      </c>
    </row>
    <row r="7931" spans="1:4" x14ac:dyDescent="0.2">
      <c r="A7931">
        <v>102013</v>
      </c>
      <c r="B7931" t="s">
        <v>8735</v>
      </c>
      <c r="C7931" t="s">
        <v>59</v>
      </c>
      <c r="D7931">
        <v>223.1</v>
      </c>
    </row>
    <row r="7932" spans="1:4" x14ac:dyDescent="0.2">
      <c r="A7932">
        <v>102011</v>
      </c>
      <c r="B7932" t="s">
        <v>8736</v>
      </c>
      <c r="C7932" t="s">
        <v>59</v>
      </c>
      <c r="D7932">
        <v>273.66000000000003</v>
      </c>
    </row>
    <row r="7933" spans="1:4" x14ac:dyDescent="0.2">
      <c r="A7933">
        <v>102012</v>
      </c>
      <c r="B7933" t="s">
        <v>8737</v>
      </c>
      <c r="C7933" t="s">
        <v>59</v>
      </c>
      <c r="D7933">
        <v>241.13</v>
      </c>
    </row>
    <row r="7934" spans="1:4" x14ac:dyDescent="0.2">
      <c r="A7934">
        <v>102009</v>
      </c>
      <c r="B7934" t="s">
        <v>8738</v>
      </c>
      <c r="C7934" t="s">
        <v>59</v>
      </c>
      <c r="D7934">
        <v>342.39</v>
      </c>
    </row>
    <row r="7935" spans="1:4" x14ac:dyDescent="0.2">
      <c r="A7935">
        <v>102010</v>
      </c>
      <c r="B7935" t="s">
        <v>8739</v>
      </c>
      <c r="C7935" t="s">
        <v>59</v>
      </c>
      <c r="D7935">
        <v>320.51</v>
      </c>
    </row>
    <row r="7936" spans="1:4" x14ac:dyDescent="0.2">
      <c r="A7936">
        <v>102007</v>
      </c>
      <c r="B7936" t="s">
        <v>8740</v>
      </c>
      <c r="C7936" t="s">
        <v>59</v>
      </c>
      <c r="D7936">
        <v>453.83</v>
      </c>
    </row>
    <row r="7937" spans="1:4" x14ac:dyDescent="0.2">
      <c r="A7937">
        <v>102008</v>
      </c>
      <c r="B7937" t="s">
        <v>8741</v>
      </c>
      <c r="C7937" t="s">
        <v>59</v>
      </c>
      <c r="D7937">
        <v>379.3</v>
      </c>
    </row>
    <row r="7938" spans="1:4" x14ac:dyDescent="0.2">
      <c r="A7938">
        <v>102006</v>
      </c>
      <c r="B7938" t="s">
        <v>8742</v>
      </c>
      <c r="C7938" t="s">
        <v>59</v>
      </c>
      <c r="D7938">
        <v>218.22</v>
      </c>
    </row>
    <row r="7939" spans="1:4" x14ac:dyDescent="0.2">
      <c r="A7939">
        <v>102004</v>
      </c>
      <c r="B7939" t="s">
        <v>8743</v>
      </c>
      <c r="C7939" t="s">
        <v>59</v>
      </c>
      <c r="D7939">
        <v>270.94</v>
      </c>
    </row>
    <row r="7940" spans="1:4" x14ac:dyDescent="0.2">
      <c r="A7940">
        <v>102005</v>
      </c>
      <c r="B7940" t="s">
        <v>8744</v>
      </c>
      <c r="C7940" t="s">
        <v>59</v>
      </c>
      <c r="D7940">
        <v>238.61</v>
      </c>
    </row>
    <row r="7941" spans="1:4" x14ac:dyDescent="0.2">
      <c r="A7941">
        <v>102002</v>
      </c>
      <c r="B7941" t="s">
        <v>8745</v>
      </c>
      <c r="C7941" t="s">
        <v>59</v>
      </c>
      <c r="D7941">
        <v>326.44</v>
      </c>
    </row>
    <row r="7942" spans="1:4" x14ac:dyDescent="0.2">
      <c r="A7942">
        <v>102003</v>
      </c>
      <c r="B7942" t="s">
        <v>8746</v>
      </c>
      <c r="C7942" t="s">
        <v>59</v>
      </c>
      <c r="D7942">
        <v>306.76</v>
      </c>
    </row>
    <row r="7943" spans="1:4" x14ac:dyDescent="0.2">
      <c r="A7943">
        <v>102000</v>
      </c>
      <c r="B7943" t="s">
        <v>8747</v>
      </c>
      <c r="C7943" t="s">
        <v>59</v>
      </c>
      <c r="D7943">
        <v>454.46</v>
      </c>
    </row>
    <row r="7944" spans="1:4" x14ac:dyDescent="0.2">
      <c r="A7944">
        <v>102001</v>
      </c>
      <c r="B7944" t="s">
        <v>8748</v>
      </c>
      <c r="C7944" t="s">
        <v>59</v>
      </c>
      <c r="D7944">
        <v>389.81</v>
      </c>
    </row>
    <row r="7945" spans="1:4" x14ac:dyDescent="0.2">
      <c r="A7945">
        <v>101983</v>
      </c>
      <c r="B7945" t="s">
        <v>8749</v>
      </c>
      <c r="C7945" t="s">
        <v>59</v>
      </c>
      <c r="D7945">
        <v>227.5</v>
      </c>
    </row>
    <row r="7946" spans="1:4" x14ac:dyDescent="0.2">
      <c r="A7946">
        <v>101981</v>
      </c>
      <c r="B7946" t="s">
        <v>8750</v>
      </c>
      <c r="C7946" t="s">
        <v>59</v>
      </c>
      <c r="D7946">
        <v>279.13</v>
      </c>
    </row>
    <row r="7947" spans="1:4" x14ac:dyDescent="0.2">
      <c r="A7947">
        <v>101982</v>
      </c>
      <c r="B7947" t="s">
        <v>8751</v>
      </c>
      <c r="C7947" t="s">
        <v>59</v>
      </c>
      <c r="D7947">
        <v>247.47</v>
      </c>
    </row>
    <row r="7948" spans="1:4" x14ac:dyDescent="0.2">
      <c r="A7948">
        <v>101977</v>
      </c>
      <c r="B7948" t="s">
        <v>8752</v>
      </c>
      <c r="C7948" t="s">
        <v>59</v>
      </c>
      <c r="D7948">
        <v>341.87</v>
      </c>
    </row>
    <row r="7949" spans="1:4" x14ac:dyDescent="0.2">
      <c r="A7949">
        <v>101980</v>
      </c>
      <c r="B7949" t="s">
        <v>8753</v>
      </c>
      <c r="C7949" t="s">
        <v>59</v>
      </c>
      <c r="D7949">
        <v>323.58999999999997</v>
      </c>
    </row>
    <row r="7950" spans="1:4" x14ac:dyDescent="0.2">
      <c r="A7950">
        <v>101974</v>
      </c>
      <c r="B7950" t="s">
        <v>8754</v>
      </c>
      <c r="C7950" t="s">
        <v>59</v>
      </c>
      <c r="D7950">
        <v>463.99</v>
      </c>
    </row>
    <row r="7951" spans="1:4" x14ac:dyDescent="0.2">
      <c r="A7951">
        <v>101975</v>
      </c>
      <c r="B7951" t="s">
        <v>8755</v>
      </c>
      <c r="C7951" t="s">
        <v>59</v>
      </c>
      <c r="D7951">
        <v>394.47</v>
      </c>
    </row>
    <row r="7952" spans="1:4" x14ac:dyDescent="0.2">
      <c r="A7952">
        <v>101114</v>
      </c>
      <c r="B7952" t="s">
        <v>8756</v>
      </c>
      <c r="C7952" t="s">
        <v>69</v>
      </c>
      <c r="D7952">
        <v>4.2699999999999996</v>
      </c>
    </row>
    <row r="7953" spans="1:4" x14ac:dyDescent="0.2">
      <c r="A7953">
        <v>101118</v>
      </c>
      <c r="B7953" t="s">
        <v>8757</v>
      </c>
      <c r="C7953" t="s">
        <v>69</v>
      </c>
      <c r="D7953">
        <v>3.7</v>
      </c>
    </row>
    <row r="7954" spans="1:4" x14ac:dyDescent="0.2">
      <c r="A7954">
        <v>101115</v>
      </c>
      <c r="B7954" t="s">
        <v>8758</v>
      </c>
      <c r="C7954" t="s">
        <v>69</v>
      </c>
      <c r="D7954">
        <v>3.64</v>
      </c>
    </row>
    <row r="7955" spans="1:4" x14ac:dyDescent="0.2">
      <c r="A7955">
        <v>101116</v>
      </c>
      <c r="B7955" t="s">
        <v>8759</v>
      </c>
      <c r="C7955" t="s">
        <v>69</v>
      </c>
      <c r="D7955">
        <v>2.27</v>
      </c>
    </row>
    <row r="7956" spans="1:4" x14ac:dyDescent="0.2">
      <c r="A7956">
        <v>101117</v>
      </c>
      <c r="B7956" t="s">
        <v>8760</v>
      </c>
      <c r="C7956" t="s">
        <v>69</v>
      </c>
      <c r="D7956">
        <v>3.31</v>
      </c>
    </row>
    <row r="7957" spans="1:4" x14ac:dyDescent="0.2">
      <c r="A7957">
        <v>101124</v>
      </c>
      <c r="B7957" t="s">
        <v>8761</v>
      </c>
      <c r="C7957" t="s">
        <v>69</v>
      </c>
      <c r="D7957">
        <v>15.23</v>
      </c>
    </row>
    <row r="7958" spans="1:4" x14ac:dyDescent="0.2">
      <c r="A7958">
        <v>101128</v>
      </c>
      <c r="B7958" t="s">
        <v>8762</v>
      </c>
      <c r="C7958" t="s">
        <v>69</v>
      </c>
      <c r="D7958">
        <v>14.66</v>
      </c>
    </row>
    <row r="7959" spans="1:4" x14ac:dyDescent="0.2">
      <c r="A7959">
        <v>101125</v>
      </c>
      <c r="B7959" t="s">
        <v>8763</v>
      </c>
      <c r="C7959" t="s">
        <v>69</v>
      </c>
      <c r="D7959">
        <v>14.6</v>
      </c>
    </row>
    <row r="7960" spans="1:4" x14ac:dyDescent="0.2">
      <c r="A7960">
        <v>101126</v>
      </c>
      <c r="B7960" t="s">
        <v>8764</v>
      </c>
      <c r="C7960" t="s">
        <v>69</v>
      </c>
      <c r="D7960">
        <v>13.23</v>
      </c>
    </row>
    <row r="7961" spans="1:4" x14ac:dyDescent="0.2">
      <c r="A7961">
        <v>101127</v>
      </c>
      <c r="B7961" t="s">
        <v>8765</v>
      </c>
      <c r="C7961" t="s">
        <v>69</v>
      </c>
      <c r="D7961">
        <v>14.27</v>
      </c>
    </row>
    <row r="7962" spans="1:4" x14ac:dyDescent="0.2">
      <c r="A7962">
        <v>101134</v>
      </c>
      <c r="B7962" t="s">
        <v>8766</v>
      </c>
      <c r="C7962" t="s">
        <v>69</v>
      </c>
      <c r="D7962">
        <v>15.94</v>
      </c>
    </row>
    <row r="7963" spans="1:4" x14ac:dyDescent="0.2">
      <c r="A7963">
        <v>101144</v>
      </c>
      <c r="B7963" t="s">
        <v>8767</v>
      </c>
      <c r="C7963" t="s">
        <v>69</v>
      </c>
      <c r="D7963">
        <v>15.92</v>
      </c>
    </row>
    <row r="7964" spans="1:4" x14ac:dyDescent="0.2">
      <c r="A7964">
        <v>101138</v>
      </c>
      <c r="B7964" t="s">
        <v>8768</v>
      </c>
      <c r="C7964" t="s">
        <v>69</v>
      </c>
      <c r="D7964">
        <v>15.37</v>
      </c>
    </row>
    <row r="7965" spans="1:4" x14ac:dyDescent="0.2">
      <c r="A7965">
        <v>101148</v>
      </c>
      <c r="B7965" t="s">
        <v>8769</v>
      </c>
      <c r="C7965" t="s">
        <v>69</v>
      </c>
      <c r="D7965">
        <v>15.35</v>
      </c>
    </row>
    <row r="7966" spans="1:4" x14ac:dyDescent="0.2">
      <c r="A7966">
        <v>101135</v>
      </c>
      <c r="B7966" t="s">
        <v>8770</v>
      </c>
      <c r="C7966" t="s">
        <v>69</v>
      </c>
      <c r="D7966">
        <v>15.31</v>
      </c>
    </row>
    <row r="7967" spans="1:4" x14ac:dyDescent="0.2">
      <c r="A7967">
        <v>101145</v>
      </c>
      <c r="B7967" t="s">
        <v>8771</v>
      </c>
      <c r="C7967" t="s">
        <v>69</v>
      </c>
      <c r="D7967">
        <v>15.29</v>
      </c>
    </row>
    <row r="7968" spans="1:4" x14ac:dyDescent="0.2">
      <c r="A7968">
        <v>101136</v>
      </c>
      <c r="B7968" t="s">
        <v>8772</v>
      </c>
      <c r="C7968" t="s">
        <v>69</v>
      </c>
      <c r="D7968">
        <v>13.94</v>
      </c>
    </row>
    <row r="7969" spans="1:4" x14ac:dyDescent="0.2">
      <c r="A7969">
        <v>101146</v>
      </c>
      <c r="B7969" t="s">
        <v>8773</v>
      </c>
      <c r="C7969" t="s">
        <v>69</v>
      </c>
      <c r="D7969">
        <v>13.92</v>
      </c>
    </row>
    <row r="7970" spans="1:4" x14ac:dyDescent="0.2">
      <c r="A7970">
        <v>101137</v>
      </c>
      <c r="B7970" t="s">
        <v>8774</v>
      </c>
      <c r="C7970" t="s">
        <v>69</v>
      </c>
      <c r="D7970">
        <v>14.98</v>
      </c>
    </row>
    <row r="7971" spans="1:4" x14ac:dyDescent="0.2">
      <c r="A7971">
        <v>101147</v>
      </c>
      <c r="B7971" t="s">
        <v>8775</v>
      </c>
      <c r="C7971" t="s">
        <v>69</v>
      </c>
      <c r="D7971">
        <v>14.96</v>
      </c>
    </row>
    <row r="7972" spans="1:4" x14ac:dyDescent="0.2">
      <c r="A7972">
        <v>101119</v>
      </c>
      <c r="B7972" t="s">
        <v>8776</v>
      </c>
      <c r="C7972" t="s">
        <v>69</v>
      </c>
      <c r="D7972">
        <v>8.16</v>
      </c>
    </row>
    <row r="7973" spans="1:4" x14ac:dyDescent="0.2">
      <c r="A7973">
        <v>101123</v>
      </c>
      <c r="B7973" t="s">
        <v>8777</v>
      </c>
      <c r="C7973" t="s">
        <v>69</v>
      </c>
      <c r="D7973">
        <v>7.04</v>
      </c>
    </row>
    <row r="7974" spans="1:4" x14ac:dyDescent="0.2">
      <c r="A7974">
        <v>101120</v>
      </c>
      <c r="B7974" t="s">
        <v>8778</v>
      </c>
      <c r="C7974" t="s">
        <v>69</v>
      </c>
      <c r="D7974">
        <v>6.96</v>
      </c>
    </row>
    <row r="7975" spans="1:4" x14ac:dyDescent="0.2">
      <c r="A7975">
        <v>101121</v>
      </c>
      <c r="B7975" t="s">
        <v>8779</v>
      </c>
      <c r="C7975" t="s">
        <v>69</v>
      </c>
      <c r="D7975">
        <v>4.3499999999999996</v>
      </c>
    </row>
    <row r="7976" spans="1:4" x14ac:dyDescent="0.2">
      <c r="A7976">
        <v>101122</v>
      </c>
      <c r="B7976" t="s">
        <v>8780</v>
      </c>
      <c r="C7976" t="s">
        <v>69</v>
      </c>
      <c r="D7976">
        <v>6.32</v>
      </c>
    </row>
    <row r="7977" spans="1:4" x14ac:dyDescent="0.2">
      <c r="A7977">
        <v>101129</v>
      </c>
      <c r="B7977" t="s">
        <v>8781</v>
      </c>
      <c r="C7977" t="s">
        <v>69</v>
      </c>
      <c r="D7977">
        <v>19.559999999999999</v>
      </c>
    </row>
    <row r="7978" spans="1:4" x14ac:dyDescent="0.2">
      <c r="A7978">
        <v>101133</v>
      </c>
      <c r="B7978" t="s">
        <v>8782</v>
      </c>
      <c r="C7978" t="s">
        <v>69</v>
      </c>
      <c r="D7978">
        <v>18.440000000000001</v>
      </c>
    </row>
    <row r="7979" spans="1:4" x14ac:dyDescent="0.2">
      <c r="A7979">
        <v>101130</v>
      </c>
      <c r="B7979" t="s">
        <v>8783</v>
      </c>
      <c r="C7979" t="s">
        <v>69</v>
      </c>
      <c r="D7979">
        <v>18.36</v>
      </c>
    </row>
    <row r="7980" spans="1:4" x14ac:dyDescent="0.2">
      <c r="A7980">
        <v>101131</v>
      </c>
      <c r="B7980" t="s">
        <v>8784</v>
      </c>
      <c r="C7980" t="s">
        <v>69</v>
      </c>
      <c r="D7980">
        <v>15.75</v>
      </c>
    </row>
    <row r="7981" spans="1:4" x14ac:dyDescent="0.2">
      <c r="A7981">
        <v>101132</v>
      </c>
      <c r="B7981" t="s">
        <v>8785</v>
      </c>
      <c r="C7981" t="s">
        <v>69</v>
      </c>
      <c r="D7981">
        <v>17.72</v>
      </c>
    </row>
    <row r="7982" spans="1:4" x14ac:dyDescent="0.2">
      <c r="A7982">
        <v>101139</v>
      </c>
      <c r="B7982" t="s">
        <v>8786</v>
      </c>
      <c r="C7982" t="s">
        <v>69</v>
      </c>
      <c r="D7982">
        <v>20.3</v>
      </c>
    </row>
    <row r="7983" spans="1:4" x14ac:dyDescent="0.2">
      <c r="A7983">
        <v>101149</v>
      </c>
      <c r="B7983" t="s">
        <v>8787</v>
      </c>
      <c r="C7983" t="s">
        <v>69</v>
      </c>
      <c r="D7983">
        <v>20.28</v>
      </c>
    </row>
    <row r="7984" spans="1:4" x14ac:dyDescent="0.2">
      <c r="A7984">
        <v>101143</v>
      </c>
      <c r="B7984" t="s">
        <v>8788</v>
      </c>
      <c r="C7984" t="s">
        <v>69</v>
      </c>
      <c r="D7984">
        <v>19.18</v>
      </c>
    </row>
    <row r="7985" spans="1:4" x14ac:dyDescent="0.2">
      <c r="A7985">
        <v>101153</v>
      </c>
      <c r="B7985" t="s">
        <v>8789</v>
      </c>
      <c r="C7985" t="s">
        <v>69</v>
      </c>
      <c r="D7985">
        <v>19.16</v>
      </c>
    </row>
    <row r="7986" spans="1:4" x14ac:dyDescent="0.2">
      <c r="A7986">
        <v>101140</v>
      </c>
      <c r="B7986" t="s">
        <v>8790</v>
      </c>
      <c r="C7986" t="s">
        <v>69</v>
      </c>
      <c r="D7986">
        <v>19.100000000000001</v>
      </c>
    </row>
    <row r="7987" spans="1:4" x14ac:dyDescent="0.2">
      <c r="A7987">
        <v>101150</v>
      </c>
      <c r="B7987" t="s">
        <v>8791</v>
      </c>
      <c r="C7987" t="s">
        <v>69</v>
      </c>
      <c r="D7987">
        <v>19.079999999999998</v>
      </c>
    </row>
    <row r="7988" spans="1:4" x14ac:dyDescent="0.2">
      <c r="A7988">
        <v>101141</v>
      </c>
      <c r="B7988" t="s">
        <v>8792</v>
      </c>
      <c r="C7988" t="s">
        <v>69</v>
      </c>
      <c r="D7988">
        <v>16.489999999999998</v>
      </c>
    </row>
    <row r="7989" spans="1:4" x14ac:dyDescent="0.2">
      <c r="A7989">
        <v>101151</v>
      </c>
      <c r="B7989" t="s">
        <v>8793</v>
      </c>
      <c r="C7989" t="s">
        <v>69</v>
      </c>
      <c r="D7989">
        <v>16.47</v>
      </c>
    </row>
    <row r="7990" spans="1:4" x14ac:dyDescent="0.2">
      <c r="A7990">
        <v>101142</v>
      </c>
      <c r="B7990" t="s">
        <v>8794</v>
      </c>
      <c r="C7990" t="s">
        <v>69</v>
      </c>
      <c r="D7990">
        <v>18.46</v>
      </c>
    </row>
    <row r="7991" spans="1:4" x14ac:dyDescent="0.2">
      <c r="A7991">
        <v>101152</v>
      </c>
      <c r="B7991" t="s">
        <v>8795</v>
      </c>
      <c r="C7991" t="s">
        <v>69</v>
      </c>
      <c r="D7991">
        <v>18.440000000000001</v>
      </c>
    </row>
    <row r="7992" spans="1:4" x14ac:dyDescent="0.2">
      <c r="A7992">
        <v>101207</v>
      </c>
      <c r="B7992" t="s">
        <v>8796</v>
      </c>
      <c r="C7992" t="s">
        <v>69</v>
      </c>
      <c r="D7992">
        <v>11.36</v>
      </c>
    </row>
    <row r="7993" spans="1:4" x14ac:dyDescent="0.2">
      <c r="A7993">
        <v>101206</v>
      </c>
      <c r="B7993" t="s">
        <v>8797</v>
      </c>
      <c r="C7993" t="s">
        <v>69</v>
      </c>
      <c r="D7993">
        <v>13.19</v>
      </c>
    </row>
    <row r="7994" spans="1:4" x14ac:dyDescent="0.2">
      <c r="A7994">
        <v>101210</v>
      </c>
      <c r="B7994" t="s">
        <v>8798</v>
      </c>
      <c r="C7994" t="s">
        <v>69</v>
      </c>
      <c r="D7994">
        <v>18.48</v>
      </c>
    </row>
    <row r="7995" spans="1:4" x14ac:dyDescent="0.2">
      <c r="A7995">
        <v>101211</v>
      </c>
      <c r="B7995" t="s">
        <v>8799</v>
      </c>
      <c r="C7995" t="s">
        <v>69</v>
      </c>
      <c r="D7995">
        <v>19.84</v>
      </c>
    </row>
    <row r="7996" spans="1:4" x14ac:dyDescent="0.2">
      <c r="A7996">
        <v>101215</v>
      </c>
      <c r="B7996" t="s">
        <v>8800</v>
      </c>
      <c r="C7996" t="s">
        <v>69</v>
      </c>
      <c r="D7996">
        <v>17.78</v>
      </c>
    </row>
    <row r="7997" spans="1:4" x14ac:dyDescent="0.2">
      <c r="A7997">
        <v>101216</v>
      </c>
      <c r="B7997" t="s">
        <v>8801</v>
      </c>
      <c r="C7997" t="s">
        <v>69</v>
      </c>
      <c r="D7997">
        <v>18.649999999999999</v>
      </c>
    </row>
    <row r="7998" spans="1:4" x14ac:dyDescent="0.2">
      <c r="A7998">
        <v>101212</v>
      </c>
      <c r="B7998" t="s">
        <v>8802</v>
      </c>
      <c r="C7998" t="s">
        <v>69</v>
      </c>
      <c r="D7998">
        <v>23.2</v>
      </c>
    </row>
    <row r="7999" spans="1:4" x14ac:dyDescent="0.2">
      <c r="A7999">
        <v>101217</v>
      </c>
      <c r="B7999" t="s">
        <v>8803</v>
      </c>
      <c r="C7999" t="s">
        <v>69</v>
      </c>
      <c r="D7999">
        <v>21.76</v>
      </c>
    </row>
    <row r="8000" spans="1:4" x14ac:dyDescent="0.2">
      <c r="A8000">
        <v>101218</v>
      </c>
      <c r="B8000" t="s">
        <v>8804</v>
      </c>
      <c r="C8000" t="s">
        <v>69</v>
      </c>
      <c r="D8000">
        <v>23.02</v>
      </c>
    </row>
    <row r="8001" spans="1:4" x14ac:dyDescent="0.2">
      <c r="A8001">
        <v>101213</v>
      </c>
      <c r="B8001" t="s">
        <v>8805</v>
      </c>
      <c r="C8001" t="s">
        <v>69</v>
      </c>
      <c r="D8001">
        <v>25.98</v>
      </c>
    </row>
    <row r="8002" spans="1:4" x14ac:dyDescent="0.2">
      <c r="A8002">
        <v>101219</v>
      </c>
      <c r="B8002" t="s">
        <v>8806</v>
      </c>
      <c r="C8002" t="s">
        <v>69</v>
      </c>
      <c r="D8002">
        <v>27.94</v>
      </c>
    </row>
    <row r="8003" spans="1:4" x14ac:dyDescent="0.2">
      <c r="A8003">
        <v>101214</v>
      </c>
      <c r="B8003" t="s">
        <v>8807</v>
      </c>
      <c r="C8003" t="s">
        <v>69</v>
      </c>
      <c r="D8003">
        <v>31.42</v>
      </c>
    </row>
    <row r="8004" spans="1:4" x14ac:dyDescent="0.2">
      <c r="A8004">
        <v>101254</v>
      </c>
      <c r="B8004" t="s">
        <v>8808</v>
      </c>
      <c r="C8004" t="s">
        <v>69</v>
      </c>
      <c r="D8004">
        <v>13.39</v>
      </c>
    </row>
    <row r="8005" spans="1:4" x14ac:dyDescent="0.2">
      <c r="A8005">
        <v>101256</v>
      </c>
      <c r="B8005" t="s">
        <v>8809</v>
      </c>
      <c r="C8005" t="s">
        <v>69</v>
      </c>
      <c r="D8005">
        <v>20.79</v>
      </c>
    </row>
    <row r="8006" spans="1:4" x14ac:dyDescent="0.2">
      <c r="A8006">
        <v>101257</v>
      </c>
      <c r="B8006" t="s">
        <v>8810</v>
      </c>
      <c r="C8006" t="s">
        <v>69</v>
      </c>
      <c r="D8006">
        <v>21.9</v>
      </c>
    </row>
    <row r="8007" spans="1:4" x14ac:dyDescent="0.2">
      <c r="A8007">
        <v>101258</v>
      </c>
      <c r="B8007" t="s">
        <v>8811</v>
      </c>
      <c r="C8007" t="s">
        <v>69</v>
      </c>
      <c r="D8007">
        <v>25.44</v>
      </c>
    </row>
    <row r="8008" spans="1:4" x14ac:dyDescent="0.2">
      <c r="A8008">
        <v>101259</v>
      </c>
      <c r="B8008" t="s">
        <v>8812</v>
      </c>
      <c r="C8008" t="s">
        <v>69</v>
      </c>
      <c r="D8008">
        <v>28.31</v>
      </c>
    </row>
    <row r="8009" spans="1:4" x14ac:dyDescent="0.2">
      <c r="A8009">
        <v>101260</v>
      </c>
      <c r="B8009" t="s">
        <v>8813</v>
      </c>
      <c r="C8009" t="s">
        <v>69</v>
      </c>
      <c r="D8009">
        <v>35.450000000000003</v>
      </c>
    </row>
    <row r="8010" spans="1:4" x14ac:dyDescent="0.2">
      <c r="A8010">
        <v>101208</v>
      </c>
      <c r="B8010" t="s">
        <v>8814</v>
      </c>
      <c r="C8010" t="s">
        <v>69</v>
      </c>
      <c r="D8010">
        <v>11.15</v>
      </c>
    </row>
    <row r="8011" spans="1:4" x14ac:dyDescent="0.2">
      <c r="A8011">
        <v>101209</v>
      </c>
      <c r="B8011" t="s">
        <v>8815</v>
      </c>
      <c r="C8011" t="s">
        <v>69</v>
      </c>
      <c r="D8011">
        <v>10.35</v>
      </c>
    </row>
    <row r="8012" spans="1:4" x14ac:dyDescent="0.2">
      <c r="A8012">
        <v>101220</v>
      </c>
      <c r="B8012" t="s">
        <v>8816</v>
      </c>
      <c r="C8012" t="s">
        <v>69</v>
      </c>
      <c r="D8012">
        <v>17.47</v>
      </c>
    </row>
    <row r="8013" spans="1:4" x14ac:dyDescent="0.2">
      <c r="A8013">
        <v>101221</v>
      </c>
      <c r="B8013" t="s">
        <v>8817</v>
      </c>
      <c r="C8013" t="s">
        <v>69</v>
      </c>
      <c r="D8013">
        <v>18.47</v>
      </c>
    </row>
    <row r="8014" spans="1:4" x14ac:dyDescent="0.2">
      <c r="A8014">
        <v>101225</v>
      </c>
      <c r="B8014" t="s">
        <v>8818</v>
      </c>
      <c r="C8014" t="s">
        <v>69</v>
      </c>
      <c r="D8014">
        <v>16.059999999999999</v>
      </c>
    </row>
    <row r="8015" spans="1:4" x14ac:dyDescent="0.2">
      <c r="A8015">
        <v>101226</v>
      </c>
      <c r="B8015" t="s">
        <v>8819</v>
      </c>
      <c r="C8015" t="s">
        <v>69</v>
      </c>
      <c r="D8015">
        <v>16.920000000000002</v>
      </c>
    </row>
    <row r="8016" spans="1:4" x14ac:dyDescent="0.2">
      <c r="A8016">
        <v>101222</v>
      </c>
      <c r="B8016" t="s">
        <v>8820</v>
      </c>
      <c r="C8016" t="s">
        <v>69</v>
      </c>
      <c r="D8016">
        <v>21.5</v>
      </c>
    </row>
    <row r="8017" spans="1:4" x14ac:dyDescent="0.2">
      <c r="A8017">
        <v>101227</v>
      </c>
      <c r="B8017" t="s">
        <v>8821</v>
      </c>
      <c r="C8017" t="s">
        <v>69</v>
      </c>
      <c r="D8017">
        <v>19.64</v>
      </c>
    </row>
    <row r="8018" spans="1:4" x14ac:dyDescent="0.2">
      <c r="A8018">
        <v>101228</v>
      </c>
      <c r="B8018" t="s">
        <v>8822</v>
      </c>
      <c r="C8018" t="s">
        <v>69</v>
      </c>
      <c r="D8018">
        <v>20.94</v>
      </c>
    </row>
    <row r="8019" spans="1:4" x14ac:dyDescent="0.2">
      <c r="A8019">
        <v>101223</v>
      </c>
      <c r="B8019" t="s">
        <v>8823</v>
      </c>
      <c r="C8019" t="s">
        <v>69</v>
      </c>
      <c r="D8019">
        <v>23.96</v>
      </c>
    </row>
    <row r="8020" spans="1:4" x14ac:dyDescent="0.2">
      <c r="A8020">
        <v>101229</v>
      </c>
      <c r="B8020" t="s">
        <v>8824</v>
      </c>
      <c r="C8020" t="s">
        <v>69</v>
      </c>
      <c r="D8020">
        <v>26.45</v>
      </c>
    </row>
    <row r="8021" spans="1:4" x14ac:dyDescent="0.2">
      <c r="A8021">
        <v>101224</v>
      </c>
      <c r="B8021" t="s">
        <v>8825</v>
      </c>
      <c r="C8021" t="s">
        <v>69</v>
      </c>
      <c r="D8021">
        <v>30.07</v>
      </c>
    </row>
    <row r="8022" spans="1:4" x14ac:dyDescent="0.2">
      <c r="A8022">
        <v>101265</v>
      </c>
      <c r="B8022" t="s">
        <v>8826</v>
      </c>
      <c r="C8022" t="s">
        <v>69</v>
      </c>
      <c r="D8022">
        <v>33.340000000000003</v>
      </c>
    </row>
    <row r="8023" spans="1:4" x14ac:dyDescent="0.2">
      <c r="A8023">
        <v>101255</v>
      </c>
      <c r="B8023" t="s">
        <v>8827</v>
      </c>
      <c r="C8023" t="s">
        <v>69</v>
      </c>
      <c r="D8023">
        <v>11.86</v>
      </c>
    </row>
    <row r="8024" spans="1:4" x14ac:dyDescent="0.2">
      <c r="A8024">
        <v>101261</v>
      </c>
      <c r="B8024" t="s">
        <v>8828</v>
      </c>
      <c r="C8024" t="s">
        <v>69</v>
      </c>
      <c r="D8024">
        <v>19.72</v>
      </c>
    </row>
    <row r="8025" spans="1:4" x14ac:dyDescent="0.2">
      <c r="A8025">
        <v>101262</v>
      </c>
      <c r="B8025" t="s">
        <v>8829</v>
      </c>
      <c r="C8025" t="s">
        <v>69</v>
      </c>
      <c r="D8025">
        <v>20.81</v>
      </c>
    </row>
    <row r="8026" spans="1:4" x14ac:dyDescent="0.2">
      <c r="A8026">
        <v>101263</v>
      </c>
      <c r="B8026" t="s">
        <v>8830</v>
      </c>
      <c r="C8026" t="s">
        <v>69</v>
      </c>
      <c r="D8026">
        <v>24.1</v>
      </c>
    </row>
    <row r="8027" spans="1:4" x14ac:dyDescent="0.2">
      <c r="A8027">
        <v>101264</v>
      </c>
      <c r="B8027" t="s">
        <v>8831</v>
      </c>
      <c r="C8027" t="s">
        <v>69</v>
      </c>
      <c r="D8027">
        <v>26.73</v>
      </c>
    </row>
    <row r="8028" spans="1:4" x14ac:dyDescent="0.2">
      <c r="A8028">
        <v>101230</v>
      </c>
      <c r="B8028" t="s">
        <v>8832</v>
      </c>
      <c r="C8028" t="s">
        <v>69</v>
      </c>
      <c r="D8028">
        <v>11.64</v>
      </c>
    </row>
    <row r="8029" spans="1:4" x14ac:dyDescent="0.2">
      <c r="A8029">
        <v>101231</v>
      </c>
      <c r="B8029" t="s">
        <v>8833</v>
      </c>
      <c r="C8029" t="s">
        <v>69</v>
      </c>
      <c r="D8029">
        <v>11.07</v>
      </c>
    </row>
    <row r="8030" spans="1:4" x14ac:dyDescent="0.2">
      <c r="A8030">
        <v>101272</v>
      </c>
      <c r="B8030" t="s">
        <v>8834</v>
      </c>
      <c r="C8030" t="s">
        <v>69</v>
      </c>
      <c r="D8030">
        <v>33.880000000000003</v>
      </c>
    </row>
    <row r="8031" spans="1:4" x14ac:dyDescent="0.2">
      <c r="A8031">
        <v>101266</v>
      </c>
      <c r="B8031" t="s">
        <v>8835</v>
      </c>
      <c r="C8031" t="s">
        <v>69</v>
      </c>
      <c r="D8031">
        <v>11.92</v>
      </c>
    </row>
    <row r="8032" spans="1:4" x14ac:dyDescent="0.2">
      <c r="A8032">
        <v>101239</v>
      </c>
      <c r="B8032" t="s">
        <v>8836</v>
      </c>
      <c r="C8032" t="s">
        <v>69</v>
      </c>
      <c r="D8032">
        <v>15.93</v>
      </c>
    </row>
    <row r="8033" spans="1:4" x14ac:dyDescent="0.2">
      <c r="A8033">
        <v>101240</v>
      </c>
      <c r="B8033" t="s">
        <v>8837</v>
      </c>
      <c r="C8033" t="s">
        <v>69</v>
      </c>
      <c r="D8033">
        <v>16.809999999999999</v>
      </c>
    </row>
    <row r="8034" spans="1:4" x14ac:dyDescent="0.2">
      <c r="A8034">
        <v>101268</v>
      </c>
      <c r="B8034" t="s">
        <v>8838</v>
      </c>
      <c r="C8034" t="s">
        <v>69</v>
      </c>
      <c r="D8034">
        <v>18.89</v>
      </c>
    </row>
    <row r="8035" spans="1:4" x14ac:dyDescent="0.2">
      <c r="A8035">
        <v>101234</v>
      </c>
      <c r="B8035" t="s">
        <v>8839</v>
      </c>
      <c r="C8035" t="s">
        <v>69</v>
      </c>
      <c r="D8035">
        <v>18.18</v>
      </c>
    </row>
    <row r="8036" spans="1:4" x14ac:dyDescent="0.2">
      <c r="A8036">
        <v>101235</v>
      </c>
      <c r="B8036" t="s">
        <v>8840</v>
      </c>
      <c r="C8036" t="s">
        <v>69</v>
      </c>
      <c r="D8036">
        <v>19.14</v>
      </c>
    </row>
    <row r="8037" spans="1:4" x14ac:dyDescent="0.2">
      <c r="A8037">
        <v>101241</v>
      </c>
      <c r="B8037" t="s">
        <v>8841</v>
      </c>
      <c r="C8037" t="s">
        <v>69</v>
      </c>
      <c r="D8037">
        <v>19.7</v>
      </c>
    </row>
    <row r="8038" spans="1:4" x14ac:dyDescent="0.2">
      <c r="A8038">
        <v>101269</v>
      </c>
      <c r="B8038" t="s">
        <v>8842</v>
      </c>
      <c r="C8038" t="s">
        <v>69</v>
      </c>
      <c r="D8038">
        <v>21.07</v>
      </c>
    </row>
    <row r="8039" spans="1:4" x14ac:dyDescent="0.2">
      <c r="A8039">
        <v>101236</v>
      </c>
      <c r="B8039" t="s">
        <v>8843</v>
      </c>
      <c r="C8039" t="s">
        <v>69</v>
      </c>
      <c r="D8039">
        <v>22.32</v>
      </c>
    </row>
    <row r="8040" spans="1:4" x14ac:dyDescent="0.2">
      <c r="A8040">
        <v>101237</v>
      </c>
      <c r="B8040" t="s">
        <v>8844</v>
      </c>
      <c r="C8040" t="s">
        <v>69</v>
      </c>
      <c r="D8040">
        <v>23.77</v>
      </c>
    </row>
    <row r="8041" spans="1:4" x14ac:dyDescent="0.2">
      <c r="A8041">
        <v>101242</v>
      </c>
      <c r="B8041" t="s">
        <v>8845</v>
      </c>
      <c r="C8041" t="s">
        <v>69</v>
      </c>
      <c r="D8041">
        <v>22.05</v>
      </c>
    </row>
    <row r="8042" spans="1:4" x14ac:dyDescent="0.2">
      <c r="A8042">
        <v>101270</v>
      </c>
      <c r="B8042" t="s">
        <v>8846</v>
      </c>
      <c r="C8042" t="s">
        <v>69</v>
      </c>
      <c r="D8042">
        <v>24.43</v>
      </c>
    </row>
    <row r="8043" spans="1:4" x14ac:dyDescent="0.2">
      <c r="A8043">
        <v>101243</v>
      </c>
      <c r="B8043" t="s">
        <v>8847</v>
      </c>
      <c r="C8043" t="s">
        <v>69</v>
      </c>
      <c r="D8043">
        <v>26.74</v>
      </c>
    </row>
    <row r="8044" spans="1:4" x14ac:dyDescent="0.2">
      <c r="A8044">
        <v>101271</v>
      </c>
      <c r="B8044" t="s">
        <v>8848</v>
      </c>
      <c r="C8044" t="s">
        <v>69</v>
      </c>
      <c r="D8044">
        <v>27.12</v>
      </c>
    </row>
    <row r="8045" spans="1:4" x14ac:dyDescent="0.2">
      <c r="A8045">
        <v>101238</v>
      </c>
      <c r="B8045" t="s">
        <v>8849</v>
      </c>
      <c r="C8045" t="s">
        <v>69</v>
      </c>
      <c r="D8045">
        <v>30.13</v>
      </c>
    </row>
    <row r="8046" spans="1:4" x14ac:dyDescent="0.2">
      <c r="A8046">
        <v>101232</v>
      </c>
      <c r="B8046" t="s">
        <v>8850</v>
      </c>
      <c r="C8046" t="s">
        <v>69</v>
      </c>
      <c r="D8046">
        <v>9.9700000000000006</v>
      </c>
    </row>
    <row r="8047" spans="1:4" x14ac:dyDescent="0.2">
      <c r="A8047">
        <v>101233</v>
      </c>
      <c r="B8047" t="s">
        <v>8851</v>
      </c>
      <c r="C8047" t="s">
        <v>69</v>
      </c>
      <c r="D8047">
        <v>9.19</v>
      </c>
    </row>
    <row r="8048" spans="1:4" x14ac:dyDescent="0.2">
      <c r="A8048">
        <v>101248</v>
      </c>
      <c r="B8048" t="s">
        <v>8852</v>
      </c>
      <c r="C8048" t="s">
        <v>69</v>
      </c>
      <c r="D8048">
        <v>28.81</v>
      </c>
    </row>
    <row r="8049" spans="1:4" x14ac:dyDescent="0.2">
      <c r="A8049">
        <v>101277</v>
      </c>
      <c r="B8049" t="s">
        <v>8853</v>
      </c>
      <c r="C8049" t="s">
        <v>69</v>
      </c>
      <c r="D8049">
        <v>32.83</v>
      </c>
    </row>
    <row r="8050" spans="1:4" x14ac:dyDescent="0.2">
      <c r="A8050">
        <v>101267</v>
      </c>
      <c r="B8050" t="s">
        <v>8854</v>
      </c>
      <c r="C8050" t="s">
        <v>69</v>
      </c>
      <c r="D8050">
        <v>11.5</v>
      </c>
    </row>
    <row r="8051" spans="1:4" x14ac:dyDescent="0.2">
      <c r="A8051">
        <v>101249</v>
      </c>
      <c r="B8051" t="s">
        <v>8855</v>
      </c>
      <c r="C8051" t="s">
        <v>69</v>
      </c>
      <c r="D8051">
        <v>14.62</v>
      </c>
    </row>
    <row r="8052" spans="1:4" x14ac:dyDescent="0.2">
      <c r="A8052">
        <v>101273</v>
      </c>
      <c r="B8052" t="s">
        <v>8856</v>
      </c>
      <c r="C8052" t="s">
        <v>69</v>
      </c>
      <c r="D8052">
        <v>18.09</v>
      </c>
    </row>
    <row r="8053" spans="1:4" x14ac:dyDescent="0.2">
      <c r="A8053">
        <v>101245</v>
      </c>
      <c r="B8053" t="s">
        <v>8857</v>
      </c>
      <c r="C8053" t="s">
        <v>69</v>
      </c>
      <c r="D8053">
        <v>17.809999999999999</v>
      </c>
    </row>
    <row r="8054" spans="1:4" x14ac:dyDescent="0.2">
      <c r="A8054">
        <v>101250</v>
      </c>
      <c r="B8054" t="s">
        <v>8858</v>
      </c>
      <c r="C8054" t="s">
        <v>69</v>
      </c>
      <c r="D8054">
        <v>16.25</v>
      </c>
    </row>
    <row r="8055" spans="1:4" x14ac:dyDescent="0.2">
      <c r="A8055">
        <v>101251</v>
      </c>
      <c r="B8055" t="s">
        <v>8859</v>
      </c>
      <c r="C8055" t="s">
        <v>69</v>
      </c>
      <c r="D8055">
        <v>18.45</v>
      </c>
    </row>
    <row r="8056" spans="1:4" x14ac:dyDescent="0.2">
      <c r="A8056">
        <v>101274</v>
      </c>
      <c r="B8056" t="s">
        <v>8860</v>
      </c>
      <c r="C8056" t="s">
        <v>69</v>
      </c>
      <c r="D8056">
        <v>20.010000000000002</v>
      </c>
    </row>
    <row r="8057" spans="1:4" x14ac:dyDescent="0.2">
      <c r="A8057">
        <v>101246</v>
      </c>
      <c r="B8057" t="s">
        <v>8861</v>
      </c>
      <c r="C8057" t="s">
        <v>69</v>
      </c>
      <c r="D8057">
        <v>20.71</v>
      </c>
    </row>
    <row r="8058" spans="1:4" x14ac:dyDescent="0.2">
      <c r="A8058">
        <v>101252</v>
      </c>
      <c r="B8058" t="s">
        <v>8862</v>
      </c>
      <c r="C8058" t="s">
        <v>69</v>
      </c>
      <c r="D8058">
        <v>20.100000000000001</v>
      </c>
    </row>
    <row r="8059" spans="1:4" x14ac:dyDescent="0.2">
      <c r="A8059">
        <v>101275</v>
      </c>
      <c r="B8059" t="s">
        <v>8863</v>
      </c>
      <c r="C8059" t="s">
        <v>69</v>
      </c>
      <c r="D8059">
        <v>23.19</v>
      </c>
    </row>
    <row r="8060" spans="1:4" x14ac:dyDescent="0.2">
      <c r="A8060">
        <v>101247</v>
      </c>
      <c r="B8060" t="s">
        <v>8864</v>
      </c>
      <c r="C8060" t="s">
        <v>69</v>
      </c>
      <c r="D8060">
        <v>23.01</v>
      </c>
    </row>
    <row r="8061" spans="1:4" x14ac:dyDescent="0.2">
      <c r="A8061">
        <v>101276</v>
      </c>
      <c r="B8061" t="s">
        <v>8865</v>
      </c>
      <c r="C8061" t="s">
        <v>69</v>
      </c>
      <c r="D8061">
        <v>25.65</v>
      </c>
    </row>
    <row r="8062" spans="1:4" x14ac:dyDescent="0.2">
      <c r="A8062">
        <v>101253</v>
      </c>
      <c r="B8062" t="s">
        <v>8866</v>
      </c>
      <c r="C8062" t="s">
        <v>69</v>
      </c>
      <c r="D8062">
        <v>25.35</v>
      </c>
    </row>
    <row r="8063" spans="1:4" x14ac:dyDescent="0.2">
      <c r="A8063">
        <v>101244</v>
      </c>
      <c r="B8063" t="s">
        <v>8867</v>
      </c>
      <c r="C8063" t="s">
        <v>69</v>
      </c>
      <c r="D8063">
        <v>16.829999999999998</v>
      </c>
    </row>
    <row r="8064" spans="1:4" x14ac:dyDescent="0.2">
      <c r="A8064">
        <v>93358</v>
      </c>
      <c r="B8064" t="s">
        <v>8868</v>
      </c>
      <c r="C8064" t="s">
        <v>69</v>
      </c>
      <c r="D8064">
        <v>83.74</v>
      </c>
    </row>
    <row r="8065" spans="1:4" x14ac:dyDescent="0.2">
      <c r="A8065">
        <v>90082</v>
      </c>
      <c r="B8065" t="s">
        <v>8869</v>
      </c>
      <c r="C8065" t="s">
        <v>69</v>
      </c>
      <c r="D8065">
        <v>9.36</v>
      </c>
    </row>
    <row r="8066" spans="1:4" x14ac:dyDescent="0.2">
      <c r="A8066">
        <v>90091</v>
      </c>
      <c r="B8066" t="s">
        <v>8870</v>
      </c>
      <c r="C8066" t="s">
        <v>69</v>
      </c>
      <c r="D8066">
        <v>5.89</v>
      </c>
    </row>
    <row r="8067" spans="1:4" x14ac:dyDescent="0.2">
      <c r="A8067">
        <v>102307</v>
      </c>
      <c r="B8067" t="s">
        <v>8871</v>
      </c>
      <c r="C8067" t="s">
        <v>69</v>
      </c>
      <c r="D8067">
        <v>11.7</v>
      </c>
    </row>
    <row r="8068" spans="1:4" x14ac:dyDescent="0.2">
      <c r="A8068">
        <v>102315</v>
      </c>
      <c r="B8068" t="s">
        <v>8872</v>
      </c>
      <c r="C8068" t="s">
        <v>69</v>
      </c>
      <c r="D8068">
        <v>7.38</v>
      </c>
    </row>
    <row r="8069" spans="1:4" x14ac:dyDescent="0.2">
      <c r="A8069">
        <v>102283</v>
      </c>
      <c r="B8069" t="s">
        <v>8873</v>
      </c>
      <c r="C8069" t="s">
        <v>69</v>
      </c>
      <c r="D8069">
        <v>12.26</v>
      </c>
    </row>
    <row r="8070" spans="1:4" x14ac:dyDescent="0.2">
      <c r="A8070">
        <v>102291</v>
      </c>
      <c r="B8070" t="s">
        <v>8874</v>
      </c>
      <c r="C8070" t="s">
        <v>69</v>
      </c>
      <c r="D8070">
        <v>7.72</v>
      </c>
    </row>
    <row r="8071" spans="1:4" x14ac:dyDescent="0.2">
      <c r="A8071">
        <v>102276</v>
      </c>
      <c r="B8071" t="s">
        <v>8875</v>
      </c>
      <c r="C8071" t="s">
        <v>69</v>
      </c>
      <c r="D8071">
        <v>10.54</v>
      </c>
    </row>
    <row r="8072" spans="1:4" x14ac:dyDescent="0.2">
      <c r="A8072">
        <v>102306</v>
      </c>
      <c r="B8072" t="s">
        <v>8876</v>
      </c>
      <c r="C8072" t="s">
        <v>69</v>
      </c>
      <c r="D8072">
        <v>13.18</v>
      </c>
    </row>
    <row r="8073" spans="1:4" x14ac:dyDescent="0.2">
      <c r="A8073">
        <v>102279</v>
      </c>
      <c r="B8073" t="s">
        <v>8877</v>
      </c>
      <c r="C8073" t="s">
        <v>69</v>
      </c>
      <c r="D8073">
        <v>6.64</v>
      </c>
    </row>
    <row r="8074" spans="1:4" x14ac:dyDescent="0.2">
      <c r="A8074">
        <v>102282</v>
      </c>
      <c r="B8074" t="s">
        <v>8878</v>
      </c>
      <c r="C8074" t="s">
        <v>69</v>
      </c>
      <c r="D8074">
        <v>13.79</v>
      </c>
    </row>
    <row r="8075" spans="1:4" x14ac:dyDescent="0.2">
      <c r="A8075">
        <v>102290</v>
      </c>
      <c r="B8075" t="s">
        <v>8879</v>
      </c>
      <c r="C8075" t="s">
        <v>69</v>
      </c>
      <c r="D8075">
        <v>8.68</v>
      </c>
    </row>
    <row r="8076" spans="1:4" x14ac:dyDescent="0.2">
      <c r="A8076">
        <v>90100</v>
      </c>
      <c r="B8076" t="s">
        <v>8880</v>
      </c>
      <c r="C8076" t="s">
        <v>69</v>
      </c>
      <c r="D8076">
        <v>12.4</v>
      </c>
    </row>
    <row r="8077" spans="1:4" x14ac:dyDescent="0.2">
      <c r="A8077">
        <v>102323</v>
      </c>
      <c r="B8077" t="s">
        <v>8881</v>
      </c>
      <c r="C8077" t="s">
        <v>69</v>
      </c>
      <c r="D8077">
        <v>15.51</v>
      </c>
    </row>
    <row r="8078" spans="1:4" x14ac:dyDescent="0.2">
      <c r="A8078">
        <v>102327</v>
      </c>
      <c r="B8078" t="s">
        <v>8882</v>
      </c>
      <c r="C8078" t="s">
        <v>69</v>
      </c>
      <c r="D8078">
        <v>9.77</v>
      </c>
    </row>
    <row r="8079" spans="1:4" x14ac:dyDescent="0.2">
      <c r="A8079">
        <v>102299</v>
      </c>
      <c r="B8079" t="s">
        <v>8883</v>
      </c>
      <c r="C8079" t="s">
        <v>69</v>
      </c>
      <c r="D8079">
        <v>16.23</v>
      </c>
    </row>
    <row r="8080" spans="1:4" x14ac:dyDescent="0.2">
      <c r="A8080">
        <v>102303</v>
      </c>
      <c r="B8080" t="s">
        <v>8884</v>
      </c>
      <c r="C8080" t="s">
        <v>69</v>
      </c>
      <c r="D8080">
        <v>10.210000000000001</v>
      </c>
    </row>
    <row r="8081" spans="1:4" x14ac:dyDescent="0.2">
      <c r="A8081">
        <v>90099</v>
      </c>
      <c r="B8081" t="s">
        <v>8885</v>
      </c>
      <c r="C8081" t="s">
        <v>69</v>
      </c>
      <c r="D8081">
        <v>14.46</v>
      </c>
    </row>
    <row r="8082" spans="1:4" x14ac:dyDescent="0.2">
      <c r="A8082">
        <v>102322</v>
      </c>
      <c r="B8082" t="s">
        <v>8886</v>
      </c>
      <c r="C8082" t="s">
        <v>69</v>
      </c>
      <c r="D8082">
        <v>18.079999999999998</v>
      </c>
    </row>
    <row r="8083" spans="1:4" x14ac:dyDescent="0.2">
      <c r="A8083">
        <v>102298</v>
      </c>
      <c r="B8083" t="s">
        <v>8887</v>
      </c>
      <c r="C8083" t="s">
        <v>69</v>
      </c>
      <c r="D8083">
        <v>18.93</v>
      </c>
    </row>
    <row r="8084" spans="1:4" x14ac:dyDescent="0.2">
      <c r="A8084">
        <v>102302</v>
      </c>
      <c r="B8084" t="s">
        <v>8888</v>
      </c>
      <c r="C8084" t="s">
        <v>69</v>
      </c>
      <c r="D8084">
        <v>11.93</v>
      </c>
    </row>
    <row r="8085" spans="1:4" x14ac:dyDescent="0.2">
      <c r="A8085">
        <v>102326</v>
      </c>
      <c r="B8085" t="s">
        <v>8889</v>
      </c>
      <c r="C8085" t="s">
        <v>69</v>
      </c>
      <c r="D8085">
        <v>11.4</v>
      </c>
    </row>
    <row r="8086" spans="1:4" x14ac:dyDescent="0.2">
      <c r="A8086">
        <v>102314</v>
      </c>
      <c r="B8086" t="s">
        <v>8890</v>
      </c>
      <c r="C8086" t="s">
        <v>69</v>
      </c>
      <c r="D8086">
        <v>8.3000000000000007</v>
      </c>
    </row>
    <row r="8087" spans="1:4" x14ac:dyDescent="0.2">
      <c r="A8087">
        <v>102312</v>
      </c>
      <c r="B8087" t="s">
        <v>8891</v>
      </c>
      <c r="C8087" t="s">
        <v>69</v>
      </c>
      <c r="D8087">
        <v>10.65</v>
      </c>
    </row>
    <row r="8088" spans="1:4" x14ac:dyDescent="0.2">
      <c r="A8088">
        <v>102288</v>
      </c>
      <c r="B8088" t="s">
        <v>8892</v>
      </c>
      <c r="C8088" t="s">
        <v>69</v>
      </c>
      <c r="D8088">
        <v>11.14</v>
      </c>
    </row>
    <row r="8089" spans="1:4" x14ac:dyDescent="0.2">
      <c r="A8089">
        <v>90087</v>
      </c>
      <c r="B8089" t="s">
        <v>8893</v>
      </c>
      <c r="C8089" t="s">
        <v>69</v>
      </c>
      <c r="D8089">
        <v>8.51</v>
      </c>
    </row>
    <row r="8090" spans="1:4" x14ac:dyDescent="0.2">
      <c r="A8090">
        <v>102308</v>
      </c>
      <c r="B8090" t="s">
        <v>8894</v>
      </c>
      <c r="C8090" t="s">
        <v>69</v>
      </c>
      <c r="D8090">
        <v>11.33</v>
      </c>
    </row>
    <row r="8091" spans="1:4" x14ac:dyDescent="0.2">
      <c r="A8091">
        <v>90084</v>
      </c>
      <c r="B8091" t="s">
        <v>8895</v>
      </c>
      <c r="C8091" t="s">
        <v>69</v>
      </c>
      <c r="D8091">
        <v>9.06</v>
      </c>
    </row>
    <row r="8092" spans="1:4" x14ac:dyDescent="0.2">
      <c r="A8092">
        <v>102284</v>
      </c>
      <c r="B8092" t="s">
        <v>8896</v>
      </c>
      <c r="C8092" t="s">
        <v>69</v>
      </c>
      <c r="D8092">
        <v>11.87</v>
      </c>
    </row>
    <row r="8093" spans="1:4" x14ac:dyDescent="0.2">
      <c r="A8093">
        <v>102325</v>
      </c>
      <c r="B8093" t="s">
        <v>8897</v>
      </c>
      <c r="C8093" t="s">
        <v>69</v>
      </c>
      <c r="D8093">
        <v>14.03</v>
      </c>
    </row>
    <row r="8094" spans="1:4" x14ac:dyDescent="0.2">
      <c r="A8094">
        <v>102329</v>
      </c>
      <c r="B8094" t="s">
        <v>8898</v>
      </c>
      <c r="C8094" t="s">
        <v>69</v>
      </c>
      <c r="D8094">
        <v>8.84</v>
      </c>
    </row>
    <row r="8095" spans="1:4" x14ac:dyDescent="0.2">
      <c r="A8095">
        <v>102301</v>
      </c>
      <c r="B8095" t="s">
        <v>8899</v>
      </c>
      <c r="C8095" t="s">
        <v>69</v>
      </c>
      <c r="D8095">
        <v>14.68</v>
      </c>
    </row>
    <row r="8096" spans="1:4" x14ac:dyDescent="0.2">
      <c r="A8096">
        <v>102305</v>
      </c>
      <c r="B8096" t="s">
        <v>8900</v>
      </c>
      <c r="C8096" t="s">
        <v>69</v>
      </c>
      <c r="D8096">
        <v>9.24</v>
      </c>
    </row>
    <row r="8097" spans="1:4" x14ac:dyDescent="0.2">
      <c r="A8097">
        <v>90101</v>
      </c>
      <c r="B8097" t="s">
        <v>8901</v>
      </c>
      <c r="C8097" t="s">
        <v>69</v>
      </c>
      <c r="D8097">
        <v>12.25</v>
      </c>
    </row>
    <row r="8098" spans="1:4" x14ac:dyDescent="0.2">
      <c r="A8098">
        <v>102324</v>
      </c>
      <c r="B8098" t="s">
        <v>8902</v>
      </c>
      <c r="C8098" t="s">
        <v>69</v>
      </c>
      <c r="D8098">
        <v>15.31</v>
      </c>
    </row>
    <row r="8099" spans="1:4" x14ac:dyDescent="0.2">
      <c r="A8099">
        <v>102300</v>
      </c>
      <c r="B8099" t="s">
        <v>8903</v>
      </c>
      <c r="C8099" t="s">
        <v>69</v>
      </c>
      <c r="D8099">
        <v>16.04</v>
      </c>
    </row>
    <row r="8100" spans="1:4" x14ac:dyDescent="0.2">
      <c r="A8100">
        <v>90102</v>
      </c>
      <c r="B8100" t="s">
        <v>8904</v>
      </c>
      <c r="C8100" t="s">
        <v>69</v>
      </c>
      <c r="D8100">
        <v>11.22</v>
      </c>
    </row>
    <row r="8101" spans="1:4" x14ac:dyDescent="0.2">
      <c r="A8101">
        <v>102328</v>
      </c>
      <c r="B8101" t="s">
        <v>8905</v>
      </c>
      <c r="C8101" t="s">
        <v>69</v>
      </c>
      <c r="D8101">
        <v>9.65</v>
      </c>
    </row>
    <row r="8102" spans="1:4" x14ac:dyDescent="0.2">
      <c r="A8102">
        <v>102304</v>
      </c>
      <c r="B8102" t="s">
        <v>8906</v>
      </c>
      <c r="C8102" t="s">
        <v>69</v>
      </c>
      <c r="D8102">
        <v>10.09</v>
      </c>
    </row>
    <row r="8103" spans="1:4" x14ac:dyDescent="0.2">
      <c r="A8103">
        <v>102295</v>
      </c>
      <c r="B8103" t="s">
        <v>8907</v>
      </c>
      <c r="C8103" t="s">
        <v>69</v>
      </c>
      <c r="D8103">
        <v>7.29</v>
      </c>
    </row>
    <row r="8104" spans="1:4" x14ac:dyDescent="0.2">
      <c r="A8104">
        <v>102281</v>
      </c>
      <c r="B8104" t="s">
        <v>8908</v>
      </c>
      <c r="C8104" t="s">
        <v>69</v>
      </c>
      <c r="D8104">
        <v>5.57</v>
      </c>
    </row>
    <row r="8105" spans="1:4" x14ac:dyDescent="0.2">
      <c r="A8105">
        <v>102311</v>
      </c>
      <c r="B8105" t="s">
        <v>8909</v>
      </c>
      <c r="C8105" t="s">
        <v>69</v>
      </c>
      <c r="D8105">
        <v>11.06</v>
      </c>
    </row>
    <row r="8106" spans="1:4" x14ac:dyDescent="0.2">
      <c r="A8106">
        <v>102319</v>
      </c>
      <c r="B8106" t="s">
        <v>8910</v>
      </c>
      <c r="C8106" t="s">
        <v>69</v>
      </c>
      <c r="D8106">
        <v>6.97</v>
      </c>
    </row>
    <row r="8107" spans="1:4" x14ac:dyDescent="0.2">
      <c r="A8107">
        <v>102287</v>
      </c>
      <c r="B8107" t="s">
        <v>8911</v>
      </c>
      <c r="C8107" t="s">
        <v>69</v>
      </c>
      <c r="D8107">
        <v>11.58</v>
      </c>
    </row>
    <row r="8108" spans="1:4" x14ac:dyDescent="0.2">
      <c r="A8108">
        <v>102316</v>
      </c>
      <c r="B8108" t="s">
        <v>8912</v>
      </c>
      <c r="C8108" t="s">
        <v>69</v>
      </c>
      <c r="D8108">
        <v>7.14</v>
      </c>
    </row>
    <row r="8109" spans="1:4" x14ac:dyDescent="0.2">
      <c r="A8109">
        <v>102292</v>
      </c>
      <c r="B8109" t="s">
        <v>8913</v>
      </c>
      <c r="C8109" t="s">
        <v>69</v>
      </c>
      <c r="D8109">
        <v>7.48</v>
      </c>
    </row>
    <row r="8110" spans="1:4" x14ac:dyDescent="0.2">
      <c r="A8110">
        <v>90092</v>
      </c>
      <c r="B8110" t="s">
        <v>8914</v>
      </c>
      <c r="C8110" t="s">
        <v>69</v>
      </c>
      <c r="D8110">
        <v>5.71</v>
      </c>
    </row>
    <row r="8111" spans="1:4" x14ac:dyDescent="0.2">
      <c r="A8111">
        <v>102278</v>
      </c>
      <c r="B8111" t="s">
        <v>8915</v>
      </c>
      <c r="C8111" t="s">
        <v>69</v>
      </c>
      <c r="D8111">
        <v>8.85</v>
      </c>
    </row>
    <row r="8112" spans="1:4" x14ac:dyDescent="0.2">
      <c r="A8112">
        <v>90094</v>
      </c>
      <c r="B8112" t="s">
        <v>8916</v>
      </c>
      <c r="C8112" t="s">
        <v>69</v>
      </c>
      <c r="D8112">
        <v>5.4</v>
      </c>
    </row>
    <row r="8113" spans="1:4" x14ac:dyDescent="0.2">
      <c r="A8113">
        <v>102309</v>
      </c>
      <c r="B8113" t="s">
        <v>8917</v>
      </c>
      <c r="C8113" t="s">
        <v>69</v>
      </c>
      <c r="D8113">
        <v>10.71</v>
      </c>
    </row>
    <row r="8114" spans="1:4" x14ac:dyDescent="0.2">
      <c r="A8114">
        <v>102285</v>
      </c>
      <c r="B8114" t="s">
        <v>8918</v>
      </c>
      <c r="C8114" t="s">
        <v>69</v>
      </c>
      <c r="D8114">
        <v>11.22</v>
      </c>
    </row>
    <row r="8115" spans="1:4" x14ac:dyDescent="0.2">
      <c r="A8115">
        <v>90095</v>
      </c>
      <c r="B8115" t="s">
        <v>8919</v>
      </c>
      <c r="C8115" t="s">
        <v>69</v>
      </c>
      <c r="D8115">
        <v>5.36</v>
      </c>
    </row>
    <row r="8116" spans="1:4" x14ac:dyDescent="0.2">
      <c r="A8116">
        <v>102320</v>
      </c>
      <c r="B8116" t="s">
        <v>8920</v>
      </c>
      <c r="C8116" t="s">
        <v>69</v>
      </c>
      <c r="D8116">
        <v>6.7</v>
      </c>
    </row>
    <row r="8117" spans="1:4" x14ac:dyDescent="0.2">
      <c r="A8117">
        <v>102296</v>
      </c>
      <c r="B8117" t="s">
        <v>8921</v>
      </c>
      <c r="C8117" t="s">
        <v>69</v>
      </c>
      <c r="D8117">
        <v>7.01</v>
      </c>
    </row>
    <row r="8118" spans="1:4" x14ac:dyDescent="0.2">
      <c r="A8118">
        <v>90086</v>
      </c>
      <c r="B8118" t="s">
        <v>8922</v>
      </c>
      <c r="C8118" t="s">
        <v>69</v>
      </c>
      <c r="D8118">
        <v>8.57</v>
      </c>
    </row>
    <row r="8119" spans="1:4" x14ac:dyDescent="0.2">
      <c r="A8119">
        <v>102277</v>
      </c>
      <c r="B8119" t="s">
        <v>8923</v>
      </c>
      <c r="C8119" t="s">
        <v>69</v>
      </c>
      <c r="D8119">
        <v>8.33</v>
      </c>
    </row>
    <row r="8120" spans="1:4" x14ac:dyDescent="0.2">
      <c r="A8120">
        <v>102286</v>
      </c>
      <c r="B8120" t="s">
        <v>8924</v>
      </c>
      <c r="C8120" t="s">
        <v>69</v>
      </c>
      <c r="D8120">
        <v>10.9</v>
      </c>
    </row>
    <row r="8121" spans="1:4" x14ac:dyDescent="0.2">
      <c r="A8121">
        <v>90098</v>
      </c>
      <c r="B8121" t="s">
        <v>8925</v>
      </c>
      <c r="C8121" t="s">
        <v>69</v>
      </c>
      <c r="D8121">
        <v>5.25</v>
      </c>
    </row>
    <row r="8122" spans="1:4" x14ac:dyDescent="0.2">
      <c r="A8122">
        <v>102313</v>
      </c>
      <c r="B8122" t="s">
        <v>8926</v>
      </c>
      <c r="C8122" t="s">
        <v>69</v>
      </c>
      <c r="D8122">
        <v>10.43</v>
      </c>
    </row>
    <row r="8123" spans="1:4" x14ac:dyDescent="0.2">
      <c r="A8123">
        <v>102321</v>
      </c>
      <c r="B8123" t="s">
        <v>8927</v>
      </c>
      <c r="C8123" t="s">
        <v>69</v>
      </c>
      <c r="D8123">
        <v>6.56</v>
      </c>
    </row>
    <row r="8124" spans="1:4" x14ac:dyDescent="0.2">
      <c r="A8124">
        <v>102289</v>
      </c>
      <c r="B8124" t="s">
        <v>8928</v>
      </c>
      <c r="C8124" t="s">
        <v>69</v>
      </c>
      <c r="D8124">
        <v>10.91</v>
      </c>
    </row>
    <row r="8125" spans="1:4" x14ac:dyDescent="0.2">
      <c r="A8125">
        <v>102297</v>
      </c>
      <c r="B8125" t="s">
        <v>8929</v>
      </c>
      <c r="C8125" t="s">
        <v>69</v>
      </c>
      <c r="D8125">
        <v>6.87</v>
      </c>
    </row>
    <row r="8126" spans="1:4" x14ac:dyDescent="0.2">
      <c r="A8126">
        <v>102280</v>
      </c>
      <c r="B8126" t="s">
        <v>8930</v>
      </c>
      <c r="C8126" t="s">
        <v>69</v>
      </c>
      <c r="D8126">
        <v>5.25</v>
      </c>
    </row>
    <row r="8127" spans="1:4" x14ac:dyDescent="0.2">
      <c r="A8127">
        <v>102294</v>
      </c>
      <c r="B8127" t="s">
        <v>8931</v>
      </c>
      <c r="C8127" t="s">
        <v>69</v>
      </c>
      <c r="D8127">
        <v>6.86</v>
      </c>
    </row>
    <row r="8128" spans="1:4" x14ac:dyDescent="0.2">
      <c r="A8128">
        <v>90090</v>
      </c>
      <c r="B8128" t="s">
        <v>8932</v>
      </c>
      <c r="C8128" t="s">
        <v>69</v>
      </c>
      <c r="D8128">
        <v>8.34</v>
      </c>
    </row>
    <row r="8129" spans="1:4" x14ac:dyDescent="0.2">
      <c r="A8129">
        <v>102317</v>
      </c>
      <c r="B8129" t="s">
        <v>8933</v>
      </c>
      <c r="C8129" t="s">
        <v>69</v>
      </c>
      <c r="D8129">
        <v>6.75</v>
      </c>
    </row>
    <row r="8130" spans="1:4" x14ac:dyDescent="0.2">
      <c r="A8130">
        <v>102293</v>
      </c>
      <c r="B8130" t="s">
        <v>8934</v>
      </c>
      <c r="C8130" t="s">
        <v>69</v>
      </c>
      <c r="D8130">
        <v>7.07</v>
      </c>
    </row>
    <row r="8131" spans="1:4" x14ac:dyDescent="0.2">
      <c r="A8131">
        <v>102310</v>
      </c>
      <c r="B8131" t="s">
        <v>8935</v>
      </c>
      <c r="C8131" t="s">
        <v>69</v>
      </c>
      <c r="D8131">
        <v>10.42</v>
      </c>
    </row>
    <row r="8132" spans="1:4" x14ac:dyDescent="0.2">
      <c r="A8132">
        <v>102318</v>
      </c>
      <c r="B8132" t="s">
        <v>8936</v>
      </c>
      <c r="C8132" t="s">
        <v>69</v>
      </c>
      <c r="D8132">
        <v>6.56</v>
      </c>
    </row>
    <row r="8133" spans="1:4" x14ac:dyDescent="0.2">
      <c r="A8133">
        <v>90106</v>
      </c>
      <c r="B8133" t="s">
        <v>8937</v>
      </c>
      <c r="C8133" t="s">
        <v>69</v>
      </c>
      <c r="D8133">
        <v>7.81</v>
      </c>
    </row>
    <row r="8134" spans="1:4" x14ac:dyDescent="0.2">
      <c r="A8134">
        <v>90105</v>
      </c>
      <c r="B8134" t="s">
        <v>8938</v>
      </c>
      <c r="C8134" t="s">
        <v>69</v>
      </c>
      <c r="D8134">
        <v>8.58</v>
      </c>
    </row>
    <row r="8135" spans="1:4" x14ac:dyDescent="0.2">
      <c r="A8135">
        <v>90108</v>
      </c>
      <c r="B8135" t="s">
        <v>8939</v>
      </c>
      <c r="C8135" t="s">
        <v>69</v>
      </c>
      <c r="D8135">
        <v>7.06</v>
      </c>
    </row>
    <row r="8136" spans="1:4" x14ac:dyDescent="0.2">
      <c r="A8136">
        <v>90107</v>
      </c>
      <c r="B8136" t="s">
        <v>8940</v>
      </c>
      <c r="C8136" t="s">
        <v>69</v>
      </c>
      <c r="D8136">
        <v>7.71</v>
      </c>
    </row>
    <row r="8137" spans="1:4" x14ac:dyDescent="0.2">
      <c r="A8137">
        <v>102354</v>
      </c>
      <c r="B8137" t="s">
        <v>8941</v>
      </c>
      <c r="C8137" t="s">
        <v>69</v>
      </c>
      <c r="D8137">
        <v>149.80000000000001</v>
      </c>
    </row>
    <row r="8138" spans="1:4" x14ac:dyDescent="0.2">
      <c r="A8138">
        <v>102355</v>
      </c>
      <c r="B8138" t="s">
        <v>8942</v>
      </c>
      <c r="C8138" t="s">
        <v>69</v>
      </c>
      <c r="D8138">
        <v>173.82</v>
      </c>
    </row>
    <row r="8139" spans="1:4" x14ac:dyDescent="0.2">
      <c r="A8139">
        <v>102356</v>
      </c>
      <c r="B8139" t="s">
        <v>8943</v>
      </c>
      <c r="C8139" t="s">
        <v>69</v>
      </c>
      <c r="D8139">
        <v>0</v>
      </c>
    </row>
    <row r="8140" spans="1:4" x14ac:dyDescent="0.2">
      <c r="A8140">
        <v>102357</v>
      </c>
      <c r="B8140" t="s">
        <v>8944</v>
      </c>
      <c r="C8140" t="s">
        <v>69</v>
      </c>
      <c r="D8140">
        <v>0</v>
      </c>
    </row>
    <row r="8141" spans="1:4" x14ac:dyDescent="0.2">
      <c r="A8141">
        <v>102358</v>
      </c>
      <c r="B8141" t="s">
        <v>8945</v>
      </c>
      <c r="C8141" t="s">
        <v>69</v>
      </c>
      <c r="D8141">
        <v>0</v>
      </c>
    </row>
    <row r="8142" spans="1:4" x14ac:dyDescent="0.2">
      <c r="A8142">
        <v>102359</v>
      </c>
      <c r="B8142" t="s">
        <v>8946</v>
      </c>
      <c r="C8142" t="s">
        <v>69</v>
      </c>
      <c r="D8142">
        <v>0</v>
      </c>
    </row>
    <row r="8143" spans="1:4" x14ac:dyDescent="0.2">
      <c r="A8143">
        <v>102348</v>
      </c>
      <c r="B8143" t="s">
        <v>8947</v>
      </c>
      <c r="C8143" t="s">
        <v>69</v>
      </c>
      <c r="D8143">
        <v>0</v>
      </c>
    </row>
    <row r="8144" spans="1:4" x14ac:dyDescent="0.2">
      <c r="A8144">
        <v>102346</v>
      </c>
      <c r="B8144" t="s">
        <v>8948</v>
      </c>
      <c r="C8144" t="s">
        <v>69</v>
      </c>
      <c r="D8144">
        <v>0</v>
      </c>
    </row>
    <row r="8145" spans="1:4" x14ac:dyDescent="0.2">
      <c r="A8145">
        <v>102347</v>
      </c>
      <c r="B8145" t="s">
        <v>8949</v>
      </c>
      <c r="C8145" t="s">
        <v>69</v>
      </c>
      <c r="D8145">
        <v>0</v>
      </c>
    </row>
    <row r="8146" spans="1:4" x14ac:dyDescent="0.2">
      <c r="A8146">
        <v>102350</v>
      </c>
      <c r="B8146" t="s">
        <v>8950</v>
      </c>
      <c r="C8146" t="s">
        <v>69</v>
      </c>
      <c r="D8146">
        <v>0</v>
      </c>
    </row>
    <row r="8147" spans="1:4" x14ac:dyDescent="0.2">
      <c r="A8147">
        <v>102351</v>
      </c>
      <c r="B8147" t="s">
        <v>8951</v>
      </c>
      <c r="C8147" t="s">
        <v>69</v>
      </c>
      <c r="D8147">
        <v>0</v>
      </c>
    </row>
    <row r="8148" spans="1:4" x14ac:dyDescent="0.2">
      <c r="A8148">
        <v>102352</v>
      </c>
      <c r="B8148" t="s">
        <v>8952</v>
      </c>
      <c r="C8148" t="s">
        <v>69</v>
      </c>
      <c r="D8148">
        <v>0</v>
      </c>
    </row>
    <row r="8149" spans="1:4" x14ac:dyDescent="0.2">
      <c r="A8149">
        <v>102353</v>
      </c>
      <c r="B8149" t="s">
        <v>8953</v>
      </c>
      <c r="C8149" t="s">
        <v>69</v>
      </c>
      <c r="D8149">
        <v>0</v>
      </c>
    </row>
    <row r="8150" spans="1:4" x14ac:dyDescent="0.2">
      <c r="A8150">
        <v>102349</v>
      </c>
      <c r="B8150" t="s">
        <v>8954</v>
      </c>
      <c r="C8150" t="s">
        <v>69</v>
      </c>
      <c r="D8150">
        <v>0</v>
      </c>
    </row>
    <row r="8151" spans="1:4" x14ac:dyDescent="0.2">
      <c r="A8151">
        <v>102360</v>
      </c>
      <c r="B8151" t="s">
        <v>8955</v>
      </c>
      <c r="C8151" t="s">
        <v>69</v>
      </c>
      <c r="D8151">
        <v>23.57</v>
      </c>
    </row>
    <row r="8152" spans="1:4" x14ac:dyDescent="0.2">
      <c r="A8152">
        <v>102361</v>
      </c>
      <c r="B8152" t="s">
        <v>8956</v>
      </c>
      <c r="C8152" t="s">
        <v>69</v>
      </c>
      <c r="D8152">
        <v>34.18</v>
      </c>
    </row>
    <row r="8153" spans="1:4" x14ac:dyDescent="0.2">
      <c r="A8153">
        <v>101595</v>
      </c>
      <c r="B8153" t="s">
        <v>8957</v>
      </c>
      <c r="C8153" t="s">
        <v>59</v>
      </c>
      <c r="D8153">
        <v>0</v>
      </c>
    </row>
    <row r="8154" spans="1:4" x14ac:dyDescent="0.2">
      <c r="A8154">
        <v>101601</v>
      </c>
      <c r="B8154" t="s">
        <v>8958</v>
      </c>
      <c r="C8154" t="s">
        <v>59</v>
      </c>
      <c r="D8154">
        <v>25.48</v>
      </c>
    </row>
    <row r="8155" spans="1:4" x14ac:dyDescent="0.2">
      <c r="A8155">
        <v>101594</v>
      </c>
      <c r="B8155" t="s">
        <v>8959</v>
      </c>
      <c r="C8155" t="s">
        <v>59</v>
      </c>
      <c r="D8155">
        <v>0</v>
      </c>
    </row>
    <row r="8156" spans="1:4" x14ac:dyDescent="0.2">
      <c r="A8156">
        <v>101600</v>
      </c>
      <c r="B8156" t="s">
        <v>8960</v>
      </c>
      <c r="C8156" t="s">
        <v>59</v>
      </c>
      <c r="D8156">
        <v>17.22</v>
      </c>
    </row>
    <row r="8157" spans="1:4" x14ac:dyDescent="0.2">
      <c r="A8157">
        <v>101597</v>
      </c>
      <c r="B8157" t="s">
        <v>8961</v>
      </c>
      <c r="C8157" t="s">
        <v>59</v>
      </c>
      <c r="D8157">
        <v>0</v>
      </c>
    </row>
    <row r="8158" spans="1:4" x14ac:dyDescent="0.2">
      <c r="A8158">
        <v>101603</v>
      </c>
      <c r="B8158" t="s">
        <v>8962</v>
      </c>
      <c r="C8158" t="s">
        <v>59</v>
      </c>
      <c r="D8158">
        <v>21.02</v>
      </c>
    </row>
    <row r="8159" spans="1:4" x14ac:dyDescent="0.2">
      <c r="A8159">
        <v>101596</v>
      </c>
      <c r="B8159" t="s">
        <v>8963</v>
      </c>
      <c r="C8159" t="s">
        <v>59</v>
      </c>
      <c r="D8159">
        <v>0</v>
      </c>
    </row>
    <row r="8160" spans="1:4" x14ac:dyDescent="0.2">
      <c r="A8160">
        <v>101602</v>
      </c>
      <c r="B8160" t="s">
        <v>8964</v>
      </c>
      <c r="C8160" t="s">
        <v>59</v>
      </c>
      <c r="D8160">
        <v>12.77</v>
      </c>
    </row>
    <row r="8161" spans="1:4" x14ac:dyDescent="0.2">
      <c r="A8161">
        <v>101599</v>
      </c>
      <c r="B8161" t="s">
        <v>8965</v>
      </c>
      <c r="C8161" t="s">
        <v>59</v>
      </c>
      <c r="D8161">
        <v>0</v>
      </c>
    </row>
    <row r="8162" spans="1:4" x14ac:dyDescent="0.2">
      <c r="A8162">
        <v>101605</v>
      </c>
      <c r="B8162" t="s">
        <v>8966</v>
      </c>
      <c r="C8162" t="s">
        <v>59</v>
      </c>
      <c r="D8162">
        <v>16.62</v>
      </c>
    </row>
    <row r="8163" spans="1:4" x14ac:dyDescent="0.2">
      <c r="A8163">
        <v>101598</v>
      </c>
      <c r="B8163" t="s">
        <v>8967</v>
      </c>
      <c r="C8163" t="s">
        <v>59</v>
      </c>
      <c r="D8163">
        <v>0</v>
      </c>
    </row>
    <row r="8164" spans="1:4" x14ac:dyDescent="0.2">
      <c r="A8164">
        <v>101604</v>
      </c>
      <c r="B8164" t="s">
        <v>8968</v>
      </c>
      <c r="C8164" t="s">
        <v>59</v>
      </c>
      <c r="D8164">
        <v>8.35</v>
      </c>
    </row>
    <row r="8165" spans="1:4" x14ac:dyDescent="0.2">
      <c r="A8165">
        <v>101588</v>
      </c>
      <c r="B8165" t="s">
        <v>8969</v>
      </c>
      <c r="C8165" t="s">
        <v>59</v>
      </c>
      <c r="D8165">
        <v>91.13</v>
      </c>
    </row>
    <row r="8166" spans="1:4" x14ac:dyDescent="0.2">
      <c r="A8166">
        <v>101591</v>
      </c>
      <c r="B8166" t="s">
        <v>8970</v>
      </c>
      <c r="C8166" t="s">
        <v>59</v>
      </c>
      <c r="D8166">
        <v>111.03</v>
      </c>
    </row>
    <row r="8167" spans="1:4" x14ac:dyDescent="0.2">
      <c r="A8167">
        <v>101590</v>
      </c>
      <c r="B8167" t="s">
        <v>8971</v>
      </c>
      <c r="C8167" t="s">
        <v>59</v>
      </c>
      <c r="D8167">
        <v>68.819999999999993</v>
      </c>
    </row>
    <row r="8168" spans="1:4" x14ac:dyDescent="0.2">
      <c r="A8168">
        <v>101593</v>
      </c>
      <c r="B8168" t="s">
        <v>8972</v>
      </c>
      <c r="C8168" t="s">
        <v>59</v>
      </c>
      <c r="D8168">
        <v>90.33</v>
      </c>
    </row>
    <row r="8169" spans="1:4" x14ac:dyDescent="0.2">
      <c r="A8169">
        <v>101592</v>
      </c>
      <c r="B8169" t="s">
        <v>8973</v>
      </c>
      <c r="C8169" t="s">
        <v>59</v>
      </c>
      <c r="D8169">
        <v>47.93</v>
      </c>
    </row>
    <row r="8170" spans="1:4" x14ac:dyDescent="0.2">
      <c r="A8170">
        <v>101583</v>
      </c>
      <c r="B8170" t="s">
        <v>8974</v>
      </c>
      <c r="C8170" t="s">
        <v>59</v>
      </c>
      <c r="D8170">
        <v>76.63</v>
      </c>
    </row>
    <row r="8171" spans="1:4" x14ac:dyDescent="0.2">
      <c r="A8171">
        <v>101582</v>
      </c>
      <c r="B8171" t="s">
        <v>8975</v>
      </c>
      <c r="C8171" t="s">
        <v>59</v>
      </c>
      <c r="D8171">
        <v>60.09</v>
      </c>
    </row>
    <row r="8172" spans="1:4" x14ac:dyDescent="0.2">
      <c r="A8172">
        <v>101585</v>
      </c>
      <c r="B8172" t="s">
        <v>8976</v>
      </c>
      <c r="C8172" t="s">
        <v>59</v>
      </c>
      <c r="D8172">
        <v>65.44</v>
      </c>
    </row>
    <row r="8173" spans="1:4" x14ac:dyDescent="0.2">
      <c r="A8173">
        <v>101584</v>
      </c>
      <c r="B8173" t="s">
        <v>8977</v>
      </c>
      <c r="C8173" t="s">
        <v>59</v>
      </c>
      <c r="D8173">
        <v>48.9</v>
      </c>
    </row>
    <row r="8174" spans="1:4" x14ac:dyDescent="0.2">
      <c r="A8174">
        <v>101587</v>
      </c>
      <c r="B8174" t="s">
        <v>8978</v>
      </c>
      <c r="C8174" t="s">
        <v>59</v>
      </c>
      <c r="D8174">
        <v>58.16</v>
      </c>
    </row>
    <row r="8175" spans="1:4" x14ac:dyDescent="0.2">
      <c r="A8175">
        <v>101586</v>
      </c>
      <c r="B8175" t="s">
        <v>8979</v>
      </c>
      <c r="C8175" t="s">
        <v>59</v>
      </c>
      <c r="D8175">
        <v>41.4</v>
      </c>
    </row>
    <row r="8176" spans="1:4" x14ac:dyDescent="0.2">
      <c r="A8176">
        <v>101577</v>
      </c>
      <c r="B8176" t="s">
        <v>8980</v>
      </c>
      <c r="C8176" t="s">
        <v>59</v>
      </c>
      <c r="D8176">
        <v>47.57</v>
      </c>
    </row>
    <row r="8177" spans="1:4" x14ac:dyDescent="0.2">
      <c r="A8177">
        <v>101576</v>
      </c>
      <c r="B8177" t="s">
        <v>8981</v>
      </c>
      <c r="C8177" t="s">
        <v>59</v>
      </c>
      <c r="D8177">
        <v>36.869999999999997</v>
      </c>
    </row>
    <row r="8178" spans="1:4" x14ac:dyDescent="0.2">
      <c r="A8178">
        <v>101579</v>
      </c>
      <c r="B8178" t="s">
        <v>8982</v>
      </c>
      <c r="C8178" t="s">
        <v>59</v>
      </c>
      <c r="D8178">
        <v>40.86</v>
      </c>
    </row>
    <row r="8179" spans="1:4" x14ac:dyDescent="0.2">
      <c r="A8179">
        <v>101578</v>
      </c>
      <c r="B8179" t="s">
        <v>8983</v>
      </c>
      <c r="C8179" t="s">
        <v>59</v>
      </c>
      <c r="D8179">
        <v>30.16</v>
      </c>
    </row>
    <row r="8180" spans="1:4" x14ac:dyDescent="0.2">
      <c r="A8180">
        <v>101581</v>
      </c>
      <c r="B8180" t="s">
        <v>8984</v>
      </c>
      <c r="C8180" t="s">
        <v>59</v>
      </c>
      <c r="D8180">
        <v>37.049999999999997</v>
      </c>
    </row>
    <row r="8181" spans="1:4" x14ac:dyDescent="0.2">
      <c r="A8181">
        <v>101580</v>
      </c>
      <c r="B8181" t="s">
        <v>8985</v>
      </c>
      <c r="C8181" t="s">
        <v>59</v>
      </c>
      <c r="D8181">
        <v>26.13</v>
      </c>
    </row>
    <row r="8182" spans="1:4" x14ac:dyDescent="0.2">
      <c r="A8182">
        <v>101606</v>
      </c>
      <c r="B8182" t="s">
        <v>8986</v>
      </c>
      <c r="C8182" t="s">
        <v>59</v>
      </c>
      <c r="D8182">
        <v>0</v>
      </c>
    </row>
    <row r="8183" spans="1:4" x14ac:dyDescent="0.2">
      <c r="A8183">
        <v>101607</v>
      </c>
      <c r="B8183" t="s">
        <v>8987</v>
      </c>
      <c r="C8183" t="s">
        <v>59</v>
      </c>
      <c r="D8183">
        <v>0</v>
      </c>
    </row>
    <row r="8184" spans="1:4" x14ac:dyDescent="0.2">
      <c r="A8184">
        <v>101608</v>
      </c>
      <c r="B8184" t="s">
        <v>8988</v>
      </c>
      <c r="C8184" t="s">
        <v>59</v>
      </c>
      <c r="D8184">
        <v>0</v>
      </c>
    </row>
    <row r="8185" spans="1:4" x14ac:dyDescent="0.2">
      <c r="A8185">
        <v>101571</v>
      </c>
      <c r="B8185" t="s">
        <v>8989</v>
      </c>
      <c r="C8185" t="s">
        <v>59</v>
      </c>
      <c r="D8185">
        <v>30.11</v>
      </c>
    </row>
    <row r="8186" spans="1:4" x14ac:dyDescent="0.2">
      <c r="A8186">
        <v>101570</v>
      </c>
      <c r="B8186" t="s">
        <v>8990</v>
      </c>
      <c r="C8186" t="s">
        <v>59</v>
      </c>
      <c r="D8186">
        <v>21.71</v>
      </c>
    </row>
    <row r="8187" spans="1:4" x14ac:dyDescent="0.2">
      <c r="A8187">
        <v>101573</v>
      </c>
      <c r="B8187" t="s">
        <v>127</v>
      </c>
      <c r="C8187" t="s">
        <v>59</v>
      </c>
      <c r="D8187">
        <v>25.37</v>
      </c>
    </row>
    <row r="8188" spans="1:4" x14ac:dyDescent="0.2">
      <c r="A8188">
        <v>101572</v>
      </c>
      <c r="B8188" t="s">
        <v>91</v>
      </c>
      <c r="C8188" t="s">
        <v>59</v>
      </c>
      <c r="D8188">
        <v>16.97</v>
      </c>
    </row>
    <row r="8189" spans="1:4" x14ac:dyDescent="0.2">
      <c r="A8189">
        <v>101575</v>
      </c>
      <c r="B8189" t="s">
        <v>8991</v>
      </c>
      <c r="C8189" t="s">
        <v>59</v>
      </c>
      <c r="D8189">
        <v>21.54</v>
      </c>
    </row>
    <row r="8190" spans="1:4" x14ac:dyDescent="0.2">
      <c r="A8190">
        <v>101574</v>
      </c>
      <c r="B8190" t="s">
        <v>8992</v>
      </c>
      <c r="C8190" t="s">
        <v>59</v>
      </c>
      <c r="D8190">
        <v>12.92</v>
      </c>
    </row>
    <row r="8191" spans="1:4" x14ac:dyDescent="0.2">
      <c r="A8191">
        <v>101589</v>
      </c>
      <c r="B8191" t="s">
        <v>8993</v>
      </c>
      <c r="C8191" t="s">
        <v>59</v>
      </c>
      <c r="D8191">
        <v>133.34</v>
      </c>
    </row>
    <row r="8192" spans="1:4" x14ac:dyDescent="0.2">
      <c r="A8192">
        <v>101610</v>
      </c>
      <c r="B8192" t="s">
        <v>8994</v>
      </c>
      <c r="C8192" t="s">
        <v>77</v>
      </c>
      <c r="D8192">
        <v>0</v>
      </c>
    </row>
    <row r="8193" spans="1:4" x14ac:dyDescent="0.2">
      <c r="A8193">
        <v>101613</v>
      </c>
      <c r="B8193" t="s">
        <v>8995</v>
      </c>
      <c r="C8193" t="s">
        <v>77</v>
      </c>
      <c r="D8193">
        <v>0</v>
      </c>
    </row>
    <row r="8194" spans="1:4" x14ac:dyDescent="0.2">
      <c r="A8194">
        <v>101611</v>
      </c>
      <c r="B8194" t="s">
        <v>8996</v>
      </c>
      <c r="C8194" t="s">
        <v>77</v>
      </c>
      <c r="D8194">
        <v>0</v>
      </c>
    </row>
    <row r="8195" spans="1:4" x14ac:dyDescent="0.2">
      <c r="A8195">
        <v>101614</v>
      </c>
      <c r="B8195" t="s">
        <v>8997</v>
      </c>
      <c r="C8195" t="s">
        <v>77</v>
      </c>
      <c r="D8195">
        <v>0</v>
      </c>
    </row>
    <row r="8196" spans="1:4" x14ac:dyDescent="0.2">
      <c r="A8196">
        <v>101612</v>
      </c>
      <c r="B8196" t="s">
        <v>8998</v>
      </c>
      <c r="C8196" t="s">
        <v>77</v>
      </c>
      <c r="D8196">
        <v>0</v>
      </c>
    </row>
    <row r="8197" spans="1:4" x14ac:dyDescent="0.2">
      <c r="A8197">
        <v>101615</v>
      </c>
      <c r="B8197" t="s">
        <v>8999</v>
      </c>
      <c r="C8197" t="s">
        <v>77</v>
      </c>
      <c r="D8197">
        <v>0</v>
      </c>
    </row>
    <row r="8198" spans="1:4" x14ac:dyDescent="0.2">
      <c r="A8198">
        <v>101617</v>
      </c>
      <c r="B8198" t="s">
        <v>9000</v>
      </c>
      <c r="C8198" t="s">
        <v>59</v>
      </c>
      <c r="D8198">
        <v>3</v>
      </c>
    </row>
    <row r="8199" spans="1:4" x14ac:dyDescent="0.2">
      <c r="A8199">
        <v>101620</v>
      </c>
      <c r="B8199" t="s">
        <v>9001</v>
      </c>
      <c r="C8199" t="s">
        <v>69</v>
      </c>
      <c r="D8199">
        <v>239.92</v>
      </c>
    </row>
    <row r="8200" spans="1:4" x14ac:dyDescent="0.2">
      <c r="A8200">
        <v>101625</v>
      </c>
      <c r="B8200" t="s">
        <v>128</v>
      </c>
      <c r="C8200" t="s">
        <v>69</v>
      </c>
      <c r="D8200">
        <v>197.32</v>
      </c>
    </row>
    <row r="8201" spans="1:4" x14ac:dyDescent="0.2">
      <c r="A8201">
        <v>101621</v>
      </c>
      <c r="B8201" t="s">
        <v>9002</v>
      </c>
      <c r="C8201" t="s">
        <v>69</v>
      </c>
      <c r="D8201">
        <v>335.96</v>
      </c>
    </row>
    <row r="8202" spans="1:4" x14ac:dyDescent="0.2">
      <c r="A8202">
        <v>101624</v>
      </c>
      <c r="B8202" t="s">
        <v>9003</v>
      </c>
      <c r="C8202" t="s">
        <v>69</v>
      </c>
      <c r="D8202">
        <v>281.08</v>
      </c>
    </row>
    <row r="8203" spans="1:4" x14ac:dyDescent="0.2">
      <c r="A8203">
        <v>101616</v>
      </c>
      <c r="B8203" t="s">
        <v>9004</v>
      </c>
      <c r="C8203" t="s">
        <v>59</v>
      </c>
      <c r="D8203">
        <v>6.12</v>
      </c>
    </row>
    <row r="8204" spans="1:4" x14ac:dyDescent="0.2">
      <c r="A8204">
        <v>101618</v>
      </c>
      <c r="B8204" t="s">
        <v>9005</v>
      </c>
      <c r="C8204" t="s">
        <v>69</v>
      </c>
      <c r="D8204">
        <v>264.36</v>
      </c>
    </row>
    <row r="8205" spans="1:4" x14ac:dyDescent="0.2">
      <c r="A8205">
        <v>101622</v>
      </c>
      <c r="B8205" t="s">
        <v>92</v>
      </c>
      <c r="C8205" t="s">
        <v>69</v>
      </c>
      <c r="D8205">
        <v>235.29</v>
      </c>
    </row>
    <row r="8206" spans="1:4" x14ac:dyDescent="0.2">
      <c r="A8206">
        <v>101619</v>
      </c>
      <c r="B8206" t="s">
        <v>9006</v>
      </c>
      <c r="C8206" t="s">
        <v>69</v>
      </c>
      <c r="D8206">
        <v>360.41</v>
      </c>
    </row>
    <row r="8207" spans="1:4" x14ac:dyDescent="0.2">
      <c r="A8207">
        <v>101623</v>
      </c>
      <c r="B8207" t="s">
        <v>9007</v>
      </c>
      <c r="C8207" t="s">
        <v>69</v>
      </c>
      <c r="D8207">
        <v>324.57</v>
      </c>
    </row>
    <row r="8208" spans="1:4" x14ac:dyDescent="0.2">
      <c r="A8208">
        <v>104482</v>
      </c>
      <c r="B8208" t="s">
        <v>9008</v>
      </c>
      <c r="C8208" t="s">
        <v>65</v>
      </c>
      <c r="D8208">
        <v>28.48</v>
      </c>
    </row>
    <row r="8209" spans="1:4" x14ac:dyDescent="0.2">
      <c r="A8209">
        <v>104189</v>
      </c>
      <c r="B8209" t="s">
        <v>9009</v>
      </c>
      <c r="C8209" t="s">
        <v>69</v>
      </c>
      <c r="D8209">
        <v>181.94</v>
      </c>
    </row>
    <row r="8210" spans="1:4" x14ac:dyDescent="0.2">
      <c r="A8210">
        <v>104465</v>
      </c>
      <c r="B8210" t="s">
        <v>9010</v>
      </c>
      <c r="C8210" t="s">
        <v>54</v>
      </c>
      <c r="D8210">
        <v>0</v>
      </c>
    </row>
    <row r="8211" spans="1:4" x14ac:dyDescent="0.2">
      <c r="A8211">
        <v>104188</v>
      </c>
      <c r="B8211" t="s">
        <v>9011</v>
      </c>
      <c r="C8211" t="s">
        <v>54</v>
      </c>
      <c r="D8211">
        <v>0</v>
      </c>
    </row>
    <row r="8212" spans="1:4" x14ac:dyDescent="0.2">
      <c r="A8212">
        <v>104185</v>
      </c>
      <c r="B8212" t="s">
        <v>9012</v>
      </c>
      <c r="C8212" t="s">
        <v>77</v>
      </c>
      <c r="D8212">
        <v>24.01</v>
      </c>
    </row>
    <row r="8213" spans="1:4" x14ac:dyDescent="0.2">
      <c r="A8213">
        <v>104182</v>
      </c>
      <c r="B8213" t="s">
        <v>9013</v>
      </c>
      <c r="C8213" t="s">
        <v>54</v>
      </c>
      <c r="D8213">
        <v>0</v>
      </c>
    </row>
    <row r="8214" spans="1:4" x14ac:dyDescent="0.2">
      <c r="A8214">
        <v>104184</v>
      </c>
      <c r="B8214" t="s">
        <v>9014</v>
      </c>
      <c r="C8214" t="s">
        <v>77</v>
      </c>
      <c r="D8214">
        <v>29.7</v>
      </c>
    </row>
    <row r="8215" spans="1:4" x14ac:dyDescent="0.2">
      <c r="A8215">
        <v>104190</v>
      </c>
      <c r="B8215" t="s">
        <v>9015</v>
      </c>
      <c r="C8215" t="s">
        <v>77</v>
      </c>
      <c r="D8215">
        <v>646.23</v>
      </c>
    </row>
    <row r="8216" spans="1:4" x14ac:dyDescent="0.2">
      <c r="A8216">
        <v>104463</v>
      </c>
      <c r="B8216" t="s">
        <v>9016</v>
      </c>
      <c r="C8216" t="s">
        <v>77</v>
      </c>
      <c r="D8216">
        <v>0</v>
      </c>
    </row>
    <row r="8217" spans="1:4" x14ac:dyDescent="0.2">
      <c r="A8217">
        <v>104464</v>
      </c>
      <c r="B8217" t="s">
        <v>9017</v>
      </c>
      <c r="C8217" t="s">
        <v>77</v>
      </c>
      <c r="D8217">
        <v>0</v>
      </c>
    </row>
    <row r="8218" spans="1:4" x14ac:dyDescent="0.2">
      <c r="A8218">
        <v>104183</v>
      </c>
      <c r="B8218" t="s">
        <v>9018</v>
      </c>
      <c r="C8218" t="s">
        <v>54</v>
      </c>
      <c r="D8218">
        <v>0</v>
      </c>
    </row>
    <row r="8219" spans="1:4" x14ac:dyDescent="0.2">
      <c r="A8219">
        <v>104187</v>
      </c>
      <c r="B8219" t="s">
        <v>9019</v>
      </c>
      <c r="C8219" t="s">
        <v>54</v>
      </c>
      <c r="D8219">
        <v>1586.63</v>
      </c>
    </row>
    <row r="8220" spans="1:4" x14ac:dyDescent="0.2">
      <c r="A8220">
        <v>104186</v>
      </c>
      <c r="B8220" t="s">
        <v>9020</v>
      </c>
      <c r="C8220" t="s">
        <v>54</v>
      </c>
      <c r="D8220">
        <v>274.14999999999998</v>
      </c>
    </row>
    <row r="8221" spans="1:4" x14ac:dyDescent="0.2">
      <c r="A8221">
        <v>104180</v>
      </c>
      <c r="B8221" t="s">
        <v>9021</v>
      </c>
      <c r="C8221" t="s">
        <v>54</v>
      </c>
      <c r="D8221">
        <v>0</v>
      </c>
    </row>
    <row r="8222" spans="1:4" x14ac:dyDescent="0.2">
      <c r="A8222">
        <v>104181</v>
      </c>
      <c r="B8222" t="s">
        <v>9022</v>
      </c>
      <c r="C8222" t="s">
        <v>54</v>
      </c>
      <c r="D8222">
        <v>0</v>
      </c>
    </row>
    <row r="8223" spans="1:4" x14ac:dyDescent="0.2">
      <c r="A8223">
        <v>100674</v>
      </c>
      <c r="B8223" t="s">
        <v>9023</v>
      </c>
      <c r="C8223" t="s">
        <v>59</v>
      </c>
      <c r="D8223">
        <v>795.07</v>
      </c>
    </row>
    <row r="8224" spans="1:4" x14ac:dyDescent="0.2">
      <c r="A8224">
        <v>100664</v>
      </c>
      <c r="B8224" t="s">
        <v>9024</v>
      </c>
      <c r="C8224" t="s">
        <v>59</v>
      </c>
      <c r="D8224">
        <v>0</v>
      </c>
    </row>
    <row r="8225" spans="1:4" x14ac:dyDescent="0.2">
      <c r="A8225">
        <v>94589</v>
      </c>
      <c r="B8225" t="s">
        <v>9025</v>
      </c>
      <c r="C8225" t="s">
        <v>54</v>
      </c>
      <c r="D8225">
        <v>20.37</v>
      </c>
    </row>
    <row r="8226" spans="1:4" x14ac:dyDescent="0.2">
      <c r="A8226">
        <v>94590</v>
      </c>
      <c r="B8226" t="s">
        <v>9026</v>
      </c>
      <c r="C8226" t="s">
        <v>54</v>
      </c>
      <c r="D8226">
        <v>27.34</v>
      </c>
    </row>
    <row r="8227" spans="1:4" x14ac:dyDescent="0.2">
      <c r="A8227">
        <v>94587</v>
      </c>
      <c r="B8227" t="s">
        <v>9027</v>
      </c>
      <c r="C8227" t="s">
        <v>54</v>
      </c>
      <c r="D8227">
        <v>63.7</v>
      </c>
    </row>
    <row r="8228" spans="1:4" x14ac:dyDescent="0.2">
      <c r="A8228">
        <v>94588</v>
      </c>
      <c r="B8228" t="s">
        <v>9028</v>
      </c>
      <c r="C8228" t="s">
        <v>54</v>
      </c>
      <c r="D8228">
        <v>74.73</v>
      </c>
    </row>
    <row r="8229" spans="1:4" x14ac:dyDescent="0.2">
      <c r="A8229">
        <v>105812</v>
      </c>
      <c r="B8229" t="s">
        <v>9029</v>
      </c>
      <c r="C8229" t="s">
        <v>54</v>
      </c>
      <c r="D8229">
        <v>31.92</v>
      </c>
    </row>
    <row r="8230" spans="1:4" x14ac:dyDescent="0.2">
      <c r="A8230">
        <v>94571</v>
      </c>
      <c r="B8230" t="s">
        <v>9030</v>
      </c>
      <c r="C8230" t="s">
        <v>59</v>
      </c>
      <c r="D8230">
        <v>0</v>
      </c>
    </row>
    <row r="8231" spans="1:4" x14ac:dyDescent="0.2">
      <c r="A8231">
        <v>94570</v>
      </c>
      <c r="B8231" t="s">
        <v>9031</v>
      </c>
      <c r="C8231" t="s">
        <v>59</v>
      </c>
      <c r="D8231">
        <v>365.9</v>
      </c>
    </row>
    <row r="8232" spans="1:4" x14ac:dyDescent="0.2">
      <c r="A8232">
        <v>105811</v>
      </c>
      <c r="B8232" t="s">
        <v>9032</v>
      </c>
      <c r="C8232" t="s">
        <v>59</v>
      </c>
      <c r="D8232">
        <v>0</v>
      </c>
    </row>
    <row r="8233" spans="1:4" x14ac:dyDescent="0.2">
      <c r="A8233">
        <v>94572</v>
      </c>
      <c r="B8233" t="s">
        <v>9033</v>
      </c>
      <c r="C8233" t="s">
        <v>59</v>
      </c>
      <c r="D8233">
        <v>523.04999999999995</v>
      </c>
    </row>
    <row r="8234" spans="1:4" x14ac:dyDescent="0.2">
      <c r="A8234">
        <v>94573</v>
      </c>
      <c r="B8234" t="s">
        <v>9034</v>
      </c>
      <c r="C8234" t="s">
        <v>59</v>
      </c>
      <c r="D8234">
        <v>407.6</v>
      </c>
    </row>
    <row r="8235" spans="1:4" x14ac:dyDescent="0.2">
      <c r="A8235">
        <v>105809</v>
      </c>
      <c r="B8235" t="s">
        <v>9035</v>
      </c>
      <c r="C8235" t="s">
        <v>59</v>
      </c>
      <c r="D8235">
        <v>0</v>
      </c>
    </row>
    <row r="8236" spans="1:4" x14ac:dyDescent="0.2">
      <c r="A8236">
        <v>94569</v>
      </c>
      <c r="B8236" t="s">
        <v>9036</v>
      </c>
      <c r="C8236" t="s">
        <v>59</v>
      </c>
      <c r="D8236">
        <v>689.6</v>
      </c>
    </row>
    <row r="8237" spans="1:4" x14ac:dyDescent="0.2">
      <c r="A8237">
        <v>105810</v>
      </c>
      <c r="B8237" t="s">
        <v>9037</v>
      </c>
      <c r="C8237" t="s">
        <v>59</v>
      </c>
      <c r="D8237">
        <v>0</v>
      </c>
    </row>
    <row r="8238" spans="1:4" x14ac:dyDescent="0.2">
      <c r="A8238">
        <v>94561</v>
      </c>
      <c r="B8238" t="s">
        <v>9038</v>
      </c>
      <c r="C8238" t="s">
        <v>59</v>
      </c>
      <c r="D8238">
        <v>0</v>
      </c>
    </row>
    <row r="8239" spans="1:4" x14ac:dyDescent="0.2">
      <c r="A8239">
        <v>94562</v>
      </c>
      <c r="B8239" t="s">
        <v>9039</v>
      </c>
      <c r="C8239" t="s">
        <v>59</v>
      </c>
      <c r="D8239">
        <v>631.66999999999996</v>
      </c>
    </row>
    <row r="8240" spans="1:4" x14ac:dyDescent="0.2">
      <c r="A8240">
        <v>105813</v>
      </c>
      <c r="B8240" t="s">
        <v>9040</v>
      </c>
      <c r="C8240" t="s">
        <v>59</v>
      </c>
      <c r="D8240">
        <v>1052.1500000000001</v>
      </c>
    </row>
    <row r="8241" spans="1:4" x14ac:dyDescent="0.2">
      <c r="A8241">
        <v>94559</v>
      </c>
      <c r="B8241" t="s">
        <v>9041</v>
      </c>
      <c r="C8241" t="s">
        <v>59</v>
      </c>
      <c r="D8241">
        <v>725.01</v>
      </c>
    </row>
    <row r="8242" spans="1:4" x14ac:dyDescent="0.2">
      <c r="A8242">
        <v>100668</v>
      </c>
      <c r="B8242" t="s">
        <v>9042</v>
      </c>
      <c r="C8242" t="s">
        <v>59</v>
      </c>
      <c r="D8242">
        <v>1254.6099999999999</v>
      </c>
    </row>
    <row r="8243" spans="1:4" x14ac:dyDescent="0.2">
      <c r="A8243">
        <v>100670</v>
      </c>
      <c r="B8243" t="s">
        <v>9043</v>
      </c>
      <c r="C8243" t="s">
        <v>59</v>
      </c>
      <c r="D8243">
        <v>973.07</v>
      </c>
    </row>
    <row r="8244" spans="1:4" x14ac:dyDescent="0.2">
      <c r="A8244">
        <v>100665</v>
      </c>
      <c r="B8244" t="s">
        <v>9044</v>
      </c>
      <c r="C8244" t="s">
        <v>59</v>
      </c>
      <c r="D8244">
        <v>808.75</v>
      </c>
    </row>
    <row r="8245" spans="1:4" x14ac:dyDescent="0.2">
      <c r="A8245">
        <v>100924</v>
      </c>
      <c r="B8245" t="s">
        <v>9045</v>
      </c>
      <c r="C8245" t="s">
        <v>59</v>
      </c>
      <c r="D8245">
        <v>0</v>
      </c>
    </row>
    <row r="8246" spans="1:4" x14ac:dyDescent="0.2">
      <c r="A8246">
        <v>100671</v>
      </c>
      <c r="B8246" t="s">
        <v>9046</v>
      </c>
      <c r="C8246" t="s">
        <v>59</v>
      </c>
      <c r="D8246">
        <v>1200.48</v>
      </c>
    </row>
    <row r="8247" spans="1:4" x14ac:dyDescent="0.2">
      <c r="A8247">
        <v>100667</v>
      </c>
      <c r="B8247" t="s">
        <v>9047</v>
      </c>
      <c r="C8247" t="s">
        <v>59</v>
      </c>
      <c r="D8247">
        <v>1032.6199999999999</v>
      </c>
    </row>
    <row r="8248" spans="1:4" x14ac:dyDescent="0.2">
      <c r="A8248">
        <v>100669</v>
      </c>
      <c r="B8248" t="s">
        <v>9048</v>
      </c>
      <c r="C8248" t="s">
        <v>59</v>
      </c>
      <c r="D8248">
        <v>913.98</v>
      </c>
    </row>
    <row r="8249" spans="1:4" x14ac:dyDescent="0.2">
      <c r="A8249">
        <v>100672</v>
      </c>
      <c r="B8249" t="s">
        <v>9049</v>
      </c>
      <c r="C8249" t="s">
        <v>59</v>
      </c>
      <c r="D8249">
        <v>785.29</v>
      </c>
    </row>
    <row r="8250" spans="1:4" x14ac:dyDescent="0.2">
      <c r="A8250">
        <v>100666</v>
      </c>
      <c r="B8250" t="s">
        <v>9050</v>
      </c>
      <c r="C8250" t="s">
        <v>59</v>
      </c>
      <c r="D8250">
        <v>650.4</v>
      </c>
    </row>
    <row r="8251" spans="1:4" x14ac:dyDescent="0.2">
      <c r="A8251">
        <v>100663</v>
      </c>
      <c r="B8251" t="s">
        <v>9051</v>
      </c>
      <c r="C8251" t="s">
        <v>59</v>
      </c>
      <c r="D8251">
        <v>0</v>
      </c>
    </row>
    <row r="8252" spans="1:4" x14ac:dyDescent="0.2">
      <c r="A8252">
        <v>100662</v>
      </c>
      <c r="B8252" t="s">
        <v>9052</v>
      </c>
      <c r="C8252" t="s">
        <v>59</v>
      </c>
      <c r="D8252">
        <v>0</v>
      </c>
    </row>
    <row r="8253" spans="1:4" x14ac:dyDescent="0.2">
      <c r="A8253">
        <v>100661</v>
      </c>
      <c r="B8253" t="s">
        <v>9053</v>
      </c>
      <c r="C8253" t="s">
        <v>59</v>
      </c>
      <c r="D8253">
        <v>0</v>
      </c>
    </row>
    <row r="8254" spans="1:4" x14ac:dyDescent="0.2">
      <c r="A8254">
        <v>100659</v>
      </c>
      <c r="B8254" t="s">
        <v>9054</v>
      </c>
      <c r="C8254" t="s">
        <v>54</v>
      </c>
      <c r="D8254">
        <v>12.69</v>
      </c>
    </row>
    <row r="8255" spans="1:4" x14ac:dyDescent="0.2">
      <c r="A8255">
        <v>100660</v>
      </c>
      <c r="B8255" t="s">
        <v>9055</v>
      </c>
      <c r="C8255" t="s">
        <v>54</v>
      </c>
      <c r="D8255">
        <v>8.6</v>
      </c>
    </row>
    <row r="8256" spans="1:4" x14ac:dyDescent="0.2">
      <c r="A8256">
        <v>100711</v>
      </c>
      <c r="B8256" t="s">
        <v>9056</v>
      </c>
      <c r="C8256" t="s">
        <v>54</v>
      </c>
      <c r="D8256">
        <v>0</v>
      </c>
    </row>
    <row r="8257" spans="1:4" x14ac:dyDescent="0.2">
      <c r="A8257">
        <v>100676</v>
      </c>
      <c r="B8257" t="s">
        <v>9057</v>
      </c>
      <c r="C8257" t="s">
        <v>77</v>
      </c>
      <c r="D8257">
        <v>203.76</v>
      </c>
    </row>
    <row r="8258" spans="1:4" x14ac:dyDescent="0.2">
      <c r="A8258">
        <v>90806</v>
      </c>
      <c r="B8258" t="s">
        <v>9058</v>
      </c>
      <c r="C8258" t="s">
        <v>77</v>
      </c>
      <c r="D8258">
        <v>431.59</v>
      </c>
    </row>
    <row r="8259" spans="1:4" x14ac:dyDescent="0.2">
      <c r="A8259">
        <v>91292</v>
      </c>
      <c r="B8259" t="s">
        <v>9059</v>
      </c>
      <c r="C8259" t="s">
        <v>77</v>
      </c>
      <c r="D8259">
        <v>340.41</v>
      </c>
    </row>
    <row r="8260" spans="1:4" x14ac:dyDescent="0.2">
      <c r="A8260">
        <v>90801</v>
      </c>
      <c r="B8260" t="s">
        <v>9060</v>
      </c>
      <c r="C8260" t="s">
        <v>77</v>
      </c>
      <c r="D8260">
        <v>338.24</v>
      </c>
    </row>
    <row r="8261" spans="1:4" x14ac:dyDescent="0.2">
      <c r="A8261">
        <v>91287</v>
      </c>
      <c r="B8261" t="s">
        <v>9061</v>
      </c>
      <c r="C8261" t="s">
        <v>77</v>
      </c>
      <c r="D8261">
        <v>247.06</v>
      </c>
    </row>
    <row r="8262" spans="1:4" x14ac:dyDescent="0.2">
      <c r="A8262">
        <v>100706</v>
      </c>
      <c r="B8262" t="s">
        <v>9062</v>
      </c>
      <c r="C8262" t="s">
        <v>77</v>
      </c>
      <c r="D8262">
        <v>76.319999999999993</v>
      </c>
    </row>
    <row r="8263" spans="1:4" x14ac:dyDescent="0.2">
      <c r="A8263">
        <v>100709</v>
      </c>
      <c r="B8263" t="s">
        <v>9063</v>
      </c>
      <c r="C8263" t="s">
        <v>77</v>
      </c>
      <c r="D8263">
        <v>44.59</v>
      </c>
    </row>
    <row r="8264" spans="1:4" x14ac:dyDescent="0.2">
      <c r="A8264">
        <v>100710</v>
      </c>
      <c r="B8264" t="s">
        <v>9064</v>
      </c>
      <c r="C8264" t="s">
        <v>77</v>
      </c>
      <c r="D8264">
        <v>107.53</v>
      </c>
    </row>
    <row r="8265" spans="1:4" x14ac:dyDescent="0.2">
      <c r="A8265">
        <v>90830</v>
      </c>
      <c r="B8265" t="s">
        <v>9065</v>
      </c>
      <c r="C8265" t="s">
        <v>77</v>
      </c>
      <c r="D8265">
        <v>173.11</v>
      </c>
    </row>
    <row r="8266" spans="1:4" x14ac:dyDescent="0.2">
      <c r="A8266">
        <v>91304</v>
      </c>
      <c r="B8266" t="s">
        <v>9066</v>
      </c>
      <c r="C8266" t="s">
        <v>77</v>
      </c>
      <c r="D8266">
        <v>105.07</v>
      </c>
    </row>
    <row r="8267" spans="1:4" x14ac:dyDescent="0.2">
      <c r="A8267">
        <v>90831</v>
      </c>
      <c r="B8267" t="s">
        <v>9067</v>
      </c>
      <c r="C8267" t="s">
        <v>77</v>
      </c>
      <c r="D8267">
        <v>151.88</v>
      </c>
    </row>
    <row r="8268" spans="1:4" x14ac:dyDescent="0.2">
      <c r="A8268">
        <v>91305</v>
      </c>
      <c r="B8268" t="s">
        <v>9068</v>
      </c>
      <c r="C8268" t="s">
        <v>77</v>
      </c>
      <c r="D8268">
        <v>105.07</v>
      </c>
    </row>
    <row r="8269" spans="1:4" x14ac:dyDescent="0.2">
      <c r="A8269">
        <v>91306</v>
      </c>
      <c r="B8269" t="s">
        <v>9069</v>
      </c>
      <c r="C8269" t="s">
        <v>77</v>
      </c>
      <c r="D8269">
        <v>151.88</v>
      </c>
    </row>
    <row r="8270" spans="1:4" x14ac:dyDescent="0.2">
      <c r="A8270">
        <v>91307</v>
      </c>
      <c r="B8270" t="s">
        <v>9070</v>
      </c>
      <c r="C8270" t="s">
        <v>77</v>
      </c>
      <c r="D8270">
        <v>89.28</v>
      </c>
    </row>
    <row r="8271" spans="1:4" x14ac:dyDescent="0.2">
      <c r="A8271">
        <v>100707</v>
      </c>
      <c r="B8271" t="s">
        <v>9071</v>
      </c>
      <c r="C8271" t="s">
        <v>77</v>
      </c>
      <c r="D8271">
        <v>169.48</v>
      </c>
    </row>
    <row r="8272" spans="1:4" x14ac:dyDescent="0.2">
      <c r="A8272">
        <v>100708</v>
      </c>
      <c r="B8272" t="s">
        <v>9072</v>
      </c>
      <c r="C8272" t="s">
        <v>77</v>
      </c>
      <c r="D8272">
        <v>213.73</v>
      </c>
    </row>
    <row r="8273" spans="1:4" x14ac:dyDescent="0.2">
      <c r="A8273">
        <v>91328</v>
      </c>
      <c r="B8273" t="s">
        <v>9073</v>
      </c>
      <c r="C8273" t="s">
        <v>77</v>
      </c>
      <c r="D8273">
        <v>909.95</v>
      </c>
    </row>
    <row r="8274" spans="1:4" x14ac:dyDescent="0.2">
      <c r="A8274">
        <v>100687</v>
      </c>
      <c r="B8274" t="s">
        <v>9074</v>
      </c>
      <c r="C8274" t="s">
        <v>77</v>
      </c>
      <c r="D8274">
        <v>1061.83</v>
      </c>
    </row>
    <row r="8275" spans="1:4" x14ac:dyDescent="0.2">
      <c r="A8275">
        <v>100681</v>
      </c>
      <c r="B8275" t="s">
        <v>9075</v>
      </c>
      <c r="C8275" t="s">
        <v>77</v>
      </c>
      <c r="D8275">
        <v>1090.56</v>
      </c>
    </row>
    <row r="8276" spans="1:4" x14ac:dyDescent="0.2">
      <c r="A8276">
        <v>91330</v>
      </c>
      <c r="B8276" t="s">
        <v>9076</v>
      </c>
      <c r="C8276" t="s">
        <v>77</v>
      </c>
      <c r="D8276">
        <v>938.68</v>
      </c>
    </row>
    <row r="8277" spans="1:4" x14ac:dyDescent="0.2">
      <c r="A8277">
        <v>100689</v>
      </c>
      <c r="B8277" t="s">
        <v>9077</v>
      </c>
      <c r="C8277" t="s">
        <v>77</v>
      </c>
      <c r="D8277">
        <v>1153.79</v>
      </c>
    </row>
    <row r="8278" spans="1:4" x14ac:dyDescent="0.2">
      <c r="A8278">
        <v>91332</v>
      </c>
      <c r="B8278" t="s">
        <v>9078</v>
      </c>
      <c r="C8278" t="s">
        <v>77</v>
      </c>
      <c r="D8278">
        <v>980.68</v>
      </c>
    </row>
    <row r="8279" spans="1:4" x14ac:dyDescent="0.2">
      <c r="A8279">
        <v>100688</v>
      </c>
      <c r="B8279" t="s">
        <v>9079</v>
      </c>
      <c r="C8279" t="s">
        <v>77</v>
      </c>
      <c r="D8279">
        <v>884.58</v>
      </c>
    </row>
    <row r="8280" spans="1:4" x14ac:dyDescent="0.2">
      <c r="A8280">
        <v>91329</v>
      </c>
      <c r="B8280" t="s">
        <v>9080</v>
      </c>
      <c r="C8280" t="s">
        <v>77</v>
      </c>
      <c r="D8280">
        <v>779.51</v>
      </c>
    </row>
    <row r="8281" spans="1:4" x14ac:dyDescent="0.2">
      <c r="A8281">
        <v>100682</v>
      </c>
      <c r="B8281" t="s">
        <v>9081</v>
      </c>
      <c r="C8281" t="s">
        <v>77</v>
      </c>
      <c r="D8281">
        <v>896.7</v>
      </c>
    </row>
    <row r="8282" spans="1:4" x14ac:dyDescent="0.2">
      <c r="A8282">
        <v>91331</v>
      </c>
      <c r="B8282" t="s">
        <v>9082</v>
      </c>
      <c r="C8282" t="s">
        <v>77</v>
      </c>
      <c r="D8282">
        <v>807.42</v>
      </c>
    </row>
    <row r="8283" spans="1:4" x14ac:dyDescent="0.2">
      <c r="A8283">
        <v>100690</v>
      </c>
      <c r="B8283" t="s">
        <v>9083</v>
      </c>
      <c r="C8283" t="s">
        <v>77</v>
      </c>
      <c r="D8283">
        <v>953.67</v>
      </c>
    </row>
    <row r="8284" spans="1:4" x14ac:dyDescent="0.2">
      <c r="A8284">
        <v>91333</v>
      </c>
      <c r="B8284" t="s">
        <v>9084</v>
      </c>
      <c r="C8284" t="s">
        <v>77</v>
      </c>
      <c r="D8284">
        <v>848.6</v>
      </c>
    </row>
    <row r="8285" spans="1:4" x14ac:dyDescent="0.2">
      <c r="A8285">
        <v>90841</v>
      </c>
      <c r="B8285" t="s">
        <v>9085</v>
      </c>
      <c r="C8285" t="s">
        <v>77</v>
      </c>
      <c r="D8285">
        <v>1039.08</v>
      </c>
    </row>
    <row r="8286" spans="1:4" x14ac:dyDescent="0.2">
      <c r="A8286">
        <v>90847</v>
      </c>
      <c r="B8286" t="s">
        <v>9086</v>
      </c>
      <c r="C8286" t="s">
        <v>77</v>
      </c>
      <c r="D8286">
        <v>887.2</v>
      </c>
    </row>
    <row r="8287" spans="1:4" x14ac:dyDescent="0.2">
      <c r="A8287">
        <v>90842</v>
      </c>
      <c r="B8287" t="s">
        <v>9087</v>
      </c>
      <c r="C8287" t="s">
        <v>77</v>
      </c>
      <c r="D8287">
        <v>1048.3</v>
      </c>
    </row>
    <row r="8288" spans="1:4" x14ac:dyDescent="0.2">
      <c r="A8288">
        <v>90848</v>
      </c>
      <c r="B8288" t="s">
        <v>9088</v>
      </c>
      <c r="C8288" t="s">
        <v>77</v>
      </c>
      <c r="D8288">
        <v>896.42</v>
      </c>
    </row>
    <row r="8289" spans="1:4" x14ac:dyDescent="0.2">
      <c r="A8289">
        <v>90843</v>
      </c>
      <c r="B8289" t="s">
        <v>9089</v>
      </c>
      <c r="C8289" t="s">
        <v>77</v>
      </c>
      <c r="D8289">
        <v>1097.25</v>
      </c>
    </row>
    <row r="8290" spans="1:4" x14ac:dyDescent="0.2">
      <c r="A8290">
        <v>90849</v>
      </c>
      <c r="B8290" t="s">
        <v>9090</v>
      </c>
      <c r="C8290" t="s">
        <v>77</v>
      </c>
      <c r="D8290">
        <v>924.14</v>
      </c>
    </row>
    <row r="8291" spans="1:4" x14ac:dyDescent="0.2">
      <c r="A8291">
        <v>90844</v>
      </c>
      <c r="B8291" t="s">
        <v>9091</v>
      </c>
      <c r="C8291" t="s">
        <v>77</v>
      </c>
      <c r="D8291">
        <v>1185.8800000000001</v>
      </c>
    </row>
    <row r="8292" spans="1:4" x14ac:dyDescent="0.2">
      <c r="A8292">
        <v>90850</v>
      </c>
      <c r="B8292" t="s">
        <v>9092</v>
      </c>
      <c r="C8292" t="s">
        <v>77</v>
      </c>
      <c r="D8292">
        <v>1012.77</v>
      </c>
    </row>
    <row r="8293" spans="1:4" x14ac:dyDescent="0.2">
      <c r="A8293">
        <v>91312</v>
      </c>
      <c r="B8293" t="s">
        <v>9093</v>
      </c>
      <c r="C8293" t="s">
        <v>77</v>
      </c>
      <c r="D8293">
        <v>861.83</v>
      </c>
    </row>
    <row r="8294" spans="1:4" x14ac:dyDescent="0.2">
      <c r="A8294">
        <v>91318</v>
      </c>
      <c r="B8294" t="s">
        <v>9094</v>
      </c>
      <c r="C8294" t="s">
        <v>77</v>
      </c>
      <c r="D8294">
        <v>756.76</v>
      </c>
    </row>
    <row r="8295" spans="1:4" x14ac:dyDescent="0.2">
      <c r="A8295">
        <v>91313</v>
      </c>
      <c r="B8295" t="s">
        <v>9095</v>
      </c>
      <c r="C8295" t="s">
        <v>77</v>
      </c>
      <c r="D8295">
        <v>854.44</v>
      </c>
    </row>
    <row r="8296" spans="1:4" x14ac:dyDescent="0.2">
      <c r="A8296">
        <v>91319</v>
      </c>
      <c r="B8296" t="s">
        <v>9096</v>
      </c>
      <c r="C8296" t="s">
        <v>77</v>
      </c>
      <c r="D8296">
        <v>765.16</v>
      </c>
    </row>
    <row r="8297" spans="1:4" x14ac:dyDescent="0.2">
      <c r="A8297">
        <v>91314</v>
      </c>
      <c r="B8297" t="s">
        <v>9097</v>
      </c>
      <c r="C8297" t="s">
        <v>77</v>
      </c>
      <c r="D8297">
        <v>897.13</v>
      </c>
    </row>
    <row r="8298" spans="1:4" x14ac:dyDescent="0.2">
      <c r="A8298">
        <v>91320</v>
      </c>
      <c r="B8298" t="s">
        <v>9098</v>
      </c>
      <c r="C8298" t="s">
        <v>77</v>
      </c>
      <c r="D8298">
        <v>792.06</v>
      </c>
    </row>
    <row r="8299" spans="1:4" x14ac:dyDescent="0.2">
      <c r="A8299">
        <v>91315</v>
      </c>
      <c r="B8299" t="s">
        <v>9099</v>
      </c>
      <c r="C8299" t="s">
        <v>77</v>
      </c>
      <c r="D8299">
        <v>984.95</v>
      </c>
    </row>
    <row r="8300" spans="1:4" x14ac:dyDescent="0.2">
      <c r="A8300">
        <v>91321</v>
      </c>
      <c r="B8300" t="s">
        <v>9100</v>
      </c>
      <c r="C8300" t="s">
        <v>77</v>
      </c>
      <c r="D8300">
        <v>879.88</v>
      </c>
    </row>
    <row r="8301" spans="1:4" x14ac:dyDescent="0.2">
      <c r="A8301">
        <v>90845</v>
      </c>
      <c r="B8301" t="s">
        <v>517</v>
      </c>
      <c r="C8301" t="s">
        <v>77</v>
      </c>
      <c r="D8301">
        <v>1381.46</v>
      </c>
    </row>
    <row r="8302" spans="1:4" x14ac:dyDescent="0.2">
      <c r="A8302">
        <v>90851</v>
      </c>
      <c r="B8302" t="s">
        <v>9101</v>
      </c>
      <c r="C8302" t="s">
        <v>77</v>
      </c>
      <c r="D8302">
        <v>1208.3499999999999</v>
      </c>
    </row>
    <row r="8303" spans="1:4" x14ac:dyDescent="0.2">
      <c r="A8303">
        <v>90846</v>
      </c>
      <c r="B8303" t="s">
        <v>9102</v>
      </c>
      <c r="C8303" t="s">
        <v>77</v>
      </c>
      <c r="D8303">
        <v>1458.91</v>
      </c>
    </row>
    <row r="8304" spans="1:4" x14ac:dyDescent="0.2">
      <c r="A8304">
        <v>90852</v>
      </c>
      <c r="B8304" t="s">
        <v>9103</v>
      </c>
      <c r="C8304" t="s">
        <v>77</v>
      </c>
      <c r="D8304">
        <v>1285.8</v>
      </c>
    </row>
    <row r="8305" spans="1:4" x14ac:dyDescent="0.2">
      <c r="A8305">
        <v>91316</v>
      </c>
      <c r="B8305" t="s">
        <v>9104</v>
      </c>
      <c r="C8305" t="s">
        <v>77</v>
      </c>
      <c r="D8305">
        <v>1181.3399999999999</v>
      </c>
    </row>
    <row r="8306" spans="1:4" x14ac:dyDescent="0.2">
      <c r="A8306">
        <v>91322</v>
      </c>
      <c r="B8306" t="s">
        <v>9105</v>
      </c>
      <c r="C8306" t="s">
        <v>77</v>
      </c>
      <c r="D8306">
        <v>1076.27</v>
      </c>
    </row>
    <row r="8307" spans="1:4" x14ac:dyDescent="0.2">
      <c r="A8307">
        <v>91317</v>
      </c>
      <c r="B8307" t="s">
        <v>9106</v>
      </c>
      <c r="C8307" t="s">
        <v>77</v>
      </c>
      <c r="D8307">
        <v>1257.98</v>
      </c>
    </row>
    <row r="8308" spans="1:4" x14ac:dyDescent="0.2">
      <c r="A8308">
        <v>91323</v>
      </c>
      <c r="B8308" t="s">
        <v>9107</v>
      </c>
      <c r="C8308" t="s">
        <v>77</v>
      </c>
      <c r="D8308">
        <v>1152.9100000000001</v>
      </c>
    </row>
    <row r="8309" spans="1:4" x14ac:dyDescent="0.2">
      <c r="A8309">
        <v>100678</v>
      </c>
      <c r="B8309" t="s">
        <v>9108</v>
      </c>
      <c r="C8309" t="s">
        <v>77</v>
      </c>
      <c r="D8309">
        <v>1051.27</v>
      </c>
    </row>
    <row r="8310" spans="1:4" x14ac:dyDescent="0.2">
      <c r="A8310">
        <v>91013</v>
      </c>
      <c r="B8310" t="s">
        <v>9109</v>
      </c>
      <c r="C8310" t="s">
        <v>77</v>
      </c>
      <c r="D8310">
        <v>899.39</v>
      </c>
    </row>
    <row r="8311" spans="1:4" x14ac:dyDescent="0.2">
      <c r="A8311">
        <v>100680</v>
      </c>
      <c r="B8311" t="s">
        <v>9110</v>
      </c>
      <c r="C8311" t="s">
        <v>77</v>
      </c>
      <c r="D8311">
        <v>1061.07</v>
      </c>
    </row>
    <row r="8312" spans="1:4" x14ac:dyDescent="0.2">
      <c r="A8312">
        <v>91014</v>
      </c>
      <c r="B8312" t="s">
        <v>9111</v>
      </c>
      <c r="C8312" t="s">
        <v>77</v>
      </c>
      <c r="D8312">
        <v>909.19</v>
      </c>
    </row>
    <row r="8313" spans="1:4" x14ac:dyDescent="0.2">
      <c r="A8313">
        <v>100683</v>
      </c>
      <c r="B8313" t="s">
        <v>9112</v>
      </c>
      <c r="C8313" t="s">
        <v>77</v>
      </c>
      <c r="D8313">
        <v>1146.75</v>
      </c>
    </row>
    <row r="8314" spans="1:4" x14ac:dyDescent="0.2">
      <c r="A8314">
        <v>91015</v>
      </c>
      <c r="B8314" t="s">
        <v>9113</v>
      </c>
      <c r="C8314" t="s">
        <v>77</v>
      </c>
      <c r="D8314">
        <v>973.64</v>
      </c>
    </row>
    <row r="8315" spans="1:4" x14ac:dyDescent="0.2">
      <c r="A8315">
        <v>100685</v>
      </c>
      <c r="B8315" t="s">
        <v>9114</v>
      </c>
      <c r="C8315" t="s">
        <v>77</v>
      </c>
      <c r="D8315">
        <v>1196.69</v>
      </c>
    </row>
    <row r="8316" spans="1:4" x14ac:dyDescent="0.2">
      <c r="A8316">
        <v>91016</v>
      </c>
      <c r="B8316" t="s">
        <v>9115</v>
      </c>
      <c r="C8316" t="s">
        <v>77</v>
      </c>
      <c r="D8316">
        <v>1023.58</v>
      </c>
    </row>
    <row r="8317" spans="1:4" x14ac:dyDescent="0.2">
      <c r="A8317">
        <v>100679</v>
      </c>
      <c r="B8317" t="s">
        <v>9116</v>
      </c>
      <c r="C8317" t="s">
        <v>77</v>
      </c>
      <c r="D8317">
        <v>874.02</v>
      </c>
    </row>
    <row r="8318" spans="1:4" x14ac:dyDescent="0.2">
      <c r="A8318">
        <v>91324</v>
      </c>
      <c r="B8318" t="s">
        <v>9117</v>
      </c>
      <c r="C8318" t="s">
        <v>77</v>
      </c>
      <c r="D8318">
        <v>768.95</v>
      </c>
    </row>
    <row r="8319" spans="1:4" x14ac:dyDescent="0.2">
      <c r="A8319">
        <v>100712</v>
      </c>
      <c r="B8319" t="s">
        <v>9118</v>
      </c>
      <c r="C8319" t="s">
        <v>77</v>
      </c>
      <c r="D8319">
        <v>867.21</v>
      </c>
    </row>
    <row r="8320" spans="1:4" x14ac:dyDescent="0.2">
      <c r="A8320">
        <v>91325</v>
      </c>
      <c r="B8320" t="s">
        <v>9119</v>
      </c>
      <c r="C8320" t="s">
        <v>77</v>
      </c>
      <c r="D8320">
        <v>777.93</v>
      </c>
    </row>
    <row r="8321" spans="1:4" x14ac:dyDescent="0.2">
      <c r="A8321">
        <v>100684</v>
      </c>
      <c r="B8321" t="s">
        <v>9120</v>
      </c>
      <c r="C8321" t="s">
        <v>77</v>
      </c>
      <c r="D8321">
        <v>946.63</v>
      </c>
    </row>
    <row r="8322" spans="1:4" x14ac:dyDescent="0.2">
      <c r="A8322">
        <v>91326</v>
      </c>
      <c r="B8322" t="s">
        <v>9121</v>
      </c>
      <c r="C8322" t="s">
        <v>77</v>
      </c>
      <c r="D8322">
        <v>841.56</v>
      </c>
    </row>
    <row r="8323" spans="1:4" x14ac:dyDescent="0.2">
      <c r="A8323">
        <v>91327</v>
      </c>
      <c r="B8323" t="s">
        <v>9122</v>
      </c>
      <c r="C8323" t="s">
        <v>77</v>
      </c>
      <c r="D8323">
        <v>890.69</v>
      </c>
    </row>
    <row r="8324" spans="1:4" x14ac:dyDescent="0.2">
      <c r="A8324">
        <v>100686</v>
      </c>
      <c r="B8324" t="s">
        <v>9123</v>
      </c>
      <c r="C8324" t="s">
        <v>77</v>
      </c>
      <c r="D8324">
        <v>995.76</v>
      </c>
    </row>
    <row r="8325" spans="1:4" x14ac:dyDescent="0.2">
      <c r="A8325">
        <v>100693</v>
      </c>
      <c r="B8325" t="s">
        <v>9124</v>
      </c>
      <c r="C8325" t="s">
        <v>77</v>
      </c>
      <c r="D8325">
        <v>1971.79</v>
      </c>
    </row>
    <row r="8326" spans="1:4" x14ac:dyDescent="0.2">
      <c r="A8326">
        <v>91336</v>
      </c>
      <c r="B8326" t="s">
        <v>9125</v>
      </c>
      <c r="C8326" t="s">
        <v>77</v>
      </c>
      <c r="D8326">
        <v>1798.68</v>
      </c>
    </row>
    <row r="8327" spans="1:4" x14ac:dyDescent="0.2">
      <c r="A8327">
        <v>100694</v>
      </c>
      <c r="B8327" t="s">
        <v>9126</v>
      </c>
      <c r="C8327" t="s">
        <v>77</v>
      </c>
      <c r="D8327">
        <v>1771.67</v>
      </c>
    </row>
    <row r="8328" spans="1:4" x14ac:dyDescent="0.2">
      <c r="A8328">
        <v>91337</v>
      </c>
      <c r="B8328" t="s">
        <v>9127</v>
      </c>
      <c r="C8328" t="s">
        <v>77</v>
      </c>
      <c r="D8328">
        <v>1666.6</v>
      </c>
    </row>
    <row r="8329" spans="1:4" x14ac:dyDescent="0.2">
      <c r="A8329">
        <v>100691</v>
      </c>
      <c r="B8329" t="s">
        <v>9128</v>
      </c>
      <c r="C8329" t="s">
        <v>77</v>
      </c>
      <c r="D8329">
        <v>1616.01</v>
      </c>
    </row>
    <row r="8330" spans="1:4" x14ac:dyDescent="0.2">
      <c r="A8330">
        <v>100692</v>
      </c>
      <c r="B8330" t="s">
        <v>9129</v>
      </c>
      <c r="C8330" t="s">
        <v>77</v>
      </c>
      <c r="D8330">
        <v>1415.89</v>
      </c>
    </row>
    <row r="8331" spans="1:4" x14ac:dyDescent="0.2">
      <c r="A8331">
        <v>91334</v>
      </c>
      <c r="B8331" t="s">
        <v>9130</v>
      </c>
      <c r="C8331" t="s">
        <v>77</v>
      </c>
      <c r="D8331">
        <v>1442.9</v>
      </c>
    </row>
    <row r="8332" spans="1:4" x14ac:dyDescent="0.2">
      <c r="A8332">
        <v>91335</v>
      </c>
      <c r="B8332" t="s">
        <v>9131</v>
      </c>
      <c r="C8332" t="s">
        <v>77</v>
      </c>
      <c r="D8332">
        <v>1310.82</v>
      </c>
    </row>
    <row r="8333" spans="1:4" x14ac:dyDescent="0.2">
      <c r="A8333">
        <v>90788</v>
      </c>
      <c r="B8333" t="s">
        <v>9132</v>
      </c>
      <c r="C8333" t="s">
        <v>77</v>
      </c>
      <c r="D8333">
        <v>892.63</v>
      </c>
    </row>
    <row r="8334" spans="1:4" x14ac:dyDescent="0.2">
      <c r="A8334">
        <v>90789</v>
      </c>
      <c r="B8334" t="s">
        <v>9133</v>
      </c>
      <c r="C8334" t="s">
        <v>77</v>
      </c>
      <c r="D8334">
        <v>894.34</v>
      </c>
    </row>
    <row r="8335" spans="1:4" x14ac:dyDescent="0.2">
      <c r="A8335">
        <v>90790</v>
      </c>
      <c r="B8335" t="s">
        <v>9134</v>
      </c>
      <c r="C8335" t="s">
        <v>77</v>
      </c>
      <c r="D8335">
        <v>922.37</v>
      </c>
    </row>
    <row r="8336" spans="1:4" x14ac:dyDescent="0.2">
      <c r="A8336">
        <v>100675</v>
      </c>
      <c r="B8336" t="s">
        <v>9135</v>
      </c>
      <c r="C8336" t="s">
        <v>77</v>
      </c>
      <c r="D8336">
        <v>1016.02</v>
      </c>
    </row>
    <row r="8337" spans="1:4" x14ac:dyDescent="0.2">
      <c r="A8337">
        <v>90794</v>
      </c>
      <c r="B8337" t="s">
        <v>9136</v>
      </c>
      <c r="C8337" t="s">
        <v>77</v>
      </c>
      <c r="D8337">
        <v>769.92</v>
      </c>
    </row>
    <row r="8338" spans="1:4" x14ac:dyDescent="0.2">
      <c r="A8338">
        <v>90795</v>
      </c>
      <c r="B8338" t="s">
        <v>9137</v>
      </c>
      <c r="C8338" t="s">
        <v>77</v>
      </c>
      <c r="D8338">
        <v>777.23</v>
      </c>
    </row>
    <row r="8339" spans="1:4" x14ac:dyDescent="0.2">
      <c r="A8339">
        <v>90796</v>
      </c>
      <c r="B8339" t="s">
        <v>9138</v>
      </c>
      <c r="C8339" t="s">
        <v>77</v>
      </c>
      <c r="D8339">
        <v>784.54</v>
      </c>
    </row>
    <row r="8340" spans="1:4" x14ac:dyDescent="0.2">
      <c r="A8340">
        <v>90797</v>
      </c>
      <c r="B8340" t="s">
        <v>9139</v>
      </c>
      <c r="C8340" t="s">
        <v>77</v>
      </c>
      <c r="D8340">
        <v>791.84</v>
      </c>
    </row>
    <row r="8341" spans="1:4" x14ac:dyDescent="0.2">
      <c r="A8341">
        <v>90791</v>
      </c>
      <c r="B8341" t="s">
        <v>9140</v>
      </c>
      <c r="C8341" t="s">
        <v>77</v>
      </c>
      <c r="D8341">
        <v>1080.94</v>
      </c>
    </row>
    <row r="8342" spans="1:4" x14ac:dyDescent="0.2">
      <c r="A8342">
        <v>90793</v>
      </c>
      <c r="B8342" t="s">
        <v>9141</v>
      </c>
      <c r="C8342" t="s">
        <v>77</v>
      </c>
      <c r="D8342">
        <v>1140.03</v>
      </c>
    </row>
    <row r="8343" spans="1:4" x14ac:dyDescent="0.2">
      <c r="A8343">
        <v>90798</v>
      </c>
      <c r="B8343" t="s">
        <v>9142</v>
      </c>
      <c r="C8343" t="s">
        <v>77</v>
      </c>
      <c r="D8343">
        <v>1149.67</v>
      </c>
    </row>
    <row r="8344" spans="1:4" x14ac:dyDescent="0.2">
      <c r="A8344">
        <v>90799</v>
      </c>
      <c r="B8344" t="s">
        <v>9143</v>
      </c>
      <c r="C8344" t="s">
        <v>77</v>
      </c>
      <c r="D8344">
        <v>1186.08</v>
      </c>
    </row>
    <row r="8345" spans="1:4" x14ac:dyDescent="0.2">
      <c r="A8345">
        <v>100704</v>
      </c>
      <c r="B8345" t="s">
        <v>9144</v>
      </c>
      <c r="C8345" t="s">
        <v>77</v>
      </c>
      <c r="D8345">
        <v>80.14</v>
      </c>
    </row>
    <row r="8346" spans="1:4" x14ac:dyDescent="0.2">
      <c r="A8346">
        <v>90838</v>
      </c>
      <c r="B8346" t="s">
        <v>9145</v>
      </c>
      <c r="C8346" t="s">
        <v>77</v>
      </c>
      <c r="D8346">
        <v>1896.21</v>
      </c>
    </row>
    <row r="8347" spans="1:4" x14ac:dyDescent="0.2">
      <c r="A8347">
        <v>91338</v>
      </c>
      <c r="B8347" t="s">
        <v>520</v>
      </c>
      <c r="C8347" t="s">
        <v>59</v>
      </c>
      <c r="D8347">
        <v>884.1</v>
      </c>
    </row>
    <row r="8348" spans="1:4" x14ac:dyDescent="0.2">
      <c r="A8348">
        <v>94805</v>
      </c>
      <c r="B8348" t="s">
        <v>9146</v>
      </c>
      <c r="C8348" t="s">
        <v>77</v>
      </c>
      <c r="D8348">
        <v>869.84</v>
      </c>
    </row>
    <row r="8349" spans="1:4" x14ac:dyDescent="0.2">
      <c r="A8349">
        <v>100702</v>
      </c>
      <c r="B8349" t="s">
        <v>9147</v>
      </c>
      <c r="C8349" t="s">
        <v>59</v>
      </c>
      <c r="D8349">
        <v>485.3</v>
      </c>
    </row>
    <row r="8350" spans="1:4" x14ac:dyDescent="0.2">
      <c r="A8350">
        <v>100701</v>
      </c>
      <c r="B8350" t="s">
        <v>9148</v>
      </c>
      <c r="C8350" t="s">
        <v>59</v>
      </c>
      <c r="D8350">
        <v>760.72</v>
      </c>
    </row>
    <row r="8351" spans="1:4" x14ac:dyDescent="0.2">
      <c r="A8351">
        <v>100700</v>
      </c>
      <c r="B8351" t="s">
        <v>9149</v>
      </c>
      <c r="C8351" t="s">
        <v>77</v>
      </c>
      <c r="D8351">
        <v>895.99</v>
      </c>
    </row>
    <row r="8352" spans="1:4" x14ac:dyDescent="0.2">
      <c r="A8352">
        <v>91295</v>
      </c>
      <c r="B8352" t="s">
        <v>9150</v>
      </c>
      <c r="C8352" t="s">
        <v>77</v>
      </c>
      <c r="D8352">
        <v>356.54</v>
      </c>
    </row>
    <row r="8353" spans="1:4" x14ac:dyDescent="0.2">
      <c r="A8353">
        <v>91296</v>
      </c>
      <c r="B8353" t="s">
        <v>9151</v>
      </c>
      <c r="C8353" t="s">
        <v>77</v>
      </c>
      <c r="D8353">
        <v>382.73</v>
      </c>
    </row>
    <row r="8354" spans="1:4" x14ac:dyDescent="0.2">
      <c r="A8354">
        <v>91297</v>
      </c>
      <c r="B8354" t="s">
        <v>9152</v>
      </c>
      <c r="C8354" t="s">
        <v>77</v>
      </c>
      <c r="D8354">
        <v>422.19</v>
      </c>
    </row>
    <row r="8355" spans="1:4" x14ac:dyDescent="0.2">
      <c r="A8355">
        <v>90820</v>
      </c>
      <c r="B8355" t="s">
        <v>9153</v>
      </c>
      <c r="C8355" t="s">
        <v>77</v>
      </c>
      <c r="D8355">
        <v>333.79</v>
      </c>
    </row>
    <row r="8356" spans="1:4" x14ac:dyDescent="0.2">
      <c r="A8356">
        <v>90821</v>
      </c>
      <c r="B8356" t="s">
        <v>9154</v>
      </c>
      <c r="C8356" t="s">
        <v>77</v>
      </c>
      <c r="D8356">
        <v>340.47</v>
      </c>
    </row>
    <row r="8357" spans="1:4" x14ac:dyDescent="0.2">
      <c r="A8357">
        <v>90822</v>
      </c>
      <c r="B8357" t="s">
        <v>9155</v>
      </c>
      <c r="C8357" t="s">
        <v>77</v>
      </c>
      <c r="D8357">
        <v>365.65</v>
      </c>
    </row>
    <row r="8358" spans="1:4" x14ac:dyDescent="0.2">
      <c r="A8358">
        <v>90823</v>
      </c>
      <c r="B8358" t="s">
        <v>9156</v>
      </c>
      <c r="C8358" t="s">
        <v>77</v>
      </c>
      <c r="D8358">
        <v>451.75</v>
      </c>
    </row>
    <row r="8359" spans="1:4" x14ac:dyDescent="0.2">
      <c r="A8359">
        <v>90824</v>
      </c>
      <c r="B8359" t="s">
        <v>9157</v>
      </c>
      <c r="C8359" t="s">
        <v>77</v>
      </c>
      <c r="D8359">
        <v>649.86</v>
      </c>
    </row>
    <row r="8360" spans="1:4" x14ac:dyDescent="0.2">
      <c r="A8360">
        <v>91009</v>
      </c>
      <c r="B8360" t="s">
        <v>9158</v>
      </c>
      <c r="C8360" t="s">
        <v>77</v>
      </c>
      <c r="D8360">
        <v>345.98</v>
      </c>
    </row>
    <row r="8361" spans="1:4" x14ac:dyDescent="0.2">
      <c r="A8361">
        <v>91010</v>
      </c>
      <c r="B8361" t="s">
        <v>9159</v>
      </c>
      <c r="C8361" t="s">
        <v>77</v>
      </c>
      <c r="D8361">
        <v>353.24</v>
      </c>
    </row>
    <row r="8362" spans="1:4" x14ac:dyDescent="0.2">
      <c r="A8362">
        <v>91011</v>
      </c>
      <c r="B8362" t="s">
        <v>9160</v>
      </c>
      <c r="C8362" t="s">
        <v>77</v>
      </c>
      <c r="D8362">
        <v>415.15</v>
      </c>
    </row>
    <row r="8363" spans="1:4" x14ac:dyDescent="0.2">
      <c r="A8363">
        <v>91012</v>
      </c>
      <c r="B8363" t="s">
        <v>9161</v>
      </c>
      <c r="C8363" t="s">
        <v>77</v>
      </c>
      <c r="D8363">
        <v>462.56</v>
      </c>
    </row>
    <row r="8364" spans="1:4" x14ac:dyDescent="0.2">
      <c r="A8364">
        <v>91298</v>
      </c>
      <c r="B8364" t="s">
        <v>9162</v>
      </c>
      <c r="C8364" t="s">
        <v>77</v>
      </c>
      <c r="D8364">
        <v>884.41</v>
      </c>
    </row>
    <row r="8365" spans="1:4" x14ac:dyDescent="0.2">
      <c r="A8365">
        <v>90825</v>
      </c>
      <c r="B8365" t="s">
        <v>9163</v>
      </c>
      <c r="C8365" t="s">
        <v>77</v>
      </c>
      <c r="D8365">
        <v>724.78</v>
      </c>
    </row>
    <row r="8366" spans="1:4" x14ac:dyDescent="0.2">
      <c r="A8366">
        <v>91299</v>
      </c>
      <c r="B8366" t="s">
        <v>9164</v>
      </c>
      <c r="C8366" t="s">
        <v>77</v>
      </c>
      <c r="D8366">
        <v>1240.19</v>
      </c>
    </row>
    <row r="8367" spans="1:4" x14ac:dyDescent="0.2">
      <c r="A8367">
        <v>91341</v>
      </c>
      <c r="B8367" t="s">
        <v>9165</v>
      </c>
      <c r="C8367" t="s">
        <v>59</v>
      </c>
      <c r="D8367">
        <v>690.24</v>
      </c>
    </row>
    <row r="8368" spans="1:4" x14ac:dyDescent="0.2">
      <c r="A8368">
        <v>94806</v>
      </c>
      <c r="B8368" t="s">
        <v>9166</v>
      </c>
      <c r="C8368" t="s">
        <v>77</v>
      </c>
      <c r="D8368">
        <v>880.65</v>
      </c>
    </row>
    <row r="8369" spans="1:4" x14ac:dyDescent="0.2">
      <c r="A8369">
        <v>94807</v>
      </c>
      <c r="B8369" t="s">
        <v>9167</v>
      </c>
      <c r="C8369" t="s">
        <v>77</v>
      </c>
      <c r="D8369">
        <v>800.97</v>
      </c>
    </row>
    <row r="8370" spans="1:4" x14ac:dyDescent="0.2">
      <c r="A8370">
        <v>100703</v>
      </c>
      <c r="B8370" t="s">
        <v>9168</v>
      </c>
      <c r="C8370" t="s">
        <v>77</v>
      </c>
      <c r="D8370">
        <v>37.03</v>
      </c>
    </row>
    <row r="8371" spans="1:4" x14ac:dyDescent="0.2">
      <c r="A8371">
        <v>100695</v>
      </c>
      <c r="B8371" t="s">
        <v>9169</v>
      </c>
      <c r="C8371" t="s">
        <v>77</v>
      </c>
      <c r="D8371">
        <v>58.11</v>
      </c>
    </row>
    <row r="8372" spans="1:4" x14ac:dyDescent="0.2">
      <c r="A8372">
        <v>100696</v>
      </c>
      <c r="B8372" t="s">
        <v>9170</v>
      </c>
      <c r="C8372" t="s">
        <v>77</v>
      </c>
      <c r="D8372">
        <v>64.650000000000006</v>
      </c>
    </row>
    <row r="8373" spans="1:4" x14ac:dyDescent="0.2">
      <c r="A8373">
        <v>100697</v>
      </c>
      <c r="B8373" t="s">
        <v>9171</v>
      </c>
      <c r="C8373" t="s">
        <v>77</v>
      </c>
      <c r="D8373">
        <v>71.23</v>
      </c>
    </row>
    <row r="8374" spans="1:4" x14ac:dyDescent="0.2">
      <c r="A8374">
        <v>100698</v>
      </c>
      <c r="B8374" t="s">
        <v>9172</v>
      </c>
      <c r="C8374" t="s">
        <v>77</v>
      </c>
      <c r="D8374">
        <v>77.8</v>
      </c>
    </row>
    <row r="8375" spans="1:4" x14ac:dyDescent="0.2">
      <c r="A8375">
        <v>100699</v>
      </c>
      <c r="B8375" t="s">
        <v>9173</v>
      </c>
      <c r="C8375" t="s">
        <v>77</v>
      </c>
      <c r="D8375">
        <v>92.47</v>
      </c>
    </row>
    <row r="8376" spans="1:4" x14ac:dyDescent="0.2">
      <c r="A8376">
        <v>100705</v>
      </c>
      <c r="B8376" t="s">
        <v>9174</v>
      </c>
      <c r="C8376" t="s">
        <v>77</v>
      </c>
      <c r="D8376">
        <v>89.45</v>
      </c>
    </row>
    <row r="8377" spans="1:4" x14ac:dyDescent="0.2">
      <c r="A8377">
        <v>101173</v>
      </c>
      <c r="B8377" t="s">
        <v>9175</v>
      </c>
      <c r="C8377" t="s">
        <v>54</v>
      </c>
      <c r="D8377">
        <v>65.19</v>
      </c>
    </row>
    <row r="8378" spans="1:4" x14ac:dyDescent="0.2">
      <c r="A8378">
        <v>101174</v>
      </c>
      <c r="B8378" t="s">
        <v>9176</v>
      </c>
      <c r="C8378" t="s">
        <v>54</v>
      </c>
      <c r="D8378">
        <v>91.48</v>
      </c>
    </row>
    <row r="8379" spans="1:4" x14ac:dyDescent="0.2">
      <c r="A8379">
        <v>101175</v>
      </c>
      <c r="B8379" t="s">
        <v>9177</v>
      </c>
      <c r="C8379" t="s">
        <v>54</v>
      </c>
      <c r="D8379">
        <v>125.11</v>
      </c>
    </row>
    <row r="8380" spans="1:4" x14ac:dyDescent="0.2">
      <c r="A8380">
        <v>101176</v>
      </c>
      <c r="B8380" t="s">
        <v>9178</v>
      </c>
      <c r="C8380" t="s">
        <v>54</v>
      </c>
      <c r="D8380">
        <v>153.61000000000001</v>
      </c>
    </row>
    <row r="8381" spans="1:4" x14ac:dyDescent="0.2">
      <c r="A8381">
        <v>101183</v>
      </c>
      <c r="B8381" t="s">
        <v>9179</v>
      </c>
      <c r="C8381" t="s">
        <v>54</v>
      </c>
      <c r="D8381">
        <v>0</v>
      </c>
    </row>
    <row r="8382" spans="1:4" x14ac:dyDescent="0.2">
      <c r="A8382">
        <v>101184</v>
      </c>
      <c r="B8382" t="s">
        <v>9180</v>
      </c>
      <c r="C8382" t="s">
        <v>54</v>
      </c>
      <c r="D8382">
        <v>0</v>
      </c>
    </row>
    <row r="8383" spans="1:4" x14ac:dyDescent="0.2">
      <c r="A8383">
        <v>101182</v>
      </c>
      <c r="B8383" t="s">
        <v>9181</v>
      </c>
      <c r="C8383" t="s">
        <v>54</v>
      </c>
      <c r="D8383">
        <v>0</v>
      </c>
    </row>
    <row r="8384" spans="1:4" x14ac:dyDescent="0.2">
      <c r="A8384">
        <v>101185</v>
      </c>
      <c r="B8384" t="s">
        <v>9182</v>
      </c>
      <c r="C8384" t="s">
        <v>54</v>
      </c>
      <c r="D8384">
        <v>0</v>
      </c>
    </row>
    <row r="8385" spans="1:4" x14ac:dyDescent="0.2">
      <c r="A8385">
        <v>101186</v>
      </c>
      <c r="B8385" t="s">
        <v>9183</v>
      </c>
      <c r="C8385" t="s">
        <v>54</v>
      </c>
      <c r="D8385">
        <v>0</v>
      </c>
    </row>
    <row r="8386" spans="1:4" x14ac:dyDescent="0.2">
      <c r="A8386">
        <v>101187</v>
      </c>
      <c r="B8386" t="s">
        <v>9184</v>
      </c>
      <c r="C8386" t="s">
        <v>54</v>
      </c>
      <c r="D8386">
        <v>0</v>
      </c>
    </row>
    <row r="8387" spans="1:4" x14ac:dyDescent="0.2">
      <c r="A8387">
        <v>101177</v>
      </c>
      <c r="B8387" t="s">
        <v>9185</v>
      </c>
      <c r="C8387" t="s">
        <v>54</v>
      </c>
      <c r="D8387">
        <v>0</v>
      </c>
    </row>
    <row r="8388" spans="1:4" x14ac:dyDescent="0.2">
      <c r="A8388">
        <v>101178</v>
      </c>
      <c r="B8388" t="s">
        <v>9186</v>
      </c>
      <c r="C8388" t="s">
        <v>54</v>
      </c>
      <c r="D8388">
        <v>0</v>
      </c>
    </row>
    <row r="8389" spans="1:4" x14ac:dyDescent="0.2">
      <c r="A8389">
        <v>101180</v>
      </c>
      <c r="B8389" t="s">
        <v>9187</v>
      </c>
      <c r="C8389" t="s">
        <v>54</v>
      </c>
      <c r="D8389">
        <v>0</v>
      </c>
    </row>
    <row r="8390" spans="1:4" x14ac:dyDescent="0.2">
      <c r="A8390">
        <v>101179</v>
      </c>
      <c r="B8390" t="s">
        <v>9188</v>
      </c>
      <c r="C8390" t="s">
        <v>54</v>
      </c>
      <c r="D8390">
        <v>0</v>
      </c>
    </row>
    <row r="8391" spans="1:4" x14ac:dyDescent="0.2">
      <c r="A8391">
        <v>101181</v>
      </c>
      <c r="B8391" t="s">
        <v>9189</v>
      </c>
      <c r="C8391" t="s">
        <v>54</v>
      </c>
      <c r="D8391">
        <v>0</v>
      </c>
    </row>
    <row r="8392" spans="1:4" x14ac:dyDescent="0.2">
      <c r="A8392">
        <v>100899</v>
      </c>
      <c r="B8392" t="s">
        <v>9190</v>
      </c>
      <c r="C8392" t="s">
        <v>54</v>
      </c>
      <c r="D8392">
        <v>96.36</v>
      </c>
    </row>
    <row r="8393" spans="1:4" x14ac:dyDescent="0.2">
      <c r="A8393">
        <v>100896</v>
      </c>
      <c r="B8393" t="s">
        <v>9191</v>
      </c>
      <c r="C8393" t="s">
        <v>54</v>
      </c>
      <c r="D8393">
        <v>72.989999999999995</v>
      </c>
    </row>
    <row r="8394" spans="1:4" x14ac:dyDescent="0.2">
      <c r="A8394">
        <v>100897</v>
      </c>
      <c r="B8394" t="s">
        <v>9192</v>
      </c>
      <c r="C8394" t="s">
        <v>54</v>
      </c>
      <c r="D8394">
        <v>149.65</v>
      </c>
    </row>
    <row r="8395" spans="1:4" x14ac:dyDescent="0.2">
      <c r="A8395">
        <v>100900</v>
      </c>
      <c r="B8395" t="s">
        <v>9193</v>
      </c>
      <c r="C8395" t="s">
        <v>54</v>
      </c>
      <c r="D8395">
        <v>345.06</v>
      </c>
    </row>
    <row r="8396" spans="1:4" x14ac:dyDescent="0.2">
      <c r="A8396">
        <v>100898</v>
      </c>
      <c r="B8396" t="s">
        <v>9194</v>
      </c>
      <c r="C8396" t="s">
        <v>54</v>
      </c>
      <c r="D8396">
        <v>298.63</v>
      </c>
    </row>
    <row r="8397" spans="1:4" x14ac:dyDescent="0.2">
      <c r="A8397">
        <v>100892</v>
      </c>
      <c r="B8397" t="s">
        <v>9195</v>
      </c>
      <c r="C8397" t="s">
        <v>61</v>
      </c>
      <c r="D8397">
        <v>12.35</v>
      </c>
    </row>
    <row r="8398" spans="1:4" x14ac:dyDescent="0.2">
      <c r="A8398">
        <v>100893</v>
      </c>
      <c r="B8398" t="s">
        <v>9196</v>
      </c>
      <c r="C8398" t="s">
        <v>61</v>
      </c>
      <c r="D8398">
        <v>12.18</v>
      </c>
    </row>
    <row r="8399" spans="1:4" x14ac:dyDescent="0.2">
      <c r="A8399">
        <v>100894</v>
      </c>
      <c r="B8399" t="s">
        <v>9197</v>
      </c>
      <c r="C8399" t="s">
        <v>61</v>
      </c>
      <c r="D8399">
        <v>12.07</v>
      </c>
    </row>
    <row r="8400" spans="1:4" x14ac:dyDescent="0.2">
      <c r="A8400">
        <v>100889</v>
      </c>
      <c r="B8400" t="s">
        <v>9198</v>
      </c>
      <c r="C8400" t="s">
        <v>61</v>
      </c>
      <c r="D8400">
        <v>11.92</v>
      </c>
    </row>
    <row r="8401" spans="1:4" x14ac:dyDescent="0.2">
      <c r="A8401">
        <v>100891</v>
      </c>
      <c r="B8401" t="s">
        <v>9199</v>
      </c>
      <c r="C8401" t="s">
        <v>61</v>
      </c>
      <c r="D8401">
        <v>0</v>
      </c>
    </row>
    <row r="8402" spans="1:4" x14ac:dyDescent="0.2">
      <c r="A8402">
        <v>100890</v>
      </c>
      <c r="B8402" t="s">
        <v>9200</v>
      </c>
      <c r="C8402" t="s">
        <v>61</v>
      </c>
      <c r="D8402">
        <v>11.76</v>
      </c>
    </row>
    <row r="8403" spans="1:4" x14ac:dyDescent="0.2">
      <c r="A8403">
        <v>100658</v>
      </c>
      <c r="B8403" t="s">
        <v>9201</v>
      </c>
      <c r="C8403" t="s">
        <v>54</v>
      </c>
      <c r="D8403">
        <v>342.92</v>
      </c>
    </row>
    <row r="8404" spans="1:4" x14ac:dyDescent="0.2">
      <c r="A8404">
        <v>100657</v>
      </c>
      <c r="B8404" t="s">
        <v>9202</v>
      </c>
      <c r="C8404" t="s">
        <v>54</v>
      </c>
      <c r="D8404">
        <v>147.61000000000001</v>
      </c>
    </row>
    <row r="8405" spans="1:4" x14ac:dyDescent="0.2">
      <c r="A8405">
        <v>100656</v>
      </c>
      <c r="B8405" t="s">
        <v>9203</v>
      </c>
      <c r="C8405" t="s">
        <v>54</v>
      </c>
      <c r="D8405">
        <v>113.95</v>
      </c>
    </row>
    <row r="8406" spans="1:4" x14ac:dyDescent="0.2">
      <c r="A8406">
        <v>102649</v>
      </c>
      <c r="B8406" t="s">
        <v>9204</v>
      </c>
      <c r="C8406" t="s">
        <v>54</v>
      </c>
      <c r="D8406">
        <v>0</v>
      </c>
    </row>
    <row r="8407" spans="1:4" x14ac:dyDescent="0.2">
      <c r="A8407">
        <v>102645</v>
      </c>
      <c r="B8407" t="s">
        <v>9205</v>
      </c>
      <c r="C8407" t="s">
        <v>54</v>
      </c>
      <c r="D8407">
        <v>0</v>
      </c>
    </row>
    <row r="8408" spans="1:4" x14ac:dyDescent="0.2">
      <c r="A8408">
        <v>102650</v>
      </c>
      <c r="B8408" t="s">
        <v>9206</v>
      </c>
      <c r="C8408" t="s">
        <v>54</v>
      </c>
      <c r="D8408">
        <v>0</v>
      </c>
    </row>
    <row r="8409" spans="1:4" x14ac:dyDescent="0.2">
      <c r="A8409">
        <v>102646</v>
      </c>
      <c r="B8409" t="s">
        <v>9207</v>
      </c>
      <c r="C8409" t="s">
        <v>54</v>
      </c>
      <c r="D8409">
        <v>0</v>
      </c>
    </row>
    <row r="8410" spans="1:4" x14ac:dyDescent="0.2">
      <c r="A8410">
        <v>102651</v>
      </c>
      <c r="B8410" t="s">
        <v>9208</v>
      </c>
      <c r="C8410" t="s">
        <v>54</v>
      </c>
      <c r="D8410">
        <v>0</v>
      </c>
    </row>
    <row r="8411" spans="1:4" x14ac:dyDescent="0.2">
      <c r="A8411">
        <v>102647</v>
      </c>
      <c r="B8411" t="s">
        <v>9209</v>
      </c>
      <c r="C8411" t="s">
        <v>54</v>
      </c>
      <c r="D8411">
        <v>0</v>
      </c>
    </row>
    <row r="8412" spans="1:4" x14ac:dyDescent="0.2">
      <c r="A8412">
        <v>102652</v>
      </c>
      <c r="B8412" t="s">
        <v>9210</v>
      </c>
      <c r="C8412" t="s">
        <v>54</v>
      </c>
      <c r="D8412">
        <v>0</v>
      </c>
    </row>
    <row r="8413" spans="1:4" x14ac:dyDescent="0.2">
      <c r="A8413">
        <v>102648</v>
      </c>
      <c r="B8413" t="s">
        <v>9211</v>
      </c>
      <c r="C8413" t="s">
        <v>54</v>
      </c>
      <c r="D8413">
        <v>0</v>
      </c>
    </row>
    <row r="8414" spans="1:4" x14ac:dyDescent="0.2">
      <c r="A8414">
        <v>100651</v>
      </c>
      <c r="B8414" t="s">
        <v>9212</v>
      </c>
      <c r="C8414" t="s">
        <v>54</v>
      </c>
      <c r="D8414">
        <v>169.39</v>
      </c>
    </row>
    <row r="8415" spans="1:4" x14ac:dyDescent="0.2">
      <c r="A8415">
        <v>100652</v>
      </c>
      <c r="B8415" t="s">
        <v>9213</v>
      </c>
      <c r="C8415" t="s">
        <v>54</v>
      </c>
      <c r="D8415">
        <v>336.3</v>
      </c>
    </row>
    <row r="8416" spans="1:4" x14ac:dyDescent="0.2">
      <c r="A8416">
        <v>100653</v>
      </c>
      <c r="B8416" t="s">
        <v>9214</v>
      </c>
      <c r="C8416" t="s">
        <v>54</v>
      </c>
      <c r="D8416">
        <v>568.29999999999995</v>
      </c>
    </row>
    <row r="8417" spans="1:4" x14ac:dyDescent="0.2">
      <c r="A8417">
        <v>100654</v>
      </c>
      <c r="B8417" t="s">
        <v>9215</v>
      </c>
      <c r="C8417" t="s">
        <v>54</v>
      </c>
      <c r="D8417">
        <v>752.91</v>
      </c>
    </row>
    <row r="8418" spans="1:4" x14ac:dyDescent="0.2">
      <c r="A8418">
        <v>100655</v>
      </c>
      <c r="B8418" t="s">
        <v>9216</v>
      </c>
      <c r="C8418" t="s">
        <v>54</v>
      </c>
      <c r="D8418">
        <v>883.25</v>
      </c>
    </row>
    <row r="8419" spans="1:4" x14ac:dyDescent="0.2">
      <c r="A8419">
        <v>100364</v>
      </c>
      <c r="B8419" t="s">
        <v>9217</v>
      </c>
      <c r="C8419" t="s">
        <v>77</v>
      </c>
      <c r="D8419">
        <v>2804.84</v>
      </c>
    </row>
    <row r="8420" spans="1:4" x14ac:dyDescent="0.2">
      <c r="A8420">
        <v>100374</v>
      </c>
      <c r="B8420" t="s">
        <v>9218</v>
      </c>
      <c r="C8420" t="s">
        <v>77</v>
      </c>
      <c r="D8420">
        <v>2634.11</v>
      </c>
    </row>
    <row r="8421" spans="1:4" x14ac:dyDescent="0.2">
      <c r="A8421">
        <v>100365</v>
      </c>
      <c r="B8421" t="s">
        <v>9219</v>
      </c>
      <c r="C8421" t="s">
        <v>77</v>
      </c>
      <c r="D8421">
        <v>3218.88</v>
      </c>
    </row>
    <row r="8422" spans="1:4" x14ac:dyDescent="0.2">
      <c r="A8422">
        <v>100375</v>
      </c>
      <c r="B8422" t="s">
        <v>9220</v>
      </c>
      <c r="C8422" t="s">
        <v>77</v>
      </c>
      <c r="D8422">
        <v>2965.82</v>
      </c>
    </row>
    <row r="8423" spans="1:4" x14ac:dyDescent="0.2">
      <c r="A8423">
        <v>100366</v>
      </c>
      <c r="B8423" t="s">
        <v>9221</v>
      </c>
      <c r="C8423" t="s">
        <v>77</v>
      </c>
      <c r="D8423">
        <v>3414.72</v>
      </c>
    </row>
    <row r="8424" spans="1:4" x14ac:dyDescent="0.2">
      <c r="A8424">
        <v>100376</v>
      </c>
      <c r="B8424" t="s">
        <v>9222</v>
      </c>
      <c r="C8424" t="s">
        <v>77</v>
      </c>
      <c r="D8424">
        <v>2912.97</v>
      </c>
    </row>
    <row r="8425" spans="1:4" x14ac:dyDescent="0.2">
      <c r="A8425">
        <v>100357</v>
      </c>
      <c r="B8425" t="s">
        <v>9223</v>
      </c>
      <c r="C8425" t="s">
        <v>77</v>
      </c>
      <c r="D8425">
        <v>940.51</v>
      </c>
    </row>
    <row r="8426" spans="1:4" x14ac:dyDescent="0.2">
      <c r="A8426">
        <v>100367</v>
      </c>
      <c r="B8426" t="s">
        <v>9224</v>
      </c>
      <c r="C8426" t="s">
        <v>77</v>
      </c>
      <c r="D8426">
        <v>918.03</v>
      </c>
    </row>
    <row r="8427" spans="1:4" x14ac:dyDescent="0.2">
      <c r="A8427">
        <v>100358</v>
      </c>
      <c r="B8427" t="s">
        <v>9225</v>
      </c>
      <c r="C8427" t="s">
        <v>77</v>
      </c>
      <c r="D8427">
        <v>1284.24</v>
      </c>
    </row>
    <row r="8428" spans="1:4" x14ac:dyDescent="0.2">
      <c r="A8428">
        <v>100368</v>
      </c>
      <c r="B8428" t="s">
        <v>9226</v>
      </c>
      <c r="C8428" t="s">
        <v>77</v>
      </c>
      <c r="D8428">
        <v>1256.52</v>
      </c>
    </row>
    <row r="8429" spans="1:4" x14ac:dyDescent="0.2">
      <c r="A8429">
        <v>100359</v>
      </c>
      <c r="B8429" t="s">
        <v>9227</v>
      </c>
      <c r="C8429" t="s">
        <v>77</v>
      </c>
      <c r="D8429">
        <v>1344.21</v>
      </c>
    </row>
    <row r="8430" spans="1:4" x14ac:dyDescent="0.2">
      <c r="A8430">
        <v>100369</v>
      </c>
      <c r="B8430" t="s">
        <v>9228</v>
      </c>
      <c r="C8430" t="s">
        <v>77</v>
      </c>
      <c r="D8430">
        <v>1316.5</v>
      </c>
    </row>
    <row r="8431" spans="1:4" x14ac:dyDescent="0.2">
      <c r="A8431">
        <v>100360</v>
      </c>
      <c r="B8431" t="s">
        <v>9229</v>
      </c>
      <c r="C8431" t="s">
        <v>77</v>
      </c>
      <c r="D8431">
        <v>1488.06</v>
      </c>
    </row>
    <row r="8432" spans="1:4" x14ac:dyDescent="0.2">
      <c r="A8432">
        <v>100370</v>
      </c>
      <c r="B8432" t="s">
        <v>9230</v>
      </c>
      <c r="C8432" t="s">
        <v>77</v>
      </c>
      <c r="D8432">
        <v>1546.26</v>
      </c>
    </row>
    <row r="8433" spans="1:4" x14ac:dyDescent="0.2">
      <c r="A8433">
        <v>100361</v>
      </c>
      <c r="B8433" t="s">
        <v>9231</v>
      </c>
      <c r="C8433" t="s">
        <v>77</v>
      </c>
      <c r="D8433">
        <v>1856.69</v>
      </c>
    </row>
    <row r="8434" spans="1:4" x14ac:dyDescent="0.2">
      <c r="A8434">
        <v>100371</v>
      </c>
      <c r="B8434" t="s">
        <v>9232</v>
      </c>
      <c r="C8434" t="s">
        <v>77</v>
      </c>
      <c r="D8434">
        <v>1782.79</v>
      </c>
    </row>
    <row r="8435" spans="1:4" x14ac:dyDescent="0.2">
      <c r="A8435">
        <v>100362</v>
      </c>
      <c r="B8435" t="s">
        <v>9233</v>
      </c>
      <c r="C8435" t="s">
        <v>77</v>
      </c>
      <c r="D8435">
        <v>2514.64</v>
      </c>
    </row>
    <row r="8436" spans="1:4" x14ac:dyDescent="0.2">
      <c r="A8436">
        <v>100372</v>
      </c>
      <c r="B8436" t="s">
        <v>9234</v>
      </c>
      <c r="C8436" t="s">
        <v>77</v>
      </c>
      <c r="D8436">
        <v>2387.9899999999998</v>
      </c>
    </row>
    <row r="8437" spans="1:4" x14ac:dyDescent="0.2">
      <c r="A8437">
        <v>100363</v>
      </c>
      <c r="B8437" t="s">
        <v>9235</v>
      </c>
      <c r="C8437" t="s">
        <v>77</v>
      </c>
      <c r="D8437">
        <v>2589.2600000000002</v>
      </c>
    </row>
    <row r="8438" spans="1:4" x14ac:dyDescent="0.2">
      <c r="A8438">
        <v>100373</v>
      </c>
      <c r="B8438" t="s">
        <v>9236</v>
      </c>
      <c r="C8438" t="s">
        <v>77</v>
      </c>
      <c r="D8438">
        <v>2460.52</v>
      </c>
    </row>
    <row r="8439" spans="1:4" x14ac:dyDescent="0.2">
      <c r="A8439">
        <v>100381</v>
      </c>
      <c r="B8439" t="s">
        <v>9237</v>
      </c>
      <c r="C8439" t="s">
        <v>59</v>
      </c>
      <c r="D8439">
        <v>51.08</v>
      </c>
    </row>
    <row r="8440" spans="1:4" x14ac:dyDescent="0.2">
      <c r="A8440">
        <v>100380</v>
      </c>
      <c r="B8440" t="s">
        <v>9238</v>
      </c>
      <c r="C8440" t="s">
        <v>59</v>
      </c>
      <c r="D8440">
        <v>45.28</v>
      </c>
    </row>
    <row r="8441" spans="1:4" x14ac:dyDescent="0.2">
      <c r="A8441">
        <v>100379</v>
      </c>
      <c r="B8441" t="s">
        <v>9239</v>
      </c>
      <c r="C8441" t="s">
        <v>59</v>
      </c>
      <c r="D8441">
        <v>34.07</v>
      </c>
    </row>
    <row r="8442" spans="1:4" x14ac:dyDescent="0.2">
      <c r="A8442">
        <v>100384</v>
      </c>
      <c r="B8442" t="s">
        <v>9240</v>
      </c>
      <c r="C8442" t="s">
        <v>59</v>
      </c>
      <c r="D8442">
        <v>23.4</v>
      </c>
    </row>
    <row r="8443" spans="1:4" x14ac:dyDescent="0.2">
      <c r="A8443">
        <v>100383</v>
      </c>
      <c r="B8443" t="s">
        <v>9241</v>
      </c>
      <c r="C8443" t="s">
        <v>59</v>
      </c>
      <c r="D8443">
        <v>22.1</v>
      </c>
    </row>
    <row r="8444" spans="1:4" x14ac:dyDescent="0.2">
      <c r="A8444">
        <v>100382</v>
      </c>
      <c r="B8444" t="s">
        <v>9242</v>
      </c>
      <c r="C8444" t="s">
        <v>59</v>
      </c>
      <c r="D8444">
        <v>20.36</v>
      </c>
    </row>
    <row r="8445" spans="1:4" x14ac:dyDescent="0.2">
      <c r="A8445">
        <v>100387</v>
      </c>
      <c r="B8445" t="s">
        <v>9243</v>
      </c>
      <c r="C8445" t="s">
        <v>59</v>
      </c>
      <c r="D8445">
        <v>47.53</v>
      </c>
    </row>
    <row r="8446" spans="1:4" x14ac:dyDescent="0.2">
      <c r="A8446">
        <v>100386</v>
      </c>
      <c r="B8446" t="s">
        <v>9244</v>
      </c>
      <c r="C8446" t="s">
        <v>59</v>
      </c>
      <c r="D8446">
        <v>39</v>
      </c>
    </row>
    <row r="8447" spans="1:4" x14ac:dyDescent="0.2">
      <c r="A8447">
        <v>100385</v>
      </c>
      <c r="B8447" t="s">
        <v>9245</v>
      </c>
      <c r="C8447" t="s">
        <v>59</v>
      </c>
      <c r="D8447">
        <v>30.32</v>
      </c>
    </row>
    <row r="8448" spans="1:4" x14ac:dyDescent="0.2">
      <c r="A8448">
        <v>100377</v>
      </c>
      <c r="B8448" t="s">
        <v>9246</v>
      </c>
      <c r="C8448" t="s">
        <v>61</v>
      </c>
      <c r="D8448">
        <v>11.38</v>
      </c>
    </row>
    <row r="8449" spans="1:4" x14ac:dyDescent="0.2">
      <c r="A8449">
        <v>100378</v>
      </c>
      <c r="B8449" t="s">
        <v>9247</v>
      </c>
      <c r="C8449" t="s">
        <v>61</v>
      </c>
      <c r="D8449">
        <v>10.54</v>
      </c>
    </row>
    <row r="8450" spans="1:4" x14ac:dyDescent="0.2">
      <c r="A8450">
        <v>92596</v>
      </c>
      <c r="B8450" t="s">
        <v>9248</v>
      </c>
      <c r="C8450" t="s">
        <v>77</v>
      </c>
      <c r="D8450">
        <v>1852.87</v>
      </c>
    </row>
    <row r="8451" spans="1:4" x14ac:dyDescent="0.2">
      <c r="A8451">
        <v>92616</v>
      </c>
      <c r="B8451" t="s">
        <v>9249</v>
      </c>
      <c r="C8451" t="s">
        <v>77</v>
      </c>
      <c r="D8451">
        <v>1764.81</v>
      </c>
    </row>
    <row r="8452" spans="1:4" x14ac:dyDescent="0.2">
      <c r="A8452">
        <v>92598</v>
      </c>
      <c r="B8452" t="s">
        <v>9250</v>
      </c>
      <c r="C8452" t="s">
        <v>77</v>
      </c>
      <c r="D8452">
        <v>1968.92</v>
      </c>
    </row>
    <row r="8453" spans="1:4" x14ac:dyDescent="0.2">
      <c r="A8453">
        <v>92618</v>
      </c>
      <c r="B8453" t="s">
        <v>9251</v>
      </c>
      <c r="C8453" t="s">
        <v>77</v>
      </c>
      <c r="D8453">
        <v>1880.86</v>
      </c>
    </row>
    <row r="8454" spans="1:4" x14ac:dyDescent="0.2">
      <c r="A8454">
        <v>92600</v>
      </c>
      <c r="B8454" t="s">
        <v>9252</v>
      </c>
      <c r="C8454" t="s">
        <v>77</v>
      </c>
      <c r="D8454">
        <v>2114.33</v>
      </c>
    </row>
    <row r="8455" spans="1:4" x14ac:dyDescent="0.2">
      <c r="A8455">
        <v>92620</v>
      </c>
      <c r="B8455" t="s">
        <v>9253</v>
      </c>
      <c r="C8455" t="s">
        <v>77</v>
      </c>
      <c r="D8455">
        <v>1996.91</v>
      </c>
    </row>
    <row r="8456" spans="1:4" x14ac:dyDescent="0.2">
      <c r="A8456">
        <v>92582</v>
      </c>
      <c r="B8456" t="s">
        <v>9254</v>
      </c>
      <c r="C8456" t="s">
        <v>77</v>
      </c>
      <c r="D8456">
        <v>686.99</v>
      </c>
    </row>
    <row r="8457" spans="1:4" x14ac:dyDescent="0.2">
      <c r="A8457">
        <v>92602</v>
      </c>
      <c r="B8457" t="s">
        <v>9255</v>
      </c>
      <c r="C8457" t="s">
        <v>77</v>
      </c>
      <c r="D8457">
        <v>686.99</v>
      </c>
    </row>
    <row r="8458" spans="1:4" x14ac:dyDescent="0.2">
      <c r="A8458">
        <v>92584</v>
      </c>
      <c r="B8458" t="s">
        <v>9256</v>
      </c>
      <c r="C8458" t="s">
        <v>77</v>
      </c>
      <c r="D8458">
        <v>803.05</v>
      </c>
    </row>
    <row r="8459" spans="1:4" x14ac:dyDescent="0.2">
      <c r="A8459">
        <v>92604</v>
      </c>
      <c r="B8459" t="s">
        <v>9257</v>
      </c>
      <c r="C8459" t="s">
        <v>77</v>
      </c>
      <c r="D8459">
        <v>773.69</v>
      </c>
    </row>
    <row r="8460" spans="1:4" x14ac:dyDescent="0.2">
      <c r="A8460">
        <v>92586</v>
      </c>
      <c r="B8460" t="s">
        <v>9258</v>
      </c>
      <c r="C8460" t="s">
        <v>77</v>
      </c>
      <c r="D8460">
        <v>919.1</v>
      </c>
    </row>
    <row r="8461" spans="1:4" x14ac:dyDescent="0.2">
      <c r="A8461">
        <v>92606</v>
      </c>
      <c r="B8461" t="s">
        <v>9259</v>
      </c>
      <c r="C8461" t="s">
        <v>77</v>
      </c>
      <c r="D8461">
        <v>889.75</v>
      </c>
    </row>
    <row r="8462" spans="1:4" x14ac:dyDescent="0.2">
      <c r="A8462">
        <v>92588</v>
      </c>
      <c r="B8462" t="s">
        <v>9260</v>
      </c>
      <c r="C8462" t="s">
        <v>77</v>
      </c>
      <c r="D8462">
        <v>1161.44</v>
      </c>
    </row>
    <row r="8463" spans="1:4" x14ac:dyDescent="0.2">
      <c r="A8463">
        <v>92608</v>
      </c>
      <c r="B8463" t="s">
        <v>9261</v>
      </c>
      <c r="C8463" t="s">
        <v>77</v>
      </c>
      <c r="D8463">
        <v>1102.73</v>
      </c>
    </row>
    <row r="8464" spans="1:4" x14ac:dyDescent="0.2">
      <c r="A8464">
        <v>92590</v>
      </c>
      <c r="B8464" t="s">
        <v>9262</v>
      </c>
      <c r="C8464" t="s">
        <v>77</v>
      </c>
      <c r="D8464">
        <v>1277.49</v>
      </c>
    </row>
    <row r="8465" spans="1:4" x14ac:dyDescent="0.2">
      <c r="A8465">
        <v>92610</v>
      </c>
      <c r="B8465" t="s">
        <v>9263</v>
      </c>
      <c r="C8465" t="s">
        <v>77</v>
      </c>
      <c r="D8465">
        <v>1218.79</v>
      </c>
    </row>
    <row r="8466" spans="1:4" x14ac:dyDescent="0.2">
      <c r="A8466">
        <v>92592</v>
      </c>
      <c r="B8466" t="s">
        <v>9264</v>
      </c>
      <c r="C8466" t="s">
        <v>77</v>
      </c>
      <c r="D8466">
        <v>1435.23</v>
      </c>
    </row>
    <row r="8467" spans="1:4" x14ac:dyDescent="0.2">
      <c r="A8467">
        <v>92612</v>
      </c>
      <c r="B8467" t="s">
        <v>9265</v>
      </c>
      <c r="C8467" t="s">
        <v>77</v>
      </c>
      <c r="D8467">
        <v>1376.52</v>
      </c>
    </row>
    <row r="8468" spans="1:4" x14ac:dyDescent="0.2">
      <c r="A8468">
        <v>92594</v>
      </c>
      <c r="B8468" t="s">
        <v>9266</v>
      </c>
      <c r="C8468" t="s">
        <v>77</v>
      </c>
      <c r="D8468">
        <v>1664.81</v>
      </c>
    </row>
    <row r="8469" spans="1:4" x14ac:dyDescent="0.2">
      <c r="A8469">
        <v>92614</v>
      </c>
      <c r="B8469" t="s">
        <v>9267</v>
      </c>
      <c r="C8469" t="s">
        <v>77</v>
      </c>
      <c r="D8469">
        <v>1547.4</v>
      </c>
    </row>
    <row r="8470" spans="1:4" x14ac:dyDescent="0.2">
      <c r="A8470">
        <v>92552</v>
      </c>
      <c r="B8470" t="s">
        <v>9268</v>
      </c>
      <c r="C8470" t="s">
        <v>77</v>
      </c>
      <c r="D8470">
        <v>2309.58</v>
      </c>
    </row>
    <row r="8471" spans="1:4" x14ac:dyDescent="0.2">
      <c r="A8471">
        <v>92562</v>
      </c>
      <c r="B8471" t="s">
        <v>9269</v>
      </c>
      <c r="C8471" t="s">
        <v>77</v>
      </c>
      <c r="D8471">
        <v>2262.17</v>
      </c>
    </row>
    <row r="8472" spans="1:4" x14ac:dyDescent="0.2">
      <c r="A8472">
        <v>92553</v>
      </c>
      <c r="B8472" t="s">
        <v>9270</v>
      </c>
      <c r="C8472" t="s">
        <v>77</v>
      </c>
      <c r="D8472">
        <v>2658.77</v>
      </c>
    </row>
    <row r="8473" spans="1:4" x14ac:dyDescent="0.2">
      <c r="A8473">
        <v>92563</v>
      </c>
      <c r="B8473" t="s">
        <v>9271</v>
      </c>
      <c r="C8473" t="s">
        <v>77</v>
      </c>
      <c r="D8473">
        <v>2603.34</v>
      </c>
    </row>
    <row r="8474" spans="1:4" x14ac:dyDescent="0.2">
      <c r="A8474">
        <v>92554</v>
      </c>
      <c r="B8474" t="s">
        <v>9272</v>
      </c>
      <c r="C8474" t="s">
        <v>77</v>
      </c>
      <c r="D8474">
        <v>2745.29</v>
      </c>
    </row>
    <row r="8475" spans="1:4" x14ac:dyDescent="0.2">
      <c r="A8475">
        <v>92564</v>
      </c>
      <c r="B8475" t="s">
        <v>9273</v>
      </c>
      <c r="C8475" t="s">
        <v>77</v>
      </c>
      <c r="D8475">
        <v>2677.4</v>
      </c>
    </row>
    <row r="8476" spans="1:4" x14ac:dyDescent="0.2">
      <c r="A8476">
        <v>92545</v>
      </c>
      <c r="B8476" t="s">
        <v>9274</v>
      </c>
      <c r="C8476" t="s">
        <v>77</v>
      </c>
      <c r="D8476">
        <v>909.73</v>
      </c>
    </row>
    <row r="8477" spans="1:4" x14ac:dyDescent="0.2">
      <c r="A8477">
        <v>92555</v>
      </c>
      <c r="B8477" t="s">
        <v>9275</v>
      </c>
      <c r="C8477" t="s">
        <v>77</v>
      </c>
      <c r="D8477">
        <v>898.49</v>
      </c>
    </row>
    <row r="8478" spans="1:4" x14ac:dyDescent="0.2">
      <c r="A8478">
        <v>92546</v>
      </c>
      <c r="B8478" t="s">
        <v>9276</v>
      </c>
      <c r="C8478" t="s">
        <v>77</v>
      </c>
      <c r="D8478">
        <v>1119.0899999999999</v>
      </c>
    </row>
    <row r="8479" spans="1:4" x14ac:dyDescent="0.2">
      <c r="A8479">
        <v>92556</v>
      </c>
      <c r="B8479" t="s">
        <v>9277</v>
      </c>
      <c r="C8479" t="s">
        <v>77</v>
      </c>
      <c r="D8479">
        <v>1099.4000000000001</v>
      </c>
    </row>
    <row r="8480" spans="1:4" x14ac:dyDescent="0.2">
      <c r="A8480">
        <v>92547</v>
      </c>
      <c r="B8480" t="s">
        <v>9278</v>
      </c>
      <c r="C8480" t="s">
        <v>77</v>
      </c>
      <c r="D8480">
        <v>1178.0899999999999</v>
      </c>
    </row>
    <row r="8481" spans="1:4" x14ac:dyDescent="0.2">
      <c r="A8481">
        <v>92557</v>
      </c>
      <c r="B8481" t="s">
        <v>9279</v>
      </c>
      <c r="C8481" t="s">
        <v>77</v>
      </c>
      <c r="D8481">
        <v>1158.3900000000001</v>
      </c>
    </row>
    <row r="8482" spans="1:4" x14ac:dyDescent="0.2">
      <c r="A8482">
        <v>92548</v>
      </c>
      <c r="B8482" t="s">
        <v>9280</v>
      </c>
      <c r="C8482" t="s">
        <v>77</v>
      </c>
      <c r="D8482">
        <v>1310.48</v>
      </c>
    </row>
    <row r="8483" spans="1:4" x14ac:dyDescent="0.2">
      <c r="A8483">
        <v>92558</v>
      </c>
      <c r="B8483" t="s">
        <v>9281</v>
      </c>
      <c r="C8483" t="s">
        <v>77</v>
      </c>
      <c r="D8483">
        <v>1299.24</v>
      </c>
    </row>
    <row r="8484" spans="1:4" x14ac:dyDescent="0.2">
      <c r="A8484">
        <v>92549</v>
      </c>
      <c r="B8484" t="s">
        <v>9282</v>
      </c>
      <c r="C8484" t="s">
        <v>77</v>
      </c>
      <c r="D8484">
        <v>1650.4</v>
      </c>
    </row>
    <row r="8485" spans="1:4" x14ac:dyDescent="0.2">
      <c r="A8485">
        <v>92559</v>
      </c>
      <c r="B8485" t="s">
        <v>9283</v>
      </c>
      <c r="C8485" t="s">
        <v>77</v>
      </c>
      <c r="D8485">
        <v>1629.48</v>
      </c>
    </row>
    <row r="8486" spans="1:4" x14ac:dyDescent="0.2">
      <c r="A8486">
        <v>92550</v>
      </c>
      <c r="B8486" t="s">
        <v>9284</v>
      </c>
      <c r="C8486" t="s">
        <v>77</v>
      </c>
      <c r="D8486">
        <v>2050.1799999999998</v>
      </c>
    </row>
    <row r="8487" spans="1:4" x14ac:dyDescent="0.2">
      <c r="A8487">
        <v>92560</v>
      </c>
      <c r="B8487" t="s">
        <v>9285</v>
      </c>
      <c r="C8487" t="s">
        <v>77</v>
      </c>
      <c r="D8487">
        <v>2021.68</v>
      </c>
    </row>
    <row r="8488" spans="1:4" x14ac:dyDescent="0.2">
      <c r="A8488">
        <v>92551</v>
      </c>
      <c r="B8488" t="s">
        <v>9286</v>
      </c>
      <c r="C8488" t="s">
        <v>77</v>
      </c>
      <c r="D8488">
        <v>2125.73</v>
      </c>
    </row>
    <row r="8489" spans="1:4" x14ac:dyDescent="0.2">
      <c r="A8489">
        <v>92561</v>
      </c>
      <c r="B8489" t="s">
        <v>9287</v>
      </c>
      <c r="C8489" t="s">
        <v>77</v>
      </c>
      <c r="D8489">
        <v>2098.0100000000002</v>
      </c>
    </row>
    <row r="8490" spans="1:4" x14ac:dyDescent="0.2">
      <c r="A8490">
        <v>92262</v>
      </c>
      <c r="B8490" t="s">
        <v>9288</v>
      </c>
      <c r="C8490" t="s">
        <v>77</v>
      </c>
      <c r="D8490">
        <v>635.6</v>
      </c>
    </row>
    <row r="8491" spans="1:4" x14ac:dyDescent="0.2">
      <c r="A8491">
        <v>92259</v>
      </c>
      <c r="B8491" t="s">
        <v>9289</v>
      </c>
      <c r="C8491" t="s">
        <v>77</v>
      </c>
      <c r="D8491">
        <v>416.11</v>
      </c>
    </row>
    <row r="8492" spans="1:4" x14ac:dyDescent="0.2">
      <c r="A8492">
        <v>92260</v>
      </c>
      <c r="B8492" t="s">
        <v>9290</v>
      </c>
      <c r="C8492" t="s">
        <v>77</v>
      </c>
      <c r="D8492">
        <v>478.28</v>
      </c>
    </row>
    <row r="8493" spans="1:4" x14ac:dyDescent="0.2">
      <c r="A8493">
        <v>92261</v>
      </c>
      <c r="B8493" t="s">
        <v>9291</v>
      </c>
      <c r="C8493" t="s">
        <v>77</v>
      </c>
      <c r="D8493">
        <v>538.55999999999995</v>
      </c>
    </row>
    <row r="8494" spans="1:4" x14ac:dyDescent="0.2">
      <c r="A8494">
        <v>92258</v>
      </c>
      <c r="B8494" t="s">
        <v>9292</v>
      </c>
      <c r="C8494" t="s">
        <v>77</v>
      </c>
      <c r="D8494">
        <v>338.07</v>
      </c>
    </row>
    <row r="8495" spans="1:4" x14ac:dyDescent="0.2">
      <c r="A8495">
        <v>92255</v>
      </c>
      <c r="B8495" t="s">
        <v>9293</v>
      </c>
      <c r="C8495" t="s">
        <v>77</v>
      </c>
      <c r="D8495">
        <v>187.24</v>
      </c>
    </row>
    <row r="8496" spans="1:4" x14ac:dyDescent="0.2">
      <c r="A8496">
        <v>92256</v>
      </c>
      <c r="B8496" t="s">
        <v>9294</v>
      </c>
      <c r="C8496" t="s">
        <v>77</v>
      </c>
      <c r="D8496">
        <v>229.35</v>
      </c>
    </row>
    <row r="8497" spans="1:4" x14ac:dyDescent="0.2">
      <c r="A8497">
        <v>92257</v>
      </c>
      <c r="B8497" t="s">
        <v>9295</v>
      </c>
      <c r="C8497" t="s">
        <v>77</v>
      </c>
      <c r="D8497">
        <v>271.02999999999997</v>
      </c>
    </row>
    <row r="8498" spans="1:4" x14ac:dyDescent="0.2">
      <c r="A8498">
        <v>100393</v>
      </c>
      <c r="B8498" t="s">
        <v>9296</v>
      </c>
      <c r="C8498" t="s">
        <v>59</v>
      </c>
      <c r="D8498">
        <v>18.420000000000002</v>
      </c>
    </row>
    <row r="8499" spans="1:4" x14ac:dyDescent="0.2">
      <c r="A8499">
        <v>100389</v>
      </c>
      <c r="B8499" t="s">
        <v>9297</v>
      </c>
      <c r="C8499" t="s">
        <v>59</v>
      </c>
      <c r="D8499">
        <v>16.079999999999998</v>
      </c>
    </row>
    <row r="8500" spans="1:4" x14ac:dyDescent="0.2">
      <c r="A8500">
        <v>100395</v>
      </c>
      <c r="B8500" t="s">
        <v>9298</v>
      </c>
      <c r="C8500" t="s">
        <v>59</v>
      </c>
      <c r="D8500">
        <v>22.1</v>
      </c>
    </row>
    <row r="8501" spans="1:4" x14ac:dyDescent="0.2">
      <c r="A8501">
        <v>100391</v>
      </c>
      <c r="B8501" t="s">
        <v>9299</v>
      </c>
      <c r="C8501" t="s">
        <v>59</v>
      </c>
      <c r="D8501">
        <v>18.55</v>
      </c>
    </row>
    <row r="8502" spans="1:4" x14ac:dyDescent="0.2">
      <c r="A8502">
        <v>100392</v>
      </c>
      <c r="B8502" t="s">
        <v>9300</v>
      </c>
      <c r="C8502" t="s">
        <v>59</v>
      </c>
      <c r="D8502">
        <v>13.83</v>
      </c>
    </row>
    <row r="8503" spans="1:4" x14ac:dyDescent="0.2">
      <c r="A8503">
        <v>100388</v>
      </c>
      <c r="B8503" t="s">
        <v>9301</v>
      </c>
      <c r="C8503" t="s">
        <v>59</v>
      </c>
      <c r="D8503">
        <v>17.52</v>
      </c>
    </row>
    <row r="8504" spans="1:4" x14ac:dyDescent="0.2">
      <c r="A8504">
        <v>100394</v>
      </c>
      <c r="B8504" t="s">
        <v>9302</v>
      </c>
      <c r="C8504" t="s">
        <v>59</v>
      </c>
      <c r="D8504">
        <v>16.71</v>
      </c>
    </row>
    <row r="8505" spans="1:4" x14ac:dyDescent="0.2">
      <c r="A8505">
        <v>100390</v>
      </c>
      <c r="B8505" t="s">
        <v>9303</v>
      </c>
      <c r="C8505" t="s">
        <v>59</v>
      </c>
      <c r="D8505">
        <v>21.21</v>
      </c>
    </row>
    <row r="8506" spans="1:4" x14ac:dyDescent="0.2">
      <c r="A8506">
        <v>92575</v>
      </c>
      <c r="B8506" t="s">
        <v>9304</v>
      </c>
      <c r="C8506" t="s">
        <v>59</v>
      </c>
      <c r="D8506">
        <v>63.2</v>
      </c>
    </row>
    <row r="8507" spans="1:4" x14ac:dyDescent="0.2">
      <c r="A8507">
        <v>92569</v>
      </c>
      <c r="B8507" t="s">
        <v>9305</v>
      </c>
      <c r="C8507" t="s">
        <v>59</v>
      </c>
      <c r="D8507">
        <v>68.98</v>
      </c>
    </row>
    <row r="8508" spans="1:4" x14ac:dyDescent="0.2">
      <c r="A8508">
        <v>92578</v>
      </c>
      <c r="B8508" t="s">
        <v>9306</v>
      </c>
      <c r="C8508" t="s">
        <v>59</v>
      </c>
      <c r="D8508">
        <v>67.989999999999995</v>
      </c>
    </row>
    <row r="8509" spans="1:4" x14ac:dyDescent="0.2">
      <c r="A8509">
        <v>92572</v>
      </c>
      <c r="B8509" t="s">
        <v>9307</v>
      </c>
      <c r="C8509" t="s">
        <v>59</v>
      </c>
      <c r="D8509">
        <v>79.13</v>
      </c>
    </row>
    <row r="8510" spans="1:4" x14ac:dyDescent="0.2">
      <c r="A8510">
        <v>92576</v>
      </c>
      <c r="B8510" t="s">
        <v>9308</v>
      </c>
      <c r="C8510" t="s">
        <v>59</v>
      </c>
      <c r="D8510">
        <v>34.4</v>
      </c>
    </row>
    <row r="8511" spans="1:4" x14ac:dyDescent="0.2">
      <c r="A8511">
        <v>92570</v>
      </c>
      <c r="B8511" t="s">
        <v>9309</v>
      </c>
      <c r="C8511" t="s">
        <v>59</v>
      </c>
      <c r="D8511">
        <v>43.49</v>
      </c>
    </row>
    <row r="8512" spans="1:4" x14ac:dyDescent="0.2">
      <c r="A8512">
        <v>92579</v>
      </c>
      <c r="B8512" t="s">
        <v>9310</v>
      </c>
      <c r="C8512" t="s">
        <v>59</v>
      </c>
      <c r="D8512">
        <v>37.17</v>
      </c>
    </row>
    <row r="8513" spans="1:4" x14ac:dyDescent="0.2">
      <c r="A8513">
        <v>92573</v>
      </c>
      <c r="B8513" t="s">
        <v>9311</v>
      </c>
      <c r="C8513" t="s">
        <v>59</v>
      </c>
      <c r="D8513">
        <v>46.98</v>
      </c>
    </row>
    <row r="8514" spans="1:4" x14ac:dyDescent="0.2">
      <c r="A8514">
        <v>92574</v>
      </c>
      <c r="B8514" t="s">
        <v>9312</v>
      </c>
      <c r="C8514" t="s">
        <v>59</v>
      </c>
      <c r="D8514">
        <v>126.42</v>
      </c>
    </row>
    <row r="8515" spans="1:4" x14ac:dyDescent="0.2">
      <c r="A8515">
        <v>92568</v>
      </c>
      <c r="B8515" t="s">
        <v>9313</v>
      </c>
      <c r="C8515" t="s">
        <v>59</v>
      </c>
      <c r="D8515">
        <v>124.34</v>
      </c>
    </row>
    <row r="8516" spans="1:4" x14ac:dyDescent="0.2">
      <c r="A8516">
        <v>92577</v>
      </c>
      <c r="B8516" t="s">
        <v>9314</v>
      </c>
      <c r="C8516" t="s">
        <v>59</v>
      </c>
      <c r="D8516">
        <v>135</v>
      </c>
    </row>
    <row r="8517" spans="1:4" x14ac:dyDescent="0.2">
      <c r="A8517">
        <v>92571</v>
      </c>
      <c r="B8517" t="s">
        <v>9315</v>
      </c>
      <c r="C8517" t="s">
        <v>59</v>
      </c>
      <c r="D8517">
        <v>132.53</v>
      </c>
    </row>
    <row r="8518" spans="1:4" x14ac:dyDescent="0.2">
      <c r="A8518">
        <v>92581</v>
      </c>
      <c r="B8518" t="s">
        <v>9316</v>
      </c>
      <c r="C8518" t="s">
        <v>59</v>
      </c>
      <c r="D8518">
        <v>48.37</v>
      </c>
    </row>
    <row r="8519" spans="1:4" x14ac:dyDescent="0.2">
      <c r="A8519">
        <v>104314</v>
      </c>
      <c r="B8519" t="s">
        <v>9317</v>
      </c>
      <c r="C8519" t="s">
        <v>61</v>
      </c>
      <c r="D8519">
        <v>10.69</v>
      </c>
    </row>
    <row r="8520" spans="1:4" x14ac:dyDescent="0.2">
      <c r="A8520">
        <v>92580</v>
      </c>
      <c r="B8520" t="s">
        <v>9318</v>
      </c>
      <c r="C8520" t="s">
        <v>59</v>
      </c>
      <c r="D8520">
        <v>46.43</v>
      </c>
    </row>
    <row r="8521" spans="1:4" x14ac:dyDescent="0.2">
      <c r="A8521">
        <v>92541</v>
      </c>
      <c r="B8521" t="s">
        <v>9319</v>
      </c>
      <c r="C8521" t="s">
        <v>59</v>
      </c>
      <c r="D8521">
        <v>71.23</v>
      </c>
    </row>
    <row r="8522" spans="1:4" x14ac:dyDescent="0.2">
      <c r="A8522">
        <v>92539</v>
      </c>
      <c r="B8522" t="s">
        <v>9320</v>
      </c>
      <c r="C8522" t="s">
        <v>59</v>
      </c>
      <c r="D8522">
        <v>66.27</v>
      </c>
    </row>
    <row r="8523" spans="1:4" x14ac:dyDescent="0.2">
      <c r="A8523">
        <v>92542</v>
      </c>
      <c r="B8523" t="s">
        <v>9321</v>
      </c>
      <c r="C8523" t="s">
        <v>59</v>
      </c>
      <c r="D8523">
        <v>87.19</v>
      </c>
    </row>
    <row r="8524" spans="1:4" x14ac:dyDescent="0.2">
      <c r="A8524">
        <v>92540</v>
      </c>
      <c r="B8524" t="s">
        <v>9322</v>
      </c>
      <c r="C8524" t="s">
        <v>59</v>
      </c>
      <c r="D8524">
        <v>75.489999999999995</v>
      </c>
    </row>
    <row r="8525" spans="1:4" x14ac:dyDescent="0.2">
      <c r="A8525">
        <v>92544</v>
      </c>
      <c r="B8525" t="s">
        <v>9323</v>
      </c>
      <c r="C8525" t="s">
        <v>59</v>
      </c>
      <c r="D8525">
        <v>15.58</v>
      </c>
    </row>
    <row r="8526" spans="1:4" x14ac:dyDescent="0.2">
      <c r="A8526">
        <v>92543</v>
      </c>
      <c r="B8526" t="s">
        <v>9324</v>
      </c>
      <c r="C8526" t="s">
        <v>59</v>
      </c>
      <c r="D8526">
        <v>19.600000000000001</v>
      </c>
    </row>
    <row r="8527" spans="1:4" x14ac:dyDescent="0.2">
      <c r="A8527">
        <v>97725</v>
      </c>
      <c r="B8527" t="s">
        <v>9325</v>
      </c>
      <c r="C8527" t="s">
        <v>69</v>
      </c>
      <c r="D8527">
        <v>0</v>
      </c>
    </row>
    <row r="8528" spans="1:4" x14ac:dyDescent="0.2">
      <c r="A8528">
        <v>97721</v>
      </c>
      <c r="B8528" t="s">
        <v>9326</v>
      </c>
      <c r="C8528" t="s">
        <v>69</v>
      </c>
      <c r="D8528">
        <v>0</v>
      </c>
    </row>
    <row r="8529" spans="1:4" x14ac:dyDescent="0.2">
      <c r="A8529">
        <v>97722</v>
      </c>
      <c r="B8529" t="s">
        <v>9327</v>
      </c>
      <c r="C8529" t="s">
        <v>69</v>
      </c>
      <c r="D8529">
        <v>0</v>
      </c>
    </row>
    <row r="8530" spans="1:4" x14ac:dyDescent="0.2">
      <c r="A8530">
        <v>97724</v>
      </c>
      <c r="B8530" t="s">
        <v>9328</v>
      </c>
      <c r="C8530" t="s">
        <v>69</v>
      </c>
      <c r="D8530">
        <v>0</v>
      </c>
    </row>
    <row r="8531" spans="1:4" x14ac:dyDescent="0.2">
      <c r="A8531">
        <v>97719</v>
      </c>
      <c r="B8531" t="s">
        <v>9329</v>
      </c>
      <c r="C8531" t="s">
        <v>69</v>
      </c>
      <c r="D8531">
        <v>0</v>
      </c>
    </row>
    <row r="8532" spans="1:4" x14ac:dyDescent="0.2">
      <c r="A8532">
        <v>97723</v>
      </c>
      <c r="B8532" t="s">
        <v>9330</v>
      </c>
      <c r="C8532" t="s">
        <v>69</v>
      </c>
      <c r="D8532">
        <v>0</v>
      </c>
    </row>
    <row r="8533" spans="1:4" x14ac:dyDescent="0.2">
      <c r="A8533">
        <v>104946</v>
      </c>
      <c r="B8533" t="s">
        <v>9331</v>
      </c>
      <c r="C8533" t="s">
        <v>69</v>
      </c>
      <c r="D8533">
        <v>0</v>
      </c>
    </row>
    <row r="8534" spans="1:4" x14ac:dyDescent="0.2">
      <c r="A8534">
        <v>104944</v>
      </c>
      <c r="B8534" t="s">
        <v>9332</v>
      </c>
      <c r="C8534" t="s">
        <v>69</v>
      </c>
      <c r="D8534">
        <v>0</v>
      </c>
    </row>
    <row r="8535" spans="1:4" x14ac:dyDescent="0.2">
      <c r="A8535">
        <v>104945</v>
      </c>
      <c r="B8535" t="s">
        <v>9333</v>
      </c>
      <c r="C8535" t="s">
        <v>69</v>
      </c>
      <c r="D8535">
        <v>0</v>
      </c>
    </row>
    <row r="8536" spans="1:4" x14ac:dyDescent="0.2">
      <c r="A8536">
        <v>97720</v>
      </c>
      <c r="B8536" t="s">
        <v>9334</v>
      </c>
      <c r="C8536" t="s">
        <v>69</v>
      </c>
      <c r="D8536">
        <v>0</v>
      </c>
    </row>
    <row r="8537" spans="1:4" x14ac:dyDescent="0.2">
      <c r="A8537">
        <v>97740</v>
      </c>
      <c r="B8537" t="s">
        <v>9335</v>
      </c>
      <c r="C8537" t="s">
        <v>69</v>
      </c>
      <c r="D8537">
        <v>2258.21</v>
      </c>
    </row>
    <row r="8538" spans="1:4" x14ac:dyDescent="0.2">
      <c r="A8538">
        <v>97738</v>
      </c>
      <c r="B8538" t="s">
        <v>9336</v>
      </c>
      <c r="C8538" t="s">
        <v>69</v>
      </c>
      <c r="D8538">
        <v>4153.67</v>
      </c>
    </row>
    <row r="8539" spans="1:4" x14ac:dyDescent="0.2">
      <c r="A8539">
        <v>97739</v>
      </c>
      <c r="B8539" t="s">
        <v>9337</v>
      </c>
      <c r="C8539" t="s">
        <v>69</v>
      </c>
      <c r="D8539">
        <v>3072.69</v>
      </c>
    </row>
    <row r="8540" spans="1:4" x14ac:dyDescent="0.2">
      <c r="A8540">
        <v>97736</v>
      </c>
      <c r="B8540" t="s">
        <v>9338</v>
      </c>
      <c r="C8540" t="s">
        <v>69</v>
      </c>
      <c r="D8540">
        <v>1621.33</v>
      </c>
    </row>
    <row r="8541" spans="1:4" x14ac:dyDescent="0.2">
      <c r="A8541">
        <v>97734</v>
      </c>
      <c r="B8541" t="s">
        <v>9339</v>
      </c>
      <c r="C8541" t="s">
        <v>69</v>
      </c>
      <c r="D8541">
        <v>3047.93</v>
      </c>
    </row>
    <row r="8542" spans="1:4" x14ac:dyDescent="0.2">
      <c r="A8542">
        <v>97735</v>
      </c>
      <c r="B8542" t="s">
        <v>9340</v>
      </c>
      <c r="C8542" t="s">
        <v>69</v>
      </c>
      <c r="D8542">
        <v>2537.19</v>
      </c>
    </row>
    <row r="8543" spans="1:4" x14ac:dyDescent="0.2">
      <c r="A8543">
        <v>97737</v>
      </c>
      <c r="B8543" t="s">
        <v>9341</v>
      </c>
      <c r="C8543" t="s">
        <v>69</v>
      </c>
      <c r="D8543">
        <v>3330.59</v>
      </c>
    </row>
    <row r="8544" spans="1:4" x14ac:dyDescent="0.2">
      <c r="A8544">
        <v>97733</v>
      </c>
      <c r="B8544" t="s">
        <v>9342</v>
      </c>
      <c r="C8544" t="s">
        <v>69</v>
      </c>
      <c r="D8544">
        <v>3464.12</v>
      </c>
    </row>
    <row r="8545" spans="1:4" x14ac:dyDescent="0.2">
      <c r="A8545">
        <v>98616</v>
      </c>
      <c r="B8545" t="s">
        <v>9343</v>
      </c>
      <c r="C8545" t="s">
        <v>59</v>
      </c>
      <c r="D8545">
        <v>299.45</v>
      </c>
    </row>
    <row r="8546" spans="1:4" x14ac:dyDescent="0.2">
      <c r="A8546">
        <v>98619</v>
      </c>
      <c r="B8546" t="s">
        <v>9344</v>
      </c>
      <c r="C8546" t="s">
        <v>59</v>
      </c>
      <c r="D8546">
        <v>334.19</v>
      </c>
    </row>
    <row r="8547" spans="1:4" x14ac:dyDescent="0.2">
      <c r="A8547">
        <v>98622</v>
      </c>
      <c r="B8547" t="s">
        <v>9345</v>
      </c>
      <c r="C8547" t="s">
        <v>59</v>
      </c>
      <c r="D8547">
        <v>509.49</v>
      </c>
    </row>
    <row r="8548" spans="1:4" x14ac:dyDescent="0.2">
      <c r="A8548">
        <v>98625</v>
      </c>
      <c r="B8548" t="s">
        <v>9346</v>
      </c>
      <c r="C8548" t="s">
        <v>59</v>
      </c>
      <c r="D8548">
        <v>543.54999999999995</v>
      </c>
    </row>
    <row r="8549" spans="1:4" x14ac:dyDescent="0.2">
      <c r="A8549">
        <v>105918</v>
      </c>
      <c r="B8549" t="s">
        <v>9347</v>
      </c>
      <c r="C8549" t="s">
        <v>59</v>
      </c>
      <c r="D8549">
        <v>0</v>
      </c>
    </row>
    <row r="8550" spans="1:4" x14ac:dyDescent="0.2">
      <c r="A8550">
        <v>98631</v>
      </c>
      <c r="B8550" t="s">
        <v>9348</v>
      </c>
      <c r="C8550" t="s">
        <v>59</v>
      </c>
      <c r="D8550">
        <v>0</v>
      </c>
    </row>
    <row r="8551" spans="1:4" x14ac:dyDescent="0.2">
      <c r="A8551">
        <v>98637</v>
      </c>
      <c r="B8551" t="s">
        <v>9349</v>
      </c>
      <c r="C8551" t="s">
        <v>69</v>
      </c>
      <c r="D8551">
        <v>0</v>
      </c>
    </row>
    <row r="8552" spans="1:4" x14ac:dyDescent="0.2">
      <c r="A8552">
        <v>98641</v>
      </c>
      <c r="B8552" t="s">
        <v>9350</v>
      </c>
      <c r="C8552" t="s">
        <v>69</v>
      </c>
      <c r="D8552">
        <v>0</v>
      </c>
    </row>
    <row r="8553" spans="1:4" x14ac:dyDescent="0.2">
      <c r="A8553">
        <v>98645</v>
      </c>
      <c r="B8553" t="s">
        <v>9351</v>
      </c>
      <c r="C8553" t="s">
        <v>69</v>
      </c>
      <c r="D8553">
        <v>0</v>
      </c>
    </row>
    <row r="8554" spans="1:4" x14ac:dyDescent="0.2">
      <c r="A8554">
        <v>98649</v>
      </c>
      <c r="B8554" t="s">
        <v>9352</v>
      </c>
      <c r="C8554" t="s">
        <v>69</v>
      </c>
      <c r="D8554">
        <v>0</v>
      </c>
    </row>
    <row r="8555" spans="1:4" x14ac:dyDescent="0.2">
      <c r="A8555">
        <v>98653</v>
      </c>
      <c r="B8555" t="s">
        <v>9353</v>
      </c>
      <c r="C8555" t="s">
        <v>69</v>
      </c>
      <c r="D8555">
        <v>0</v>
      </c>
    </row>
    <row r="8556" spans="1:4" x14ac:dyDescent="0.2">
      <c r="A8556">
        <v>98657</v>
      </c>
      <c r="B8556" t="s">
        <v>9354</v>
      </c>
      <c r="C8556" t="s">
        <v>54</v>
      </c>
      <c r="D8556">
        <v>759.32</v>
      </c>
    </row>
    <row r="8557" spans="1:4" x14ac:dyDescent="0.2">
      <c r="A8557">
        <v>100344</v>
      </c>
      <c r="B8557" t="s">
        <v>9355</v>
      </c>
      <c r="C8557" t="s">
        <v>61</v>
      </c>
      <c r="D8557">
        <v>12.8</v>
      </c>
    </row>
    <row r="8558" spans="1:4" x14ac:dyDescent="0.2">
      <c r="A8558">
        <v>100345</v>
      </c>
      <c r="B8558" t="s">
        <v>9356</v>
      </c>
      <c r="C8558" t="s">
        <v>61</v>
      </c>
      <c r="D8558">
        <v>10.11</v>
      </c>
    </row>
    <row r="8559" spans="1:4" x14ac:dyDescent="0.2">
      <c r="A8559">
        <v>100346</v>
      </c>
      <c r="B8559" t="s">
        <v>9357</v>
      </c>
      <c r="C8559" t="s">
        <v>61</v>
      </c>
      <c r="D8559">
        <v>9.7200000000000006</v>
      </c>
    </row>
    <row r="8560" spans="1:4" x14ac:dyDescent="0.2">
      <c r="A8560">
        <v>100347</v>
      </c>
      <c r="B8560" t="s">
        <v>9358</v>
      </c>
      <c r="C8560" t="s">
        <v>61</v>
      </c>
      <c r="D8560">
        <v>10.99</v>
      </c>
    </row>
    <row r="8561" spans="1:4" x14ac:dyDescent="0.2">
      <c r="A8561">
        <v>100348</v>
      </c>
      <c r="B8561" t="s">
        <v>9359</v>
      </c>
      <c r="C8561" t="s">
        <v>61</v>
      </c>
      <c r="D8561">
        <v>10.82</v>
      </c>
    </row>
    <row r="8562" spans="1:4" x14ac:dyDescent="0.2">
      <c r="A8562">
        <v>100342</v>
      </c>
      <c r="B8562" t="s">
        <v>9360</v>
      </c>
      <c r="C8562" t="s">
        <v>61</v>
      </c>
      <c r="D8562">
        <v>17.11</v>
      </c>
    </row>
    <row r="8563" spans="1:4" x14ac:dyDescent="0.2">
      <c r="A8563">
        <v>100343</v>
      </c>
      <c r="B8563" t="s">
        <v>9361</v>
      </c>
      <c r="C8563" t="s">
        <v>61</v>
      </c>
      <c r="D8563">
        <v>15.34</v>
      </c>
    </row>
    <row r="8564" spans="1:4" x14ac:dyDescent="0.2">
      <c r="A8564">
        <v>100349</v>
      </c>
      <c r="B8564" t="s">
        <v>9362</v>
      </c>
      <c r="C8564" t="s">
        <v>69</v>
      </c>
      <c r="D8564">
        <v>900.82</v>
      </c>
    </row>
    <row r="8565" spans="1:4" x14ac:dyDescent="0.2">
      <c r="A8565">
        <v>100336</v>
      </c>
      <c r="B8565" t="s">
        <v>9363</v>
      </c>
      <c r="C8565" t="s">
        <v>59</v>
      </c>
      <c r="D8565">
        <v>0</v>
      </c>
    </row>
    <row r="8566" spans="1:4" x14ac:dyDescent="0.2">
      <c r="A8566">
        <v>100337</v>
      </c>
      <c r="B8566" t="s">
        <v>9364</v>
      </c>
      <c r="C8566" t="s">
        <v>59</v>
      </c>
      <c r="D8566">
        <v>0</v>
      </c>
    </row>
    <row r="8567" spans="1:4" x14ac:dyDescent="0.2">
      <c r="A8567">
        <v>100339</v>
      </c>
      <c r="B8567" t="s">
        <v>9365</v>
      </c>
      <c r="C8567" t="s">
        <v>59</v>
      </c>
      <c r="D8567">
        <v>0</v>
      </c>
    </row>
    <row r="8568" spans="1:4" x14ac:dyDescent="0.2">
      <c r="A8568">
        <v>100340</v>
      </c>
      <c r="B8568" t="s">
        <v>9366</v>
      </c>
      <c r="C8568" t="s">
        <v>59</v>
      </c>
      <c r="D8568">
        <v>0</v>
      </c>
    </row>
    <row r="8569" spans="1:4" x14ac:dyDescent="0.2">
      <c r="A8569">
        <v>105805</v>
      </c>
      <c r="B8569" t="s">
        <v>9367</v>
      </c>
      <c r="C8569" t="s">
        <v>59</v>
      </c>
      <c r="D8569">
        <v>0</v>
      </c>
    </row>
    <row r="8570" spans="1:4" x14ac:dyDescent="0.2">
      <c r="A8570">
        <v>105806</v>
      </c>
      <c r="B8570" t="s">
        <v>9368</v>
      </c>
      <c r="C8570" t="s">
        <v>59</v>
      </c>
      <c r="D8570">
        <v>0</v>
      </c>
    </row>
    <row r="8571" spans="1:4" x14ac:dyDescent="0.2">
      <c r="A8571">
        <v>105807</v>
      </c>
      <c r="B8571" t="s">
        <v>9369</v>
      </c>
      <c r="C8571" t="s">
        <v>59</v>
      </c>
      <c r="D8571">
        <v>0</v>
      </c>
    </row>
    <row r="8572" spans="1:4" x14ac:dyDescent="0.2">
      <c r="A8572">
        <v>105808</v>
      </c>
      <c r="B8572" t="s">
        <v>9370</v>
      </c>
      <c r="C8572" t="s">
        <v>59</v>
      </c>
      <c r="D8572">
        <v>0</v>
      </c>
    </row>
    <row r="8573" spans="1:4" x14ac:dyDescent="0.2">
      <c r="A8573">
        <v>100341</v>
      </c>
      <c r="B8573" t="s">
        <v>9371</v>
      </c>
      <c r="C8573" t="s">
        <v>59</v>
      </c>
      <c r="D8573">
        <v>44.29</v>
      </c>
    </row>
    <row r="8574" spans="1:4" x14ac:dyDescent="0.2">
      <c r="A8574">
        <v>100351</v>
      </c>
      <c r="B8574" t="s">
        <v>9372</v>
      </c>
      <c r="C8574" t="s">
        <v>59</v>
      </c>
      <c r="D8574">
        <v>0</v>
      </c>
    </row>
    <row r="8575" spans="1:4" x14ac:dyDescent="0.2">
      <c r="A8575">
        <v>100353</v>
      </c>
      <c r="B8575" t="s">
        <v>9373</v>
      </c>
      <c r="C8575" t="s">
        <v>59</v>
      </c>
      <c r="D8575">
        <v>0</v>
      </c>
    </row>
    <row r="8576" spans="1:4" x14ac:dyDescent="0.2">
      <c r="A8576">
        <v>100350</v>
      </c>
      <c r="B8576" t="s">
        <v>9374</v>
      </c>
      <c r="C8576" t="s">
        <v>59</v>
      </c>
      <c r="D8576">
        <v>0</v>
      </c>
    </row>
    <row r="8577" spans="1:4" x14ac:dyDescent="0.2">
      <c r="A8577">
        <v>105043</v>
      </c>
      <c r="B8577" t="s">
        <v>9375</v>
      </c>
      <c r="C8577" t="s">
        <v>54</v>
      </c>
      <c r="D8577">
        <v>0</v>
      </c>
    </row>
    <row r="8578" spans="1:4" x14ac:dyDescent="0.2">
      <c r="A8578">
        <v>105047</v>
      </c>
      <c r="B8578" t="s">
        <v>9376</v>
      </c>
      <c r="C8578" t="s">
        <v>54</v>
      </c>
      <c r="D8578">
        <v>0</v>
      </c>
    </row>
    <row r="8579" spans="1:4" x14ac:dyDescent="0.2">
      <c r="A8579">
        <v>105044</v>
      </c>
      <c r="B8579" t="s">
        <v>9377</v>
      </c>
      <c r="C8579" t="s">
        <v>54</v>
      </c>
      <c r="D8579">
        <v>0</v>
      </c>
    </row>
    <row r="8580" spans="1:4" x14ac:dyDescent="0.2">
      <c r="A8580">
        <v>105094</v>
      </c>
      <c r="B8580" t="s">
        <v>9378</v>
      </c>
      <c r="C8580" t="s">
        <v>54</v>
      </c>
      <c r="D8580">
        <v>0</v>
      </c>
    </row>
    <row r="8581" spans="1:4" x14ac:dyDescent="0.2">
      <c r="A8581">
        <v>105096</v>
      </c>
      <c r="B8581" t="s">
        <v>9379</v>
      </c>
      <c r="C8581" t="s">
        <v>54</v>
      </c>
      <c r="D8581">
        <v>0</v>
      </c>
    </row>
    <row r="8582" spans="1:4" x14ac:dyDescent="0.2">
      <c r="A8582">
        <v>105048</v>
      </c>
      <c r="B8582" t="s">
        <v>9380</v>
      </c>
      <c r="C8582" t="s">
        <v>54</v>
      </c>
      <c r="D8582">
        <v>0</v>
      </c>
    </row>
    <row r="8583" spans="1:4" x14ac:dyDescent="0.2">
      <c r="A8583">
        <v>105097</v>
      </c>
      <c r="B8583" t="s">
        <v>9381</v>
      </c>
      <c r="C8583" t="s">
        <v>54</v>
      </c>
      <c r="D8583">
        <v>0</v>
      </c>
    </row>
    <row r="8584" spans="1:4" x14ac:dyDescent="0.2">
      <c r="A8584">
        <v>105049</v>
      </c>
      <c r="B8584" t="s">
        <v>9382</v>
      </c>
      <c r="C8584" t="s">
        <v>54</v>
      </c>
      <c r="D8584">
        <v>0</v>
      </c>
    </row>
    <row r="8585" spans="1:4" x14ac:dyDescent="0.2">
      <c r="A8585">
        <v>105051</v>
      </c>
      <c r="B8585" t="s">
        <v>9383</v>
      </c>
      <c r="C8585" t="s">
        <v>54</v>
      </c>
      <c r="D8585">
        <v>0</v>
      </c>
    </row>
    <row r="8586" spans="1:4" x14ac:dyDescent="0.2">
      <c r="A8586">
        <v>105054</v>
      </c>
      <c r="B8586" t="s">
        <v>9384</v>
      </c>
      <c r="C8586" t="s">
        <v>54</v>
      </c>
      <c r="D8586">
        <v>0</v>
      </c>
    </row>
    <row r="8587" spans="1:4" x14ac:dyDescent="0.2">
      <c r="A8587">
        <v>105052</v>
      </c>
      <c r="B8587" t="s">
        <v>9385</v>
      </c>
      <c r="C8587" t="s">
        <v>54</v>
      </c>
      <c r="D8587">
        <v>0</v>
      </c>
    </row>
    <row r="8588" spans="1:4" x14ac:dyDescent="0.2">
      <c r="A8588">
        <v>105055</v>
      </c>
      <c r="B8588" t="s">
        <v>9386</v>
      </c>
      <c r="C8588" t="s">
        <v>54</v>
      </c>
      <c r="D8588">
        <v>0</v>
      </c>
    </row>
    <row r="8589" spans="1:4" x14ac:dyDescent="0.2">
      <c r="A8589">
        <v>105065</v>
      </c>
      <c r="B8589" t="s">
        <v>9387</v>
      </c>
      <c r="C8589" t="s">
        <v>54</v>
      </c>
      <c r="D8589">
        <v>0</v>
      </c>
    </row>
    <row r="8590" spans="1:4" x14ac:dyDescent="0.2">
      <c r="A8590">
        <v>105059</v>
      </c>
      <c r="B8590" t="s">
        <v>9388</v>
      </c>
      <c r="C8590" t="s">
        <v>54</v>
      </c>
      <c r="D8590">
        <v>0</v>
      </c>
    </row>
    <row r="8591" spans="1:4" x14ac:dyDescent="0.2">
      <c r="A8591">
        <v>105057</v>
      </c>
      <c r="B8591" t="s">
        <v>9389</v>
      </c>
      <c r="C8591" t="s">
        <v>54</v>
      </c>
      <c r="D8591">
        <v>0</v>
      </c>
    </row>
    <row r="8592" spans="1:4" x14ac:dyDescent="0.2">
      <c r="A8592">
        <v>105060</v>
      </c>
      <c r="B8592" t="s">
        <v>9390</v>
      </c>
      <c r="C8592" t="s">
        <v>54</v>
      </c>
      <c r="D8592">
        <v>0</v>
      </c>
    </row>
    <row r="8593" spans="1:4" x14ac:dyDescent="0.2">
      <c r="A8593">
        <v>105042</v>
      </c>
      <c r="B8593" t="s">
        <v>9391</v>
      </c>
      <c r="C8593" t="s">
        <v>54</v>
      </c>
      <c r="D8593">
        <v>71.599999999999994</v>
      </c>
    </row>
    <row r="8594" spans="1:4" x14ac:dyDescent="0.2">
      <c r="A8594">
        <v>105046</v>
      </c>
      <c r="B8594" t="s">
        <v>9392</v>
      </c>
      <c r="C8594" t="s">
        <v>54</v>
      </c>
      <c r="D8594">
        <v>61.75</v>
      </c>
    </row>
    <row r="8595" spans="1:4" x14ac:dyDescent="0.2">
      <c r="A8595">
        <v>105095</v>
      </c>
      <c r="B8595" t="s">
        <v>9393</v>
      </c>
      <c r="C8595" t="s">
        <v>54</v>
      </c>
      <c r="D8595">
        <v>110.39</v>
      </c>
    </row>
    <row r="8596" spans="1:4" x14ac:dyDescent="0.2">
      <c r="A8596">
        <v>105098</v>
      </c>
      <c r="B8596" t="s">
        <v>427</v>
      </c>
      <c r="C8596" t="s">
        <v>54</v>
      </c>
      <c r="D8596">
        <v>100.55</v>
      </c>
    </row>
    <row r="8597" spans="1:4" x14ac:dyDescent="0.2">
      <c r="A8597">
        <v>105050</v>
      </c>
      <c r="B8597" t="s">
        <v>9394</v>
      </c>
      <c r="C8597" t="s">
        <v>54</v>
      </c>
      <c r="D8597">
        <v>237.27</v>
      </c>
    </row>
    <row r="8598" spans="1:4" x14ac:dyDescent="0.2">
      <c r="A8598">
        <v>105053</v>
      </c>
      <c r="B8598" t="s">
        <v>9395</v>
      </c>
      <c r="C8598" t="s">
        <v>54</v>
      </c>
      <c r="D8598">
        <v>227.56</v>
      </c>
    </row>
    <row r="8599" spans="1:4" x14ac:dyDescent="0.2">
      <c r="A8599">
        <v>105056</v>
      </c>
      <c r="B8599" t="s">
        <v>9396</v>
      </c>
      <c r="C8599" t="s">
        <v>54</v>
      </c>
      <c r="D8599">
        <v>330.56</v>
      </c>
    </row>
    <row r="8600" spans="1:4" x14ac:dyDescent="0.2">
      <c r="A8600">
        <v>105058</v>
      </c>
      <c r="B8600" t="s">
        <v>9397</v>
      </c>
      <c r="C8600" t="s">
        <v>54</v>
      </c>
      <c r="D8600">
        <v>321.5</v>
      </c>
    </row>
    <row r="8601" spans="1:4" x14ac:dyDescent="0.2">
      <c r="A8601">
        <v>105062</v>
      </c>
      <c r="B8601" t="s">
        <v>9398</v>
      </c>
      <c r="C8601" t="s">
        <v>54</v>
      </c>
      <c r="D8601">
        <v>0</v>
      </c>
    </row>
    <row r="8602" spans="1:4" x14ac:dyDescent="0.2">
      <c r="A8602">
        <v>105066</v>
      </c>
      <c r="B8602" t="s">
        <v>9399</v>
      </c>
      <c r="C8602" t="s">
        <v>54</v>
      </c>
      <c r="D8602">
        <v>0</v>
      </c>
    </row>
    <row r="8603" spans="1:4" x14ac:dyDescent="0.2">
      <c r="A8603">
        <v>105063</v>
      </c>
      <c r="B8603" t="s">
        <v>9400</v>
      </c>
      <c r="C8603" t="s">
        <v>54</v>
      </c>
      <c r="D8603">
        <v>0</v>
      </c>
    </row>
    <row r="8604" spans="1:4" x14ac:dyDescent="0.2">
      <c r="A8604">
        <v>105067</v>
      </c>
      <c r="B8604" t="s">
        <v>9401</v>
      </c>
      <c r="C8604" t="s">
        <v>54</v>
      </c>
      <c r="D8604">
        <v>0</v>
      </c>
    </row>
    <row r="8605" spans="1:4" x14ac:dyDescent="0.2">
      <c r="A8605">
        <v>105069</v>
      </c>
      <c r="B8605" t="s">
        <v>9402</v>
      </c>
      <c r="C8605" t="s">
        <v>54</v>
      </c>
      <c r="D8605">
        <v>0</v>
      </c>
    </row>
    <row r="8606" spans="1:4" x14ac:dyDescent="0.2">
      <c r="A8606">
        <v>105072</v>
      </c>
      <c r="B8606" t="s">
        <v>9403</v>
      </c>
      <c r="C8606" t="s">
        <v>54</v>
      </c>
      <c r="D8606">
        <v>0</v>
      </c>
    </row>
    <row r="8607" spans="1:4" x14ac:dyDescent="0.2">
      <c r="A8607">
        <v>105070</v>
      </c>
      <c r="B8607" t="s">
        <v>9404</v>
      </c>
      <c r="C8607" t="s">
        <v>54</v>
      </c>
      <c r="D8607">
        <v>0</v>
      </c>
    </row>
    <row r="8608" spans="1:4" x14ac:dyDescent="0.2">
      <c r="A8608">
        <v>105073</v>
      </c>
      <c r="B8608" t="s">
        <v>9405</v>
      </c>
      <c r="C8608" t="s">
        <v>54</v>
      </c>
      <c r="D8608">
        <v>0</v>
      </c>
    </row>
    <row r="8609" spans="1:4" x14ac:dyDescent="0.2">
      <c r="A8609">
        <v>105075</v>
      </c>
      <c r="B8609" t="s">
        <v>9406</v>
      </c>
      <c r="C8609" t="s">
        <v>54</v>
      </c>
      <c r="D8609">
        <v>0</v>
      </c>
    </row>
    <row r="8610" spans="1:4" x14ac:dyDescent="0.2">
      <c r="A8610">
        <v>105078</v>
      </c>
      <c r="B8610" t="s">
        <v>9407</v>
      </c>
      <c r="C8610" t="s">
        <v>54</v>
      </c>
      <c r="D8610">
        <v>0</v>
      </c>
    </row>
    <row r="8611" spans="1:4" x14ac:dyDescent="0.2">
      <c r="A8611">
        <v>105076</v>
      </c>
      <c r="B8611" t="s">
        <v>9408</v>
      </c>
      <c r="C8611" t="s">
        <v>54</v>
      </c>
      <c r="D8611">
        <v>0</v>
      </c>
    </row>
    <row r="8612" spans="1:4" x14ac:dyDescent="0.2">
      <c r="A8612">
        <v>105079</v>
      </c>
      <c r="B8612" t="s">
        <v>9409</v>
      </c>
      <c r="C8612" t="s">
        <v>54</v>
      </c>
      <c r="D8612">
        <v>0</v>
      </c>
    </row>
    <row r="8613" spans="1:4" x14ac:dyDescent="0.2">
      <c r="A8613">
        <v>105061</v>
      </c>
      <c r="B8613" t="s">
        <v>9410</v>
      </c>
      <c r="C8613" t="s">
        <v>54</v>
      </c>
      <c r="D8613">
        <v>83.13</v>
      </c>
    </row>
    <row r="8614" spans="1:4" x14ac:dyDescent="0.2">
      <c r="A8614">
        <v>105064</v>
      </c>
      <c r="B8614" t="s">
        <v>9411</v>
      </c>
      <c r="C8614" t="s">
        <v>54</v>
      </c>
      <c r="D8614">
        <v>70.59</v>
      </c>
    </row>
    <row r="8615" spans="1:4" x14ac:dyDescent="0.2">
      <c r="A8615">
        <v>105068</v>
      </c>
      <c r="B8615" t="s">
        <v>9412</v>
      </c>
      <c r="C8615" t="s">
        <v>54</v>
      </c>
      <c r="D8615">
        <v>132.80000000000001</v>
      </c>
    </row>
    <row r="8616" spans="1:4" x14ac:dyDescent="0.2">
      <c r="A8616">
        <v>105071</v>
      </c>
      <c r="B8616" t="s">
        <v>9413</v>
      </c>
      <c r="C8616" t="s">
        <v>54</v>
      </c>
      <c r="D8616">
        <v>120.28</v>
      </c>
    </row>
    <row r="8617" spans="1:4" x14ac:dyDescent="0.2">
      <c r="A8617">
        <v>105074</v>
      </c>
      <c r="B8617" t="s">
        <v>9414</v>
      </c>
      <c r="C8617" t="s">
        <v>54</v>
      </c>
      <c r="D8617">
        <v>202.33</v>
      </c>
    </row>
    <row r="8618" spans="1:4" x14ac:dyDescent="0.2">
      <c r="A8618">
        <v>105077</v>
      </c>
      <c r="B8618" t="s">
        <v>9415</v>
      </c>
      <c r="C8618" t="s">
        <v>54</v>
      </c>
      <c r="D8618">
        <v>189.87</v>
      </c>
    </row>
    <row r="8619" spans="1:4" x14ac:dyDescent="0.2">
      <c r="A8619">
        <v>105090</v>
      </c>
      <c r="B8619" t="s">
        <v>9416</v>
      </c>
      <c r="C8619" t="s">
        <v>59</v>
      </c>
      <c r="D8619">
        <v>588.95000000000005</v>
      </c>
    </row>
    <row r="8620" spans="1:4" x14ac:dyDescent="0.2">
      <c r="A8620">
        <v>105099</v>
      </c>
      <c r="B8620" t="s">
        <v>9417</v>
      </c>
      <c r="C8620" t="s">
        <v>54</v>
      </c>
      <c r="D8620">
        <v>84.29</v>
      </c>
    </row>
    <row r="8621" spans="1:4" x14ac:dyDescent="0.2">
      <c r="A8621">
        <v>105100</v>
      </c>
      <c r="B8621" t="s">
        <v>9418</v>
      </c>
      <c r="C8621" t="s">
        <v>54</v>
      </c>
      <c r="D8621">
        <v>125.67</v>
      </c>
    </row>
    <row r="8622" spans="1:4" x14ac:dyDescent="0.2">
      <c r="A8622">
        <v>105101</v>
      </c>
      <c r="B8622" t="s">
        <v>9419</v>
      </c>
      <c r="C8622" t="s">
        <v>54</v>
      </c>
      <c r="D8622">
        <v>257.95999999999998</v>
      </c>
    </row>
    <row r="8623" spans="1:4" x14ac:dyDescent="0.2">
      <c r="A8623">
        <v>105102</v>
      </c>
      <c r="B8623" t="s">
        <v>9420</v>
      </c>
      <c r="C8623" t="s">
        <v>54</v>
      </c>
      <c r="D8623">
        <v>358.27</v>
      </c>
    </row>
    <row r="8624" spans="1:4" x14ac:dyDescent="0.2">
      <c r="A8624">
        <v>105080</v>
      </c>
      <c r="B8624" t="s">
        <v>9421</v>
      </c>
      <c r="C8624" t="s">
        <v>54</v>
      </c>
      <c r="D8624">
        <v>56.33</v>
      </c>
    </row>
    <row r="8625" spans="1:4" x14ac:dyDescent="0.2">
      <c r="A8625">
        <v>105081</v>
      </c>
      <c r="B8625" t="s">
        <v>9422</v>
      </c>
      <c r="C8625" t="s">
        <v>54</v>
      </c>
      <c r="D8625">
        <v>64.290000000000006</v>
      </c>
    </row>
    <row r="8626" spans="1:4" x14ac:dyDescent="0.2">
      <c r="A8626">
        <v>105091</v>
      </c>
      <c r="B8626" t="s">
        <v>9423</v>
      </c>
      <c r="C8626" t="s">
        <v>54</v>
      </c>
      <c r="D8626">
        <v>107.66</v>
      </c>
    </row>
    <row r="8627" spans="1:4" x14ac:dyDescent="0.2">
      <c r="A8627">
        <v>105089</v>
      </c>
      <c r="B8627" t="s">
        <v>9424</v>
      </c>
      <c r="C8627" t="s">
        <v>54</v>
      </c>
      <c r="D8627">
        <v>134.35</v>
      </c>
    </row>
    <row r="8628" spans="1:4" x14ac:dyDescent="0.2">
      <c r="A8628">
        <v>105082</v>
      </c>
      <c r="B8628" t="s">
        <v>9425</v>
      </c>
      <c r="C8628" t="s">
        <v>54</v>
      </c>
      <c r="D8628">
        <v>58.44</v>
      </c>
    </row>
    <row r="8629" spans="1:4" x14ac:dyDescent="0.2">
      <c r="A8629">
        <v>105083</v>
      </c>
      <c r="B8629" t="s">
        <v>9426</v>
      </c>
      <c r="C8629" t="s">
        <v>54</v>
      </c>
      <c r="D8629">
        <v>65.25</v>
      </c>
    </row>
    <row r="8630" spans="1:4" x14ac:dyDescent="0.2">
      <c r="A8630">
        <v>105084</v>
      </c>
      <c r="B8630" t="s">
        <v>9427</v>
      </c>
      <c r="C8630" t="s">
        <v>54</v>
      </c>
      <c r="D8630">
        <v>79.59</v>
      </c>
    </row>
    <row r="8631" spans="1:4" x14ac:dyDescent="0.2">
      <c r="A8631">
        <v>105086</v>
      </c>
      <c r="B8631" t="s">
        <v>9428</v>
      </c>
      <c r="C8631" t="s">
        <v>54</v>
      </c>
      <c r="D8631">
        <v>74.56</v>
      </c>
    </row>
    <row r="8632" spans="1:4" x14ac:dyDescent="0.2">
      <c r="A8632">
        <v>105087</v>
      </c>
      <c r="B8632" t="s">
        <v>9429</v>
      </c>
      <c r="C8632" t="s">
        <v>54</v>
      </c>
      <c r="D8632">
        <v>83.04</v>
      </c>
    </row>
    <row r="8633" spans="1:4" x14ac:dyDescent="0.2">
      <c r="A8633">
        <v>105088</v>
      </c>
      <c r="B8633" t="s">
        <v>9430</v>
      </c>
      <c r="C8633" t="s">
        <v>54</v>
      </c>
      <c r="D8633">
        <v>144.97999999999999</v>
      </c>
    </row>
    <row r="8634" spans="1:4" x14ac:dyDescent="0.2">
      <c r="A8634">
        <v>105092</v>
      </c>
      <c r="B8634" t="s">
        <v>9431</v>
      </c>
      <c r="C8634" t="s">
        <v>54</v>
      </c>
      <c r="D8634">
        <v>116.53</v>
      </c>
    </row>
    <row r="8635" spans="1:4" x14ac:dyDescent="0.2">
      <c r="A8635">
        <v>105085</v>
      </c>
      <c r="B8635" t="s">
        <v>9432</v>
      </c>
      <c r="C8635" t="s">
        <v>54</v>
      </c>
      <c r="D8635">
        <v>82.94</v>
      </c>
    </row>
    <row r="8636" spans="1:4" x14ac:dyDescent="0.2">
      <c r="A8636">
        <v>105093</v>
      </c>
      <c r="B8636" t="s">
        <v>9433</v>
      </c>
      <c r="C8636" t="s">
        <v>54</v>
      </c>
      <c r="D8636">
        <v>118.39</v>
      </c>
    </row>
    <row r="8637" spans="1:4" x14ac:dyDescent="0.2">
      <c r="A8637">
        <v>105041</v>
      </c>
      <c r="B8637" t="s">
        <v>9434</v>
      </c>
      <c r="C8637" t="s">
        <v>54</v>
      </c>
      <c r="D8637">
        <v>58.36</v>
      </c>
    </row>
    <row r="8638" spans="1:4" x14ac:dyDescent="0.2">
      <c r="A8638">
        <v>105045</v>
      </c>
      <c r="B8638" t="s">
        <v>9435</v>
      </c>
      <c r="C8638" t="s">
        <v>54</v>
      </c>
      <c r="D8638">
        <v>68.53</v>
      </c>
    </row>
    <row r="8639" spans="1:4" x14ac:dyDescent="0.2">
      <c r="A8639">
        <v>93961</v>
      </c>
      <c r="B8639" t="s">
        <v>9436</v>
      </c>
      <c r="C8639" t="s">
        <v>54</v>
      </c>
      <c r="D8639">
        <v>248.28</v>
      </c>
    </row>
    <row r="8640" spans="1:4" x14ac:dyDescent="0.2">
      <c r="A8640">
        <v>93971</v>
      </c>
      <c r="B8640" t="s">
        <v>9437</v>
      </c>
      <c r="C8640" t="s">
        <v>54</v>
      </c>
      <c r="D8640">
        <v>207.91</v>
      </c>
    </row>
    <row r="8641" spans="1:4" x14ac:dyDescent="0.2">
      <c r="A8641">
        <v>93959</v>
      </c>
      <c r="B8641" t="s">
        <v>9438</v>
      </c>
      <c r="C8641" t="s">
        <v>54</v>
      </c>
      <c r="D8641">
        <v>275.52</v>
      </c>
    </row>
    <row r="8642" spans="1:4" x14ac:dyDescent="0.2">
      <c r="A8642">
        <v>93969</v>
      </c>
      <c r="B8642" t="s">
        <v>9439</v>
      </c>
      <c r="C8642" t="s">
        <v>54</v>
      </c>
      <c r="D8642">
        <v>229.8</v>
      </c>
    </row>
    <row r="8643" spans="1:4" x14ac:dyDescent="0.2">
      <c r="A8643">
        <v>93957</v>
      </c>
      <c r="B8643" t="s">
        <v>9440</v>
      </c>
      <c r="C8643" t="s">
        <v>54</v>
      </c>
      <c r="D8643">
        <v>340</v>
      </c>
    </row>
    <row r="8644" spans="1:4" x14ac:dyDescent="0.2">
      <c r="A8644">
        <v>93967</v>
      </c>
      <c r="B8644" t="s">
        <v>9441</v>
      </c>
      <c r="C8644" t="s">
        <v>54</v>
      </c>
      <c r="D8644">
        <v>283.27</v>
      </c>
    </row>
    <row r="8645" spans="1:4" x14ac:dyDescent="0.2">
      <c r="A8645">
        <v>104878</v>
      </c>
      <c r="B8645" t="s">
        <v>9442</v>
      </c>
      <c r="C8645" t="s">
        <v>77</v>
      </c>
      <c r="D8645">
        <v>2317.9499999999998</v>
      </c>
    </row>
    <row r="8646" spans="1:4" x14ac:dyDescent="0.2">
      <c r="A8646">
        <v>104877</v>
      </c>
      <c r="B8646" t="s">
        <v>9443</v>
      </c>
      <c r="C8646" t="s">
        <v>77</v>
      </c>
      <c r="D8646">
        <v>615.54999999999995</v>
      </c>
    </row>
    <row r="8647" spans="1:4" x14ac:dyDescent="0.2">
      <c r="A8647">
        <v>104841</v>
      </c>
      <c r="B8647" t="s">
        <v>9444</v>
      </c>
      <c r="C8647" t="s">
        <v>54</v>
      </c>
      <c r="D8647">
        <v>87.85</v>
      </c>
    </row>
    <row r="8648" spans="1:4" x14ac:dyDescent="0.2">
      <c r="A8648">
        <v>104849</v>
      </c>
      <c r="B8648" t="s">
        <v>9445</v>
      </c>
      <c r="C8648" t="s">
        <v>54</v>
      </c>
      <c r="D8648">
        <v>61.59</v>
      </c>
    </row>
    <row r="8649" spans="1:4" x14ac:dyDescent="0.2">
      <c r="A8649">
        <v>104887</v>
      </c>
      <c r="B8649" t="s">
        <v>9446</v>
      </c>
      <c r="C8649" t="s">
        <v>54</v>
      </c>
      <c r="D8649">
        <v>48.1</v>
      </c>
    </row>
    <row r="8650" spans="1:4" x14ac:dyDescent="0.2">
      <c r="A8650">
        <v>104844</v>
      </c>
      <c r="B8650" t="s">
        <v>9447</v>
      </c>
      <c r="C8650" t="s">
        <v>54</v>
      </c>
      <c r="D8650">
        <v>96.67</v>
      </c>
    </row>
    <row r="8651" spans="1:4" x14ac:dyDescent="0.2">
      <c r="A8651">
        <v>104852</v>
      </c>
      <c r="B8651" t="s">
        <v>9448</v>
      </c>
      <c r="C8651" t="s">
        <v>54</v>
      </c>
      <c r="D8651">
        <v>67.55</v>
      </c>
    </row>
    <row r="8652" spans="1:4" x14ac:dyDescent="0.2">
      <c r="A8652">
        <v>104846</v>
      </c>
      <c r="B8652" t="s">
        <v>9449</v>
      </c>
      <c r="C8652" t="s">
        <v>54</v>
      </c>
      <c r="D8652">
        <v>109.75</v>
      </c>
    </row>
    <row r="8653" spans="1:4" x14ac:dyDescent="0.2">
      <c r="A8653">
        <v>104854</v>
      </c>
      <c r="B8653" t="s">
        <v>9450</v>
      </c>
      <c r="C8653" t="s">
        <v>54</v>
      </c>
      <c r="D8653">
        <v>76.39</v>
      </c>
    </row>
    <row r="8654" spans="1:4" x14ac:dyDescent="0.2">
      <c r="A8654">
        <v>104890</v>
      </c>
      <c r="B8654" t="s">
        <v>9451</v>
      </c>
      <c r="C8654" t="s">
        <v>54</v>
      </c>
      <c r="D8654">
        <v>54.72</v>
      </c>
    </row>
    <row r="8655" spans="1:4" x14ac:dyDescent="0.2">
      <c r="A8655">
        <v>104842</v>
      </c>
      <c r="B8655" t="s">
        <v>9452</v>
      </c>
      <c r="C8655" t="s">
        <v>54</v>
      </c>
      <c r="D8655">
        <v>75.489999999999995</v>
      </c>
    </row>
    <row r="8656" spans="1:4" x14ac:dyDescent="0.2">
      <c r="A8656">
        <v>104850</v>
      </c>
      <c r="B8656" t="s">
        <v>9453</v>
      </c>
      <c r="C8656" t="s">
        <v>54</v>
      </c>
      <c r="D8656">
        <v>55.15</v>
      </c>
    </row>
    <row r="8657" spans="1:4" x14ac:dyDescent="0.2">
      <c r="A8657">
        <v>104888</v>
      </c>
      <c r="B8657" t="s">
        <v>9454</v>
      </c>
      <c r="C8657" t="s">
        <v>54</v>
      </c>
      <c r="D8657">
        <v>43.93</v>
      </c>
    </row>
    <row r="8658" spans="1:4" x14ac:dyDescent="0.2">
      <c r="A8658">
        <v>104879</v>
      </c>
      <c r="B8658" t="s">
        <v>9455</v>
      </c>
      <c r="C8658" t="s">
        <v>54</v>
      </c>
      <c r="D8658">
        <v>82.86</v>
      </c>
    </row>
    <row r="8659" spans="1:4" x14ac:dyDescent="0.2">
      <c r="A8659">
        <v>104853</v>
      </c>
      <c r="B8659" t="s">
        <v>9456</v>
      </c>
      <c r="C8659" t="s">
        <v>54</v>
      </c>
      <c r="D8659">
        <v>60.15</v>
      </c>
    </row>
    <row r="8660" spans="1:4" x14ac:dyDescent="0.2">
      <c r="A8660">
        <v>104847</v>
      </c>
      <c r="B8660" t="s">
        <v>9457</v>
      </c>
      <c r="C8660" t="s">
        <v>54</v>
      </c>
      <c r="D8660">
        <v>93.74</v>
      </c>
    </row>
    <row r="8661" spans="1:4" x14ac:dyDescent="0.2">
      <c r="A8661">
        <v>104855</v>
      </c>
      <c r="B8661" t="s">
        <v>9458</v>
      </c>
      <c r="C8661" t="s">
        <v>54</v>
      </c>
      <c r="D8661">
        <v>67.489999999999995</v>
      </c>
    </row>
    <row r="8662" spans="1:4" x14ac:dyDescent="0.2">
      <c r="A8662">
        <v>104891</v>
      </c>
      <c r="B8662" t="s">
        <v>9459</v>
      </c>
      <c r="C8662" t="s">
        <v>54</v>
      </c>
      <c r="D8662">
        <v>49.53</v>
      </c>
    </row>
    <row r="8663" spans="1:4" x14ac:dyDescent="0.2">
      <c r="A8663">
        <v>104892</v>
      </c>
      <c r="B8663" t="s">
        <v>9460</v>
      </c>
      <c r="C8663" t="s">
        <v>54</v>
      </c>
      <c r="D8663">
        <v>108.44</v>
      </c>
    </row>
    <row r="8664" spans="1:4" x14ac:dyDescent="0.2">
      <c r="A8664">
        <v>104848</v>
      </c>
      <c r="B8664" t="s">
        <v>9461</v>
      </c>
      <c r="C8664" t="s">
        <v>54</v>
      </c>
      <c r="D8664">
        <v>71.180000000000007</v>
      </c>
    </row>
    <row r="8665" spans="1:4" x14ac:dyDescent="0.2">
      <c r="A8665">
        <v>104886</v>
      </c>
      <c r="B8665" t="s">
        <v>9462</v>
      </c>
      <c r="C8665" t="s">
        <v>54</v>
      </c>
      <c r="D8665">
        <v>54.24</v>
      </c>
    </row>
    <row r="8666" spans="1:4" x14ac:dyDescent="0.2">
      <c r="A8666">
        <v>104843</v>
      </c>
      <c r="B8666" t="s">
        <v>9463</v>
      </c>
      <c r="C8666" t="s">
        <v>54</v>
      </c>
      <c r="D8666">
        <v>119.44</v>
      </c>
    </row>
    <row r="8667" spans="1:4" x14ac:dyDescent="0.2">
      <c r="A8667">
        <v>104851</v>
      </c>
      <c r="B8667" t="s">
        <v>9464</v>
      </c>
      <c r="C8667" t="s">
        <v>54</v>
      </c>
      <c r="D8667">
        <v>78.61</v>
      </c>
    </row>
    <row r="8668" spans="1:4" x14ac:dyDescent="0.2">
      <c r="A8668">
        <v>104845</v>
      </c>
      <c r="B8668" t="s">
        <v>9465</v>
      </c>
      <c r="C8668" t="s">
        <v>54</v>
      </c>
      <c r="D8668">
        <v>135.74</v>
      </c>
    </row>
    <row r="8669" spans="1:4" x14ac:dyDescent="0.2">
      <c r="A8669">
        <v>104880</v>
      </c>
      <c r="B8669" t="s">
        <v>9466</v>
      </c>
      <c r="C8669" t="s">
        <v>54</v>
      </c>
      <c r="D8669">
        <v>89.6</v>
      </c>
    </row>
    <row r="8670" spans="1:4" x14ac:dyDescent="0.2">
      <c r="A8670">
        <v>104889</v>
      </c>
      <c r="B8670" t="s">
        <v>9467</v>
      </c>
      <c r="C8670" t="s">
        <v>54</v>
      </c>
      <c r="D8670">
        <v>62.48</v>
      </c>
    </row>
    <row r="8671" spans="1:4" x14ac:dyDescent="0.2">
      <c r="A8671">
        <v>95108</v>
      </c>
      <c r="B8671" t="s">
        <v>9468</v>
      </c>
      <c r="C8671" t="s">
        <v>77</v>
      </c>
      <c r="D8671">
        <v>38.590000000000003</v>
      </c>
    </row>
    <row r="8672" spans="1:4" x14ac:dyDescent="0.2">
      <c r="A8672">
        <v>104857</v>
      </c>
      <c r="B8672" t="s">
        <v>9469</v>
      </c>
      <c r="C8672" t="s">
        <v>54</v>
      </c>
      <c r="D8672">
        <v>0</v>
      </c>
    </row>
    <row r="8673" spans="1:4" x14ac:dyDescent="0.2">
      <c r="A8673">
        <v>104859</v>
      </c>
      <c r="B8673" t="s">
        <v>9470</v>
      </c>
      <c r="C8673" t="s">
        <v>54</v>
      </c>
      <c r="D8673">
        <v>0</v>
      </c>
    </row>
    <row r="8674" spans="1:4" x14ac:dyDescent="0.2">
      <c r="A8674">
        <v>104861</v>
      </c>
      <c r="B8674" t="s">
        <v>9471</v>
      </c>
      <c r="C8674" t="s">
        <v>54</v>
      </c>
      <c r="D8674">
        <v>0</v>
      </c>
    </row>
    <row r="8675" spans="1:4" x14ac:dyDescent="0.2">
      <c r="A8675">
        <v>104856</v>
      </c>
      <c r="B8675" t="s">
        <v>9472</v>
      </c>
      <c r="C8675" t="s">
        <v>54</v>
      </c>
      <c r="D8675">
        <v>0</v>
      </c>
    </row>
    <row r="8676" spans="1:4" x14ac:dyDescent="0.2">
      <c r="A8676">
        <v>104858</v>
      </c>
      <c r="B8676" t="s">
        <v>9473</v>
      </c>
      <c r="C8676" t="s">
        <v>54</v>
      </c>
      <c r="D8676">
        <v>0</v>
      </c>
    </row>
    <row r="8677" spans="1:4" x14ac:dyDescent="0.2">
      <c r="A8677">
        <v>104860</v>
      </c>
      <c r="B8677" t="s">
        <v>9474</v>
      </c>
      <c r="C8677" t="s">
        <v>54</v>
      </c>
      <c r="D8677">
        <v>0</v>
      </c>
    </row>
    <row r="8678" spans="1:4" x14ac:dyDescent="0.2">
      <c r="A8678">
        <v>104871</v>
      </c>
      <c r="B8678" t="s">
        <v>9475</v>
      </c>
      <c r="C8678" t="s">
        <v>54</v>
      </c>
      <c r="D8678">
        <v>0</v>
      </c>
    </row>
    <row r="8679" spans="1:4" x14ac:dyDescent="0.2">
      <c r="A8679">
        <v>104883</v>
      </c>
      <c r="B8679" t="s">
        <v>9476</v>
      </c>
      <c r="C8679" t="s">
        <v>54</v>
      </c>
      <c r="D8679">
        <v>0</v>
      </c>
    </row>
    <row r="8680" spans="1:4" x14ac:dyDescent="0.2">
      <c r="A8680">
        <v>104865</v>
      </c>
      <c r="B8680" t="s">
        <v>9477</v>
      </c>
      <c r="C8680" t="s">
        <v>54</v>
      </c>
      <c r="D8680">
        <v>0</v>
      </c>
    </row>
    <row r="8681" spans="1:4" x14ac:dyDescent="0.2">
      <c r="A8681">
        <v>104872</v>
      </c>
      <c r="B8681" t="s">
        <v>9478</v>
      </c>
      <c r="C8681" t="s">
        <v>54</v>
      </c>
      <c r="D8681">
        <v>0</v>
      </c>
    </row>
    <row r="8682" spans="1:4" x14ac:dyDescent="0.2">
      <c r="A8682">
        <v>104884</v>
      </c>
      <c r="B8682" t="s">
        <v>9479</v>
      </c>
      <c r="C8682" t="s">
        <v>54</v>
      </c>
      <c r="D8682">
        <v>0</v>
      </c>
    </row>
    <row r="8683" spans="1:4" x14ac:dyDescent="0.2">
      <c r="A8683">
        <v>104866</v>
      </c>
      <c r="B8683" t="s">
        <v>9480</v>
      </c>
      <c r="C8683" t="s">
        <v>54</v>
      </c>
      <c r="D8683">
        <v>0</v>
      </c>
    </row>
    <row r="8684" spans="1:4" x14ac:dyDescent="0.2">
      <c r="A8684">
        <v>104873</v>
      </c>
      <c r="B8684" t="s">
        <v>9481</v>
      </c>
      <c r="C8684" t="s">
        <v>54</v>
      </c>
      <c r="D8684">
        <v>0</v>
      </c>
    </row>
    <row r="8685" spans="1:4" x14ac:dyDescent="0.2">
      <c r="A8685">
        <v>104885</v>
      </c>
      <c r="B8685" t="s">
        <v>9482</v>
      </c>
      <c r="C8685" t="s">
        <v>54</v>
      </c>
      <c r="D8685">
        <v>0</v>
      </c>
    </row>
    <row r="8686" spans="1:4" x14ac:dyDescent="0.2">
      <c r="A8686">
        <v>104867</v>
      </c>
      <c r="B8686" t="s">
        <v>9483</v>
      </c>
      <c r="C8686" t="s">
        <v>54</v>
      </c>
      <c r="D8686">
        <v>0</v>
      </c>
    </row>
    <row r="8687" spans="1:4" x14ac:dyDescent="0.2">
      <c r="A8687">
        <v>104868</v>
      </c>
      <c r="B8687" t="s">
        <v>9484</v>
      </c>
      <c r="C8687" t="s">
        <v>54</v>
      </c>
      <c r="D8687">
        <v>0</v>
      </c>
    </row>
    <row r="8688" spans="1:4" x14ac:dyDescent="0.2">
      <c r="A8688">
        <v>104874</v>
      </c>
      <c r="B8688" t="s">
        <v>9485</v>
      </c>
      <c r="C8688" t="s">
        <v>54</v>
      </c>
      <c r="D8688">
        <v>0</v>
      </c>
    </row>
    <row r="8689" spans="1:4" x14ac:dyDescent="0.2">
      <c r="A8689">
        <v>104862</v>
      </c>
      <c r="B8689" t="s">
        <v>9486</v>
      </c>
      <c r="C8689" t="s">
        <v>54</v>
      </c>
      <c r="D8689">
        <v>0</v>
      </c>
    </row>
    <row r="8690" spans="1:4" x14ac:dyDescent="0.2">
      <c r="A8690">
        <v>104869</v>
      </c>
      <c r="B8690" t="s">
        <v>9487</v>
      </c>
      <c r="C8690" t="s">
        <v>54</v>
      </c>
      <c r="D8690">
        <v>0</v>
      </c>
    </row>
    <row r="8691" spans="1:4" x14ac:dyDescent="0.2">
      <c r="A8691">
        <v>104881</v>
      </c>
      <c r="B8691" t="s">
        <v>9488</v>
      </c>
      <c r="C8691" t="s">
        <v>54</v>
      </c>
      <c r="D8691">
        <v>0</v>
      </c>
    </row>
    <row r="8692" spans="1:4" x14ac:dyDescent="0.2">
      <c r="A8692">
        <v>104863</v>
      </c>
      <c r="B8692" t="s">
        <v>9489</v>
      </c>
      <c r="C8692" t="s">
        <v>54</v>
      </c>
      <c r="D8692">
        <v>0</v>
      </c>
    </row>
    <row r="8693" spans="1:4" x14ac:dyDescent="0.2">
      <c r="A8693">
        <v>104870</v>
      </c>
      <c r="B8693" t="s">
        <v>9490</v>
      </c>
      <c r="C8693" t="s">
        <v>54</v>
      </c>
      <c r="D8693">
        <v>0</v>
      </c>
    </row>
    <row r="8694" spans="1:4" x14ac:dyDescent="0.2">
      <c r="A8694">
        <v>104882</v>
      </c>
      <c r="B8694" t="s">
        <v>9491</v>
      </c>
      <c r="C8694" t="s">
        <v>54</v>
      </c>
      <c r="D8694">
        <v>0</v>
      </c>
    </row>
    <row r="8695" spans="1:4" x14ac:dyDescent="0.2">
      <c r="A8695">
        <v>104864</v>
      </c>
      <c r="B8695" t="s">
        <v>9492</v>
      </c>
      <c r="C8695" t="s">
        <v>54</v>
      </c>
      <c r="D8695">
        <v>0</v>
      </c>
    </row>
    <row r="8696" spans="1:4" x14ac:dyDescent="0.2">
      <c r="A8696">
        <v>104876</v>
      </c>
      <c r="B8696" t="s">
        <v>9493</v>
      </c>
      <c r="C8696" t="s">
        <v>77</v>
      </c>
      <c r="D8696">
        <v>21.68</v>
      </c>
    </row>
    <row r="8697" spans="1:4" x14ac:dyDescent="0.2">
      <c r="A8697">
        <v>104875</v>
      </c>
      <c r="B8697" t="s">
        <v>9494</v>
      </c>
      <c r="C8697" t="s">
        <v>54</v>
      </c>
      <c r="D8697">
        <v>111.03</v>
      </c>
    </row>
    <row r="8698" spans="1:4" x14ac:dyDescent="0.2">
      <c r="A8698">
        <v>105942</v>
      </c>
      <c r="B8698" t="s">
        <v>9495</v>
      </c>
      <c r="C8698" t="s">
        <v>54</v>
      </c>
      <c r="D8698">
        <v>0</v>
      </c>
    </row>
    <row r="8699" spans="1:4" x14ac:dyDescent="0.2">
      <c r="A8699">
        <v>105943</v>
      </c>
      <c r="B8699" t="s">
        <v>9496</v>
      </c>
      <c r="C8699" t="s">
        <v>54</v>
      </c>
      <c r="D8699">
        <v>0</v>
      </c>
    </row>
    <row r="8700" spans="1:4" x14ac:dyDescent="0.2">
      <c r="A8700">
        <v>105941</v>
      </c>
      <c r="B8700" t="s">
        <v>9497</v>
      </c>
      <c r="C8700" t="s">
        <v>59</v>
      </c>
      <c r="D8700">
        <v>0</v>
      </c>
    </row>
    <row r="8701" spans="1:4" x14ac:dyDescent="0.2">
      <c r="A8701">
        <v>105940</v>
      </c>
      <c r="B8701" t="s">
        <v>9498</v>
      </c>
      <c r="C8701" t="s">
        <v>59</v>
      </c>
      <c r="D8701">
        <v>0</v>
      </c>
    </row>
    <row r="8702" spans="1:4" x14ac:dyDescent="0.2">
      <c r="A8702">
        <v>105938</v>
      </c>
      <c r="B8702" t="s">
        <v>9499</v>
      </c>
      <c r="C8702" t="s">
        <v>59</v>
      </c>
      <c r="D8702">
        <v>0</v>
      </c>
    </row>
    <row r="8703" spans="1:4" x14ac:dyDescent="0.2">
      <c r="A8703">
        <v>105939</v>
      </c>
      <c r="B8703" t="s">
        <v>9500</v>
      </c>
      <c r="C8703" t="s">
        <v>59</v>
      </c>
      <c r="D8703">
        <v>0</v>
      </c>
    </row>
    <row r="8704" spans="1:4" x14ac:dyDescent="0.2">
      <c r="A8704">
        <v>96120</v>
      </c>
      <c r="B8704" t="s">
        <v>9501</v>
      </c>
      <c r="C8704" t="s">
        <v>54</v>
      </c>
      <c r="D8704">
        <v>3.22</v>
      </c>
    </row>
    <row r="8705" spans="1:4" x14ac:dyDescent="0.2">
      <c r="A8705">
        <v>96123</v>
      </c>
      <c r="B8705" t="s">
        <v>9502</v>
      </c>
      <c r="C8705" t="s">
        <v>54</v>
      </c>
      <c r="D8705">
        <v>28.77</v>
      </c>
    </row>
    <row r="8706" spans="1:4" x14ac:dyDescent="0.2">
      <c r="A8706">
        <v>96122</v>
      </c>
      <c r="B8706" t="s">
        <v>9503</v>
      </c>
      <c r="C8706" t="s">
        <v>54</v>
      </c>
      <c r="D8706">
        <v>38.06</v>
      </c>
    </row>
    <row r="8707" spans="1:4" x14ac:dyDescent="0.2">
      <c r="A8707">
        <v>96121</v>
      </c>
      <c r="B8707" t="s">
        <v>9504</v>
      </c>
      <c r="C8707" t="s">
        <v>54</v>
      </c>
      <c r="D8707">
        <v>11.29</v>
      </c>
    </row>
    <row r="8708" spans="1:4" x14ac:dyDescent="0.2">
      <c r="A8708">
        <v>99054</v>
      </c>
      <c r="B8708" t="s">
        <v>9505</v>
      </c>
      <c r="C8708" t="s">
        <v>59</v>
      </c>
      <c r="D8708">
        <v>59.95</v>
      </c>
    </row>
    <row r="8709" spans="1:4" x14ac:dyDescent="0.2">
      <c r="A8709">
        <v>96110</v>
      </c>
      <c r="B8709" t="s">
        <v>9506</v>
      </c>
      <c r="C8709" t="s">
        <v>59</v>
      </c>
      <c r="D8709">
        <v>79.77</v>
      </c>
    </row>
    <row r="8710" spans="1:4" x14ac:dyDescent="0.2">
      <c r="A8710">
        <v>96114</v>
      </c>
      <c r="B8710" t="s">
        <v>9507</v>
      </c>
      <c r="C8710" t="s">
        <v>59</v>
      </c>
      <c r="D8710">
        <v>80.739999999999995</v>
      </c>
    </row>
    <row r="8711" spans="1:4" x14ac:dyDescent="0.2">
      <c r="A8711">
        <v>104757</v>
      </c>
      <c r="B8711" t="s">
        <v>9508</v>
      </c>
      <c r="C8711" t="s">
        <v>59</v>
      </c>
      <c r="D8711">
        <v>0</v>
      </c>
    </row>
    <row r="8712" spans="1:4" x14ac:dyDescent="0.2">
      <c r="A8712">
        <v>104756</v>
      </c>
      <c r="B8712" t="s">
        <v>9509</v>
      </c>
      <c r="C8712" t="s">
        <v>59</v>
      </c>
      <c r="D8712">
        <v>166.45</v>
      </c>
    </row>
    <row r="8713" spans="1:4" x14ac:dyDescent="0.2">
      <c r="A8713">
        <v>96112</v>
      </c>
      <c r="B8713" t="s">
        <v>9510</v>
      </c>
      <c r="C8713" t="s">
        <v>59</v>
      </c>
      <c r="D8713">
        <v>129.27000000000001</v>
      </c>
    </row>
    <row r="8714" spans="1:4" x14ac:dyDescent="0.2">
      <c r="A8714">
        <v>96113</v>
      </c>
      <c r="B8714" t="s">
        <v>9511</v>
      </c>
      <c r="C8714" t="s">
        <v>59</v>
      </c>
      <c r="D8714">
        <v>48.29</v>
      </c>
    </row>
    <row r="8715" spans="1:4" x14ac:dyDescent="0.2">
      <c r="A8715">
        <v>96109</v>
      </c>
      <c r="B8715" t="s">
        <v>9512</v>
      </c>
      <c r="C8715" t="s">
        <v>59</v>
      </c>
      <c r="D8715">
        <v>53</v>
      </c>
    </row>
    <row r="8716" spans="1:4" x14ac:dyDescent="0.2">
      <c r="A8716">
        <v>96116</v>
      </c>
      <c r="B8716" t="s">
        <v>9513</v>
      </c>
      <c r="C8716" t="s">
        <v>59</v>
      </c>
      <c r="D8716">
        <v>62.24</v>
      </c>
    </row>
    <row r="8717" spans="1:4" x14ac:dyDescent="0.2">
      <c r="A8717">
        <v>96111</v>
      </c>
      <c r="B8717" t="s">
        <v>9514</v>
      </c>
      <c r="C8717" t="s">
        <v>59</v>
      </c>
      <c r="D8717">
        <v>59.78</v>
      </c>
    </row>
    <row r="8718" spans="1:4" x14ac:dyDescent="0.2">
      <c r="A8718">
        <v>96486</v>
      </c>
      <c r="B8718" t="s">
        <v>455</v>
      </c>
      <c r="C8718" t="s">
        <v>59</v>
      </c>
      <c r="D8718">
        <v>72.03</v>
      </c>
    </row>
    <row r="8719" spans="1:4" x14ac:dyDescent="0.2">
      <c r="A8719">
        <v>96485</v>
      </c>
      <c r="B8719" t="s">
        <v>9515</v>
      </c>
      <c r="C8719" t="s">
        <v>59</v>
      </c>
      <c r="D8719">
        <v>69.569999999999993</v>
      </c>
    </row>
    <row r="8720" spans="1:4" x14ac:dyDescent="0.2">
      <c r="A8720">
        <v>97557</v>
      </c>
      <c r="B8720" t="s">
        <v>9516</v>
      </c>
      <c r="C8720" t="s">
        <v>59</v>
      </c>
      <c r="D8720">
        <v>0</v>
      </c>
    </row>
    <row r="8721" spans="1:4" x14ac:dyDescent="0.2">
      <c r="A8721">
        <v>101807</v>
      </c>
      <c r="B8721" t="s">
        <v>9517</v>
      </c>
      <c r="C8721" t="s">
        <v>77</v>
      </c>
      <c r="D8721">
        <v>527.38</v>
      </c>
    </row>
    <row r="8722" spans="1:4" x14ac:dyDescent="0.2">
      <c r="A8722">
        <v>101806</v>
      </c>
      <c r="B8722" t="s">
        <v>9518</v>
      </c>
      <c r="C8722" t="s">
        <v>77</v>
      </c>
      <c r="D8722">
        <v>569.38</v>
      </c>
    </row>
    <row r="8723" spans="1:4" x14ac:dyDescent="0.2">
      <c r="A8723">
        <v>101808</v>
      </c>
      <c r="B8723" t="s">
        <v>9519</v>
      </c>
      <c r="C8723" t="s">
        <v>77</v>
      </c>
      <c r="D8723">
        <v>611</v>
      </c>
    </row>
    <row r="8724" spans="1:4" x14ac:dyDescent="0.2">
      <c r="A8724">
        <v>98058</v>
      </c>
      <c r="B8724" t="s">
        <v>9520</v>
      </c>
      <c r="C8724" t="s">
        <v>77</v>
      </c>
      <c r="D8724">
        <v>1980.75</v>
      </c>
    </row>
    <row r="8725" spans="1:4" x14ac:dyDescent="0.2">
      <c r="A8725">
        <v>98059</v>
      </c>
      <c r="B8725" t="s">
        <v>9521</v>
      </c>
      <c r="C8725" t="s">
        <v>77</v>
      </c>
      <c r="D8725">
        <v>4346.17</v>
      </c>
    </row>
    <row r="8726" spans="1:4" x14ac:dyDescent="0.2">
      <c r="A8726">
        <v>98060</v>
      </c>
      <c r="B8726" t="s">
        <v>9522</v>
      </c>
      <c r="C8726" t="s">
        <v>77</v>
      </c>
      <c r="D8726">
        <v>6093.09</v>
      </c>
    </row>
    <row r="8727" spans="1:4" x14ac:dyDescent="0.2">
      <c r="A8727">
        <v>98061</v>
      </c>
      <c r="B8727" t="s">
        <v>9523</v>
      </c>
      <c r="C8727" t="s">
        <v>77</v>
      </c>
      <c r="D8727">
        <v>8519.91</v>
      </c>
    </row>
    <row r="8728" spans="1:4" x14ac:dyDescent="0.2">
      <c r="A8728">
        <v>98088</v>
      </c>
      <c r="B8728" t="s">
        <v>9524</v>
      </c>
      <c r="C8728" t="s">
        <v>77</v>
      </c>
      <c r="D8728">
        <v>3459.47</v>
      </c>
    </row>
    <row r="8729" spans="1:4" x14ac:dyDescent="0.2">
      <c r="A8729">
        <v>98089</v>
      </c>
      <c r="B8729" t="s">
        <v>9525</v>
      </c>
      <c r="C8729" t="s">
        <v>77</v>
      </c>
      <c r="D8729">
        <v>5495.41</v>
      </c>
    </row>
    <row r="8730" spans="1:4" x14ac:dyDescent="0.2">
      <c r="A8730">
        <v>98090</v>
      </c>
      <c r="B8730" t="s">
        <v>9526</v>
      </c>
      <c r="C8730" t="s">
        <v>77</v>
      </c>
      <c r="D8730">
        <v>8675.6299999999992</v>
      </c>
    </row>
    <row r="8731" spans="1:4" x14ac:dyDescent="0.2">
      <c r="A8731">
        <v>98091</v>
      </c>
      <c r="B8731" t="s">
        <v>9527</v>
      </c>
      <c r="C8731" t="s">
        <v>77</v>
      </c>
      <c r="D8731">
        <v>11357.57</v>
      </c>
    </row>
    <row r="8732" spans="1:4" x14ac:dyDescent="0.2">
      <c r="A8732">
        <v>98092</v>
      </c>
      <c r="B8732" t="s">
        <v>9528</v>
      </c>
      <c r="C8732" t="s">
        <v>77</v>
      </c>
      <c r="D8732">
        <v>13215.83</v>
      </c>
    </row>
    <row r="8733" spans="1:4" x14ac:dyDescent="0.2">
      <c r="A8733">
        <v>98093</v>
      </c>
      <c r="B8733" t="s">
        <v>9529</v>
      </c>
      <c r="C8733" t="s">
        <v>77</v>
      </c>
      <c r="D8733">
        <v>15617.51</v>
      </c>
    </row>
    <row r="8734" spans="1:4" x14ac:dyDescent="0.2">
      <c r="A8734">
        <v>98072</v>
      </c>
      <c r="B8734" t="s">
        <v>9530</v>
      </c>
      <c r="C8734" t="s">
        <v>77</v>
      </c>
      <c r="D8734">
        <v>4165.49</v>
      </c>
    </row>
    <row r="8735" spans="1:4" x14ac:dyDescent="0.2">
      <c r="A8735">
        <v>98073</v>
      </c>
      <c r="B8735" t="s">
        <v>9531</v>
      </c>
      <c r="C8735" t="s">
        <v>77</v>
      </c>
      <c r="D8735">
        <v>6576.44</v>
      </c>
    </row>
    <row r="8736" spans="1:4" x14ac:dyDescent="0.2">
      <c r="A8736">
        <v>98074</v>
      </c>
      <c r="B8736" t="s">
        <v>9532</v>
      </c>
      <c r="C8736" t="s">
        <v>77</v>
      </c>
      <c r="D8736">
        <v>10297.36</v>
      </c>
    </row>
    <row r="8737" spans="1:4" x14ac:dyDescent="0.2">
      <c r="A8737">
        <v>98075</v>
      </c>
      <c r="B8737" t="s">
        <v>9533</v>
      </c>
      <c r="C8737" t="s">
        <v>77</v>
      </c>
      <c r="D8737">
        <v>13437.34</v>
      </c>
    </row>
    <row r="8738" spans="1:4" x14ac:dyDescent="0.2">
      <c r="A8738">
        <v>98076</v>
      </c>
      <c r="B8738" t="s">
        <v>9534</v>
      </c>
      <c r="C8738" t="s">
        <v>77</v>
      </c>
      <c r="D8738">
        <v>15536.94</v>
      </c>
    </row>
    <row r="8739" spans="1:4" x14ac:dyDescent="0.2">
      <c r="A8739">
        <v>98077</v>
      </c>
      <c r="B8739" t="s">
        <v>9535</v>
      </c>
      <c r="C8739" t="s">
        <v>77</v>
      </c>
      <c r="D8739">
        <v>18324.48</v>
      </c>
    </row>
    <row r="8740" spans="1:4" x14ac:dyDescent="0.2">
      <c r="A8740">
        <v>98062</v>
      </c>
      <c r="B8740" t="s">
        <v>9536</v>
      </c>
      <c r="C8740" t="s">
        <v>77</v>
      </c>
      <c r="D8740">
        <v>3415.76</v>
      </c>
    </row>
    <row r="8741" spans="1:4" x14ac:dyDescent="0.2">
      <c r="A8741">
        <v>98063</v>
      </c>
      <c r="B8741" t="s">
        <v>9537</v>
      </c>
      <c r="C8741" t="s">
        <v>77</v>
      </c>
      <c r="D8741">
        <v>5223.46</v>
      </c>
    </row>
    <row r="8742" spans="1:4" x14ac:dyDescent="0.2">
      <c r="A8742">
        <v>98064</v>
      </c>
      <c r="B8742" t="s">
        <v>9538</v>
      </c>
      <c r="C8742" t="s">
        <v>77</v>
      </c>
      <c r="D8742">
        <v>6049.46</v>
      </c>
    </row>
    <row r="8743" spans="1:4" x14ac:dyDescent="0.2">
      <c r="A8743">
        <v>98065</v>
      </c>
      <c r="B8743" t="s">
        <v>9539</v>
      </c>
      <c r="C8743" t="s">
        <v>77</v>
      </c>
      <c r="D8743">
        <v>8422.6</v>
      </c>
    </row>
    <row r="8744" spans="1:4" x14ac:dyDescent="0.2">
      <c r="A8744">
        <v>98094</v>
      </c>
      <c r="B8744" t="s">
        <v>9540</v>
      </c>
      <c r="C8744" t="s">
        <v>77</v>
      </c>
      <c r="D8744">
        <v>2891.97</v>
      </c>
    </row>
    <row r="8745" spans="1:4" x14ac:dyDescent="0.2">
      <c r="A8745">
        <v>98099</v>
      </c>
      <c r="B8745" t="s">
        <v>9541</v>
      </c>
      <c r="C8745" t="s">
        <v>77</v>
      </c>
      <c r="D8745">
        <v>4948.29</v>
      </c>
    </row>
    <row r="8746" spans="1:4" x14ac:dyDescent="0.2">
      <c r="A8746">
        <v>98100</v>
      </c>
      <c r="B8746" t="s">
        <v>9542</v>
      </c>
      <c r="C8746" t="s">
        <v>77</v>
      </c>
      <c r="D8746">
        <v>6494.7</v>
      </c>
    </row>
    <row r="8747" spans="1:4" x14ac:dyDescent="0.2">
      <c r="A8747">
        <v>98101</v>
      </c>
      <c r="B8747" t="s">
        <v>9543</v>
      </c>
      <c r="C8747" t="s">
        <v>77</v>
      </c>
      <c r="D8747">
        <v>9606.89</v>
      </c>
    </row>
    <row r="8748" spans="1:4" x14ac:dyDescent="0.2">
      <c r="A8748">
        <v>98078</v>
      </c>
      <c r="B8748" t="s">
        <v>9544</v>
      </c>
      <c r="C8748" t="s">
        <v>77</v>
      </c>
      <c r="D8748">
        <v>4524.3999999999996</v>
      </c>
    </row>
    <row r="8749" spans="1:4" x14ac:dyDescent="0.2">
      <c r="A8749">
        <v>98079</v>
      </c>
      <c r="B8749" t="s">
        <v>9545</v>
      </c>
      <c r="C8749" t="s">
        <v>77</v>
      </c>
      <c r="D8749">
        <v>7951.63</v>
      </c>
    </row>
    <row r="8750" spans="1:4" x14ac:dyDescent="0.2">
      <c r="A8750">
        <v>98080</v>
      </c>
      <c r="B8750" t="s">
        <v>9546</v>
      </c>
      <c r="C8750" t="s">
        <v>77</v>
      </c>
      <c r="D8750">
        <v>10259.719999999999</v>
      </c>
    </row>
    <row r="8751" spans="1:4" x14ac:dyDescent="0.2">
      <c r="A8751">
        <v>98081</v>
      </c>
      <c r="B8751" t="s">
        <v>9547</v>
      </c>
      <c r="C8751" t="s">
        <v>77</v>
      </c>
      <c r="D8751">
        <v>15226.33</v>
      </c>
    </row>
    <row r="8752" spans="1:4" x14ac:dyDescent="0.2">
      <c r="A8752">
        <v>98052</v>
      </c>
      <c r="B8752" t="s">
        <v>9548</v>
      </c>
      <c r="C8752" t="s">
        <v>77</v>
      </c>
      <c r="D8752">
        <v>2284</v>
      </c>
    </row>
    <row r="8753" spans="1:4" x14ac:dyDescent="0.2">
      <c r="A8753">
        <v>98053</v>
      </c>
      <c r="B8753" t="s">
        <v>9549</v>
      </c>
      <c r="C8753" t="s">
        <v>77</v>
      </c>
      <c r="D8753">
        <v>3151.97</v>
      </c>
    </row>
    <row r="8754" spans="1:4" x14ac:dyDescent="0.2">
      <c r="A8754">
        <v>98054</v>
      </c>
      <c r="B8754" t="s">
        <v>9550</v>
      </c>
      <c r="C8754" t="s">
        <v>77</v>
      </c>
      <c r="D8754">
        <v>5168.37</v>
      </c>
    </row>
    <row r="8755" spans="1:4" x14ac:dyDescent="0.2">
      <c r="A8755">
        <v>98055</v>
      </c>
      <c r="B8755" t="s">
        <v>9551</v>
      </c>
      <c r="C8755" t="s">
        <v>77</v>
      </c>
      <c r="D8755">
        <v>7033.18</v>
      </c>
    </row>
    <row r="8756" spans="1:4" x14ac:dyDescent="0.2">
      <c r="A8756">
        <v>98056</v>
      </c>
      <c r="B8756" t="s">
        <v>9552</v>
      </c>
      <c r="C8756" t="s">
        <v>77</v>
      </c>
      <c r="D8756">
        <v>8220.1</v>
      </c>
    </row>
    <row r="8757" spans="1:4" x14ac:dyDescent="0.2">
      <c r="A8757">
        <v>98057</v>
      </c>
      <c r="B8757" t="s">
        <v>9553</v>
      </c>
      <c r="C8757" t="s">
        <v>77</v>
      </c>
      <c r="D8757">
        <v>9790.18</v>
      </c>
    </row>
    <row r="8758" spans="1:4" x14ac:dyDescent="0.2">
      <c r="A8758">
        <v>98082</v>
      </c>
      <c r="B8758" t="s">
        <v>9554</v>
      </c>
      <c r="C8758" t="s">
        <v>77</v>
      </c>
      <c r="D8758">
        <v>3971.09</v>
      </c>
    </row>
    <row r="8759" spans="1:4" x14ac:dyDescent="0.2">
      <c r="A8759">
        <v>98083</v>
      </c>
      <c r="B8759" t="s">
        <v>9555</v>
      </c>
      <c r="C8759" t="s">
        <v>77</v>
      </c>
      <c r="D8759">
        <v>5233.1099999999997</v>
      </c>
    </row>
    <row r="8760" spans="1:4" x14ac:dyDescent="0.2">
      <c r="A8760">
        <v>98084</v>
      </c>
      <c r="B8760" t="s">
        <v>9556</v>
      </c>
      <c r="C8760" t="s">
        <v>77</v>
      </c>
      <c r="D8760">
        <v>7331.89</v>
      </c>
    </row>
    <row r="8761" spans="1:4" x14ac:dyDescent="0.2">
      <c r="A8761">
        <v>98085</v>
      </c>
      <c r="B8761" t="s">
        <v>9557</v>
      </c>
      <c r="C8761" t="s">
        <v>77</v>
      </c>
      <c r="D8761">
        <v>9937.26</v>
      </c>
    </row>
    <row r="8762" spans="1:4" x14ac:dyDescent="0.2">
      <c r="A8762">
        <v>98087</v>
      </c>
      <c r="B8762" t="s">
        <v>9558</v>
      </c>
      <c r="C8762" t="s">
        <v>77</v>
      </c>
      <c r="D8762">
        <v>11962.72</v>
      </c>
    </row>
    <row r="8763" spans="1:4" x14ac:dyDescent="0.2">
      <c r="A8763">
        <v>98086</v>
      </c>
      <c r="B8763" t="s">
        <v>9559</v>
      </c>
      <c r="C8763" t="s">
        <v>77</v>
      </c>
      <c r="D8763">
        <v>11213.29</v>
      </c>
    </row>
    <row r="8764" spans="1:4" x14ac:dyDescent="0.2">
      <c r="A8764">
        <v>98066</v>
      </c>
      <c r="B8764" t="s">
        <v>9560</v>
      </c>
      <c r="C8764" t="s">
        <v>77</v>
      </c>
      <c r="D8764">
        <v>4925.79</v>
      </c>
    </row>
    <row r="8765" spans="1:4" x14ac:dyDescent="0.2">
      <c r="A8765">
        <v>98067</v>
      </c>
      <c r="B8765" t="s">
        <v>9561</v>
      </c>
      <c r="C8765" t="s">
        <v>77</v>
      </c>
      <c r="D8765">
        <v>6562.73</v>
      </c>
    </row>
    <row r="8766" spans="1:4" x14ac:dyDescent="0.2">
      <c r="A8766">
        <v>98068</v>
      </c>
      <c r="B8766" t="s">
        <v>9562</v>
      </c>
      <c r="C8766" t="s">
        <v>77</v>
      </c>
      <c r="D8766">
        <v>9268.75</v>
      </c>
    </row>
    <row r="8767" spans="1:4" x14ac:dyDescent="0.2">
      <c r="A8767">
        <v>98069</v>
      </c>
      <c r="B8767" t="s">
        <v>9563</v>
      </c>
      <c r="C8767" t="s">
        <v>77</v>
      </c>
      <c r="D8767">
        <v>12475.23</v>
      </c>
    </row>
    <row r="8768" spans="1:4" x14ac:dyDescent="0.2">
      <c r="A8768">
        <v>98071</v>
      </c>
      <c r="B8768" t="s">
        <v>9564</v>
      </c>
      <c r="C8768" t="s">
        <v>77</v>
      </c>
      <c r="D8768">
        <v>15511.08</v>
      </c>
    </row>
    <row r="8769" spans="1:4" x14ac:dyDescent="0.2">
      <c r="A8769">
        <v>98070</v>
      </c>
      <c r="B8769" t="s">
        <v>9565</v>
      </c>
      <c r="C8769" t="s">
        <v>77</v>
      </c>
      <c r="D8769">
        <v>14241.19</v>
      </c>
    </row>
    <row r="8770" spans="1:4" x14ac:dyDescent="0.2">
      <c r="A8770">
        <v>104915</v>
      </c>
      <c r="B8770" t="s">
        <v>9566</v>
      </c>
      <c r="C8770" t="s">
        <v>61</v>
      </c>
      <c r="D8770">
        <v>10.7</v>
      </c>
    </row>
    <row r="8771" spans="1:4" x14ac:dyDescent="0.2">
      <c r="A8771">
        <v>96546</v>
      </c>
      <c r="B8771" t="s">
        <v>9567</v>
      </c>
      <c r="C8771" t="s">
        <v>61</v>
      </c>
      <c r="D8771">
        <v>14.38</v>
      </c>
    </row>
    <row r="8772" spans="1:4" x14ac:dyDescent="0.2">
      <c r="A8772">
        <v>96544</v>
      </c>
      <c r="B8772" t="s">
        <v>9568</v>
      </c>
      <c r="C8772" t="s">
        <v>61</v>
      </c>
      <c r="D8772">
        <v>18.059999999999999</v>
      </c>
    </row>
    <row r="8773" spans="1:4" x14ac:dyDescent="0.2">
      <c r="A8773">
        <v>96545</v>
      </c>
      <c r="B8773" t="s">
        <v>9569</v>
      </c>
      <c r="C8773" t="s">
        <v>61</v>
      </c>
      <c r="D8773">
        <v>16.38</v>
      </c>
    </row>
    <row r="8774" spans="1:4" x14ac:dyDescent="0.2">
      <c r="A8774">
        <v>96543</v>
      </c>
      <c r="B8774" t="s">
        <v>9570</v>
      </c>
      <c r="C8774" t="s">
        <v>61</v>
      </c>
      <c r="D8774">
        <v>19.91</v>
      </c>
    </row>
    <row r="8775" spans="1:4" x14ac:dyDescent="0.2">
      <c r="A8775">
        <v>104922</v>
      </c>
      <c r="B8775" t="s">
        <v>9571</v>
      </c>
      <c r="C8775" t="s">
        <v>61</v>
      </c>
      <c r="D8775">
        <v>11.67</v>
      </c>
    </row>
    <row r="8776" spans="1:4" x14ac:dyDescent="0.2">
      <c r="A8776">
        <v>104920</v>
      </c>
      <c r="B8776" t="s">
        <v>9572</v>
      </c>
      <c r="C8776" t="s">
        <v>61</v>
      </c>
      <c r="D8776">
        <v>11.15</v>
      </c>
    </row>
    <row r="8777" spans="1:4" x14ac:dyDescent="0.2">
      <c r="A8777">
        <v>104921</v>
      </c>
      <c r="B8777" t="s">
        <v>9573</v>
      </c>
      <c r="C8777" t="s">
        <v>61</v>
      </c>
      <c r="D8777">
        <v>10.55</v>
      </c>
    </row>
    <row r="8778" spans="1:4" x14ac:dyDescent="0.2">
      <c r="A8778">
        <v>104919</v>
      </c>
      <c r="B8778" t="s">
        <v>9574</v>
      </c>
      <c r="C8778" t="s">
        <v>61</v>
      </c>
      <c r="D8778">
        <v>13.15</v>
      </c>
    </row>
    <row r="8779" spans="1:4" x14ac:dyDescent="0.2">
      <c r="A8779">
        <v>104917</v>
      </c>
      <c r="B8779" t="s">
        <v>9575</v>
      </c>
      <c r="C8779" t="s">
        <v>61</v>
      </c>
      <c r="D8779">
        <v>15.76</v>
      </c>
    </row>
    <row r="8780" spans="1:4" x14ac:dyDescent="0.2">
      <c r="A8780">
        <v>104918</v>
      </c>
      <c r="B8780" t="s">
        <v>9576</v>
      </c>
      <c r="C8780" t="s">
        <v>61</v>
      </c>
      <c r="D8780">
        <v>14.7</v>
      </c>
    </row>
    <row r="8781" spans="1:4" x14ac:dyDescent="0.2">
      <c r="A8781">
        <v>104916</v>
      </c>
      <c r="B8781" t="s">
        <v>9577</v>
      </c>
      <c r="C8781" t="s">
        <v>61</v>
      </c>
      <c r="D8781">
        <v>16.850000000000001</v>
      </c>
    </row>
    <row r="8782" spans="1:4" x14ac:dyDescent="0.2">
      <c r="A8782">
        <v>96557</v>
      </c>
      <c r="B8782" t="s">
        <v>9578</v>
      </c>
      <c r="C8782" t="s">
        <v>69</v>
      </c>
      <c r="D8782">
        <v>992.58</v>
      </c>
    </row>
    <row r="8783" spans="1:4" x14ac:dyDescent="0.2">
      <c r="A8783">
        <v>96555</v>
      </c>
      <c r="B8783" t="s">
        <v>393</v>
      </c>
      <c r="C8783" t="s">
        <v>69</v>
      </c>
      <c r="D8783">
        <v>866.92</v>
      </c>
    </row>
    <row r="8784" spans="1:4" x14ac:dyDescent="0.2">
      <c r="A8784">
        <v>104924</v>
      </c>
      <c r="B8784" t="s">
        <v>9579</v>
      </c>
      <c r="C8784" t="s">
        <v>69</v>
      </c>
      <c r="D8784">
        <v>1022.54</v>
      </c>
    </row>
    <row r="8785" spans="1:4" x14ac:dyDescent="0.2">
      <c r="A8785">
        <v>104923</v>
      </c>
      <c r="B8785" t="s">
        <v>9580</v>
      </c>
      <c r="C8785" t="s">
        <v>69</v>
      </c>
      <c r="D8785">
        <v>924.36</v>
      </c>
    </row>
    <row r="8786" spans="1:4" x14ac:dyDescent="0.2">
      <c r="A8786">
        <v>96558</v>
      </c>
      <c r="B8786" t="s">
        <v>9581</v>
      </c>
      <c r="C8786" t="s">
        <v>69</v>
      </c>
      <c r="D8786">
        <v>1031.17</v>
      </c>
    </row>
    <row r="8787" spans="1:4" x14ac:dyDescent="0.2">
      <c r="A8787">
        <v>96556</v>
      </c>
      <c r="B8787" t="s">
        <v>9582</v>
      </c>
      <c r="C8787" t="s">
        <v>69</v>
      </c>
      <c r="D8787">
        <v>1016.98</v>
      </c>
    </row>
    <row r="8788" spans="1:4" x14ac:dyDescent="0.2">
      <c r="A8788">
        <v>96523</v>
      </c>
      <c r="B8788" t="s">
        <v>9583</v>
      </c>
      <c r="C8788" t="s">
        <v>69</v>
      </c>
      <c r="D8788">
        <v>91.67</v>
      </c>
    </row>
    <row r="8789" spans="1:4" x14ac:dyDescent="0.2">
      <c r="A8789">
        <v>96522</v>
      </c>
      <c r="B8789" t="s">
        <v>9584</v>
      </c>
      <c r="C8789" t="s">
        <v>69</v>
      </c>
      <c r="D8789">
        <v>138.44</v>
      </c>
    </row>
    <row r="8790" spans="1:4" x14ac:dyDescent="0.2">
      <c r="A8790">
        <v>96527</v>
      </c>
      <c r="B8790" t="s">
        <v>392</v>
      </c>
      <c r="C8790" t="s">
        <v>69</v>
      </c>
      <c r="D8790">
        <v>100.91</v>
      </c>
    </row>
    <row r="8791" spans="1:4" x14ac:dyDescent="0.2">
      <c r="A8791">
        <v>96526</v>
      </c>
      <c r="B8791" t="s">
        <v>405</v>
      </c>
      <c r="C8791" t="s">
        <v>69</v>
      </c>
      <c r="D8791">
        <v>197.84</v>
      </c>
    </row>
    <row r="8792" spans="1:4" x14ac:dyDescent="0.2">
      <c r="A8792">
        <v>96521</v>
      </c>
      <c r="B8792" t="s">
        <v>9585</v>
      </c>
      <c r="C8792" t="s">
        <v>69</v>
      </c>
      <c r="D8792">
        <v>39.57</v>
      </c>
    </row>
    <row r="8793" spans="1:4" x14ac:dyDescent="0.2">
      <c r="A8793">
        <v>96520</v>
      </c>
      <c r="B8793" t="s">
        <v>9586</v>
      </c>
      <c r="C8793" t="s">
        <v>69</v>
      </c>
      <c r="D8793">
        <v>87.66</v>
      </c>
    </row>
    <row r="8794" spans="1:4" x14ac:dyDescent="0.2">
      <c r="A8794">
        <v>96525</v>
      </c>
      <c r="B8794" t="s">
        <v>9587</v>
      </c>
      <c r="C8794" t="s">
        <v>69</v>
      </c>
      <c r="D8794">
        <v>52.62</v>
      </c>
    </row>
    <row r="8795" spans="1:4" x14ac:dyDescent="0.2">
      <c r="A8795">
        <v>96524</v>
      </c>
      <c r="B8795" t="s">
        <v>9588</v>
      </c>
      <c r="C8795" t="s">
        <v>69</v>
      </c>
      <c r="D8795">
        <v>146.05000000000001</v>
      </c>
    </row>
    <row r="8796" spans="1:4" x14ac:dyDescent="0.2">
      <c r="A8796">
        <v>96537</v>
      </c>
      <c r="B8796" t="s">
        <v>9589</v>
      </c>
      <c r="C8796" t="s">
        <v>59</v>
      </c>
      <c r="D8796">
        <v>203.34</v>
      </c>
    </row>
    <row r="8797" spans="1:4" x14ac:dyDescent="0.2">
      <c r="A8797">
        <v>96540</v>
      </c>
      <c r="B8797" t="s">
        <v>9590</v>
      </c>
      <c r="C8797" t="s">
        <v>59</v>
      </c>
      <c r="D8797">
        <v>137.99</v>
      </c>
    </row>
    <row r="8798" spans="1:4" x14ac:dyDescent="0.2">
      <c r="A8798">
        <v>96528</v>
      </c>
      <c r="B8798" t="s">
        <v>9591</v>
      </c>
      <c r="C8798" t="s">
        <v>59</v>
      </c>
      <c r="D8798">
        <v>187.59</v>
      </c>
    </row>
    <row r="8799" spans="1:4" x14ac:dyDescent="0.2">
      <c r="A8799">
        <v>96531</v>
      </c>
      <c r="B8799" t="s">
        <v>9592</v>
      </c>
      <c r="C8799" t="s">
        <v>59</v>
      </c>
      <c r="D8799">
        <v>119.28</v>
      </c>
    </row>
    <row r="8800" spans="1:4" x14ac:dyDescent="0.2">
      <c r="A8800">
        <v>96534</v>
      </c>
      <c r="B8800" t="s">
        <v>9593</v>
      </c>
      <c r="C8800" t="s">
        <v>59</v>
      </c>
      <c r="D8800">
        <v>83.76</v>
      </c>
    </row>
    <row r="8801" spans="1:4" x14ac:dyDescent="0.2">
      <c r="A8801">
        <v>104928</v>
      </c>
      <c r="B8801" t="s">
        <v>9594</v>
      </c>
      <c r="C8801" t="s">
        <v>59</v>
      </c>
      <c r="D8801">
        <v>159.94</v>
      </c>
    </row>
    <row r="8802" spans="1:4" x14ac:dyDescent="0.2">
      <c r="A8802">
        <v>104929</v>
      </c>
      <c r="B8802" t="s">
        <v>9595</v>
      </c>
      <c r="C8802" t="s">
        <v>59</v>
      </c>
      <c r="D8802">
        <v>95.99</v>
      </c>
    </row>
    <row r="8803" spans="1:4" x14ac:dyDescent="0.2">
      <c r="A8803">
        <v>104925</v>
      </c>
      <c r="B8803" t="s">
        <v>9596</v>
      </c>
      <c r="C8803" t="s">
        <v>59</v>
      </c>
      <c r="D8803">
        <v>193.35</v>
      </c>
    </row>
    <row r="8804" spans="1:4" x14ac:dyDescent="0.2">
      <c r="A8804">
        <v>104926</v>
      </c>
      <c r="B8804" t="s">
        <v>9597</v>
      </c>
      <c r="C8804" t="s">
        <v>59</v>
      </c>
      <c r="D8804">
        <v>118.62</v>
      </c>
    </row>
    <row r="8805" spans="1:4" x14ac:dyDescent="0.2">
      <c r="A8805">
        <v>104927</v>
      </c>
      <c r="B8805" t="s">
        <v>9598</v>
      </c>
      <c r="C8805" t="s">
        <v>59</v>
      </c>
      <c r="D8805">
        <v>79.78</v>
      </c>
    </row>
    <row r="8806" spans="1:4" x14ac:dyDescent="0.2">
      <c r="A8806">
        <v>96538</v>
      </c>
      <c r="B8806" t="s">
        <v>9599</v>
      </c>
      <c r="C8806" t="s">
        <v>59</v>
      </c>
      <c r="D8806">
        <v>255.52</v>
      </c>
    </row>
    <row r="8807" spans="1:4" x14ac:dyDescent="0.2">
      <c r="A8807">
        <v>96541</v>
      </c>
      <c r="B8807" t="s">
        <v>9600</v>
      </c>
      <c r="C8807" t="s">
        <v>59</v>
      </c>
      <c r="D8807">
        <v>182.42</v>
      </c>
    </row>
    <row r="8808" spans="1:4" x14ac:dyDescent="0.2">
      <c r="A8808">
        <v>96529</v>
      </c>
      <c r="B8808" t="s">
        <v>9601</v>
      </c>
      <c r="C8808" t="s">
        <v>59</v>
      </c>
      <c r="D8808">
        <v>283.79000000000002</v>
      </c>
    </row>
    <row r="8809" spans="1:4" x14ac:dyDescent="0.2">
      <c r="A8809">
        <v>96532</v>
      </c>
      <c r="B8809" t="s">
        <v>9602</v>
      </c>
      <c r="C8809" t="s">
        <v>59</v>
      </c>
      <c r="D8809">
        <v>185.6</v>
      </c>
    </row>
    <row r="8810" spans="1:4" x14ac:dyDescent="0.2">
      <c r="A8810">
        <v>96535</v>
      </c>
      <c r="B8810" t="s">
        <v>9603</v>
      </c>
      <c r="C8810" t="s">
        <v>59</v>
      </c>
      <c r="D8810">
        <v>134.53</v>
      </c>
    </row>
    <row r="8811" spans="1:4" x14ac:dyDescent="0.2">
      <c r="A8811">
        <v>96539</v>
      </c>
      <c r="B8811" t="s">
        <v>9604</v>
      </c>
      <c r="C8811" t="s">
        <v>59</v>
      </c>
      <c r="D8811">
        <v>140.83000000000001</v>
      </c>
    </row>
    <row r="8812" spans="1:4" x14ac:dyDescent="0.2">
      <c r="A8812">
        <v>96542</v>
      </c>
      <c r="B8812" t="s">
        <v>9605</v>
      </c>
      <c r="C8812" t="s">
        <v>59</v>
      </c>
      <c r="D8812">
        <v>100.38</v>
      </c>
    </row>
    <row r="8813" spans="1:4" x14ac:dyDescent="0.2">
      <c r="A8813">
        <v>96530</v>
      </c>
      <c r="B8813" t="s">
        <v>9606</v>
      </c>
      <c r="C8813" t="s">
        <v>59</v>
      </c>
      <c r="D8813">
        <v>171.48</v>
      </c>
    </row>
    <row r="8814" spans="1:4" x14ac:dyDescent="0.2">
      <c r="A8814">
        <v>96533</v>
      </c>
      <c r="B8814" t="s">
        <v>9607</v>
      </c>
      <c r="C8814" t="s">
        <v>59</v>
      </c>
      <c r="D8814">
        <v>106.92</v>
      </c>
    </row>
    <row r="8815" spans="1:4" x14ac:dyDescent="0.2">
      <c r="A8815">
        <v>96536</v>
      </c>
      <c r="B8815" t="s">
        <v>9608</v>
      </c>
      <c r="C8815" t="s">
        <v>59</v>
      </c>
      <c r="D8815">
        <v>73.3</v>
      </c>
    </row>
    <row r="8816" spans="1:4" x14ac:dyDescent="0.2">
      <c r="A8816">
        <v>105518</v>
      </c>
      <c r="B8816" t="s">
        <v>9609</v>
      </c>
      <c r="C8816" t="s">
        <v>59</v>
      </c>
      <c r="D8816">
        <v>0</v>
      </c>
    </row>
    <row r="8817" spans="1:4" x14ac:dyDescent="0.2">
      <c r="A8817">
        <v>105517</v>
      </c>
      <c r="B8817" t="s">
        <v>9610</v>
      </c>
      <c r="C8817" t="s">
        <v>59</v>
      </c>
      <c r="D8817">
        <v>0</v>
      </c>
    </row>
    <row r="8818" spans="1:4" x14ac:dyDescent="0.2">
      <c r="A8818">
        <v>105520</v>
      </c>
      <c r="B8818" t="s">
        <v>9611</v>
      </c>
      <c r="C8818" t="s">
        <v>59</v>
      </c>
      <c r="D8818">
        <v>0</v>
      </c>
    </row>
    <row r="8819" spans="1:4" x14ac:dyDescent="0.2">
      <c r="A8819">
        <v>105519</v>
      </c>
      <c r="B8819" t="s">
        <v>9612</v>
      </c>
      <c r="C8819" t="s">
        <v>59</v>
      </c>
      <c r="D8819">
        <v>0</v>
      </c>
    </row>
    <row r="8820" spans="1:4" x14ac:dyDescent="0.2">
      <c r="A8820">
        <v>101793</v>
      </c>
      <c r="B8820" t="s">
        <v>9613</v>
      </c>
      <c r="C8820" t="s">
        <v>69</v>
      </c>
      <c r="D8820">
        <v>29.94</v>
      </c>
    </row>
    <row r="8821" spans="1:4" x14ac:dyDescent="0.2">
      <c r="A8821">
        <v>101792</v>
      </c>
      <c r="B8821" t="s">
        <v>9614</v>
      </c>
      <c r="C8821" t="s">
        <v>69</v>
      </c>
      <c r="D8821">
        <v>18.2</v>
      </c>
    </row>
    <row r="8822" spans="1:4" x14ac:dyDescent="0.2">
      <c r="A8822">
        <v>92272</v>
      </c>
      <c r="B8822" t="s">
        <v>9615</v>
      </c>
      <c r="C8822" t="s">
        <v>54</v>
      </c>
      <c r="D8822">
        <v>47.44</v>
      </c>
    </row>
    <row r="8823" spans="1:4" x14ac:dyDescent="0.2">
      <c r="A8823">
        <v>101791</v>
      </c>
      <c r="B8823" t="s">
        <v>9616</v>
      </c>
      <c r="C8823" t="s">
        <v>54</v>
      </c>
      <c r="D8823">
        <v>35.4</v>
      </c>
    </row>
    <row r="8824" spans="1:4" x14ac:dyDescent="0.2">
      <c r="A8824">
        <v>92273</v>
      </c>
      <c r="B8824" t="s">
        <v>9617</v>
      </c>
      <c r="C8824" t="s">
        <v>54</v>
      </c>
      <c r="D8824">
        <v>19.28</v>
      </c>
    </row>
    <row r="8825" spans="1:4" x14ac:dyDescent="0.2">
      <c r="A8825">
        <v>92268</v>
      </c>
      <c r="B8825" t="s">
        <v>9618</v>
      </c>
      <c r="C8825" t="s">
        <v>59</v>
      </c>
      <c r="D8825">
        <v>114.43</v>
      </c>
    </row>
    <row r="8826" spans="1:4" x14ac:dyDescent="0.2">
      <c r="A8826">
        <v>92267</v>
      </c>
      <c r="B8826" t="s">
        <v>9619</v>
      </c>
      <c r="C8826" t="s">
        <v>59</v>
      </c>
      <c r="D8826">
        <v>67.91</v>
      </c>
    </row>
    <row r="8827" spans="1:4" x14ac:dyDescent="0.2">
      <c r="A8827">
        <v>92271</v>
      </c>
      <c r="B8827" t="s">
        <v>9620</v>
      </c>
      <c r="C8827" t="s">
        <v>59</v>
      </c>
      <c r="D8827">
        <v>84.93</v>
      </c>
    </row>
    <row r="8828" spans="1:4" x14ac:dyDescent="0.2">
      <c r="A8828">
        <v>92264</v>
      </c>
      <c r="B8828" t="s">
        <v>9621</v>
      </c>
      <c r="C8828" t="s">
        <v>59</v>
      </c>
      <c r="D8828">
        <v>256.38</v>
      </c>
    </row>
    <row r="8829" spans="1:4" x14ac:dyDescent="0.2">
      <c r="A8829">
        <v>92263</v>
      </c>
      <c r="B8829" t="s">
        <v>9622</v>
      </c>
      <c r="C8829" t="s">
        <v>59</v>
      </c>
      <c r="D8829">
        <v>197.18</v>
      </c>
    </row>
    <row r="8830" spans="1:4" x14ac:dyDescent="0.2">
      <c r="A8830">
        <v>92269</v>
      </c>
      <c r="B8830" t="s">
        <v>574</v>
      </c>
      <c r="C8830" t="s">
        <v>59</v>
      </c>
      <c r="D8830">
        <v>169.74</v>
      </c>
    </row>
    <row r="8831" spans="1:4" x14ac:dyDescent="0.2">
      <c r="A8831">
        <v>92270</v>
      </c>
      <c r="B8831" t="s">
        <v>9623</v>
      </c>
      <c r="C8831" t="s">
        <v>59</v>
      </c>
      <c r="D8831">
        <v>148.18</v>
      </c>
    </row>
    <row r="8832" spans="1:4" x14ac:dyDescent="0.2">
      <c r="A8832">
        <v>92266</v>
      </c>
      <c r="B8832" t="s">
        <v>9624</v>
      </c>
      <c r="C8832" t="s">
        <v>59</v>
      </c>
      <c r="D8832">
        <v>191.99</v>
      </c>
    </row>
    <row r="8833" spans="1:4" x14ac:dyDescent="0.2">
      <c r="A8833">
        <v>92265</v>
      </c>
      <c r="B8833" t="s">
        <v>9625</v>
      </c>
      <c r="C8833" t="s">
        <v>59</v>
      </c>
      <c r="D8833">
        <v>141.21</v>
      </c>
    </row>
    <row r="8834" spans="1:4" x14ac:dyDescent="0.2">
      <c r="A8834">
        <v>92524</v>
      </c>
      <c r="B8834" t="s">
        <v>9626</v>
      </c>
      <c r="C8834" t="s">
        <v>59</v>
      </c>
      <c r="D8834">
        <v>83.77</v>
      </c>
    </row>
    <row r="8835" spans="1:4" x14ac:dyDescent="0.2">
      <c r="A8835">
        <v>92528</v>
      </c>
      <c r="B8835" t="s">
        <v>9627</v>
      </c>
      <c r="C8835" t="s">
        <v>59</v>
      </c>
      <c r="D8835">
        <v>80.19</v>
      </c>
    </row>
    <row r="8836" spans="1:4" x14ac:dyDescent="0.2">
      <c r="A8836">
        <v>92532</v>
      </c>
      <c r="B8836" t="s">
        <v>9628</v>
      </c>
      <c r="C8836" t="s">
        <v>59</v>
      </c>
      <c r="D8836">
        <v>77.13</v>
      </c>
    </row>
    <row r="8837" spans="1:4" x14ac:dyDescent="0.2">
      <c r="A8837">
        <v>92536</v>
      </c>
      <c r="B8837" t="s">
        <v>9629</v>
      </c>
      <c r="C8837" t="s">
        <v>59</v>
      </c>
      <c r="D8837">
        <v>71.13</v>
      </c>
    </row>
    <row r="8838" spans="1:4" x14ac:dyDescent="0.2">
      <c r="A8838">
        <v>92508</v>
      </c>
      <c r="B8838" t="s">
        <v>9630</v>
      </c>
      <c r="C8838" t="s">
        <v>59</v>
      </c>
      <c r="D8838">
        <v>117.06</v>
      </c>
    </row>
    <row r="8839" spans="1:4" x14ac:dyDescent="0.2">
      <c r="A8839">
        <v>92512</v>
      </c>
      <c r="B8839" t="s">
        <v>9631</v>
      </c>
      <c r="C8839" t="s">
        <v>59</v>
      </c>
      <c r="D8839">
        <v>98.34</v>
      </c>
    </row>
    <row r="8840" spans="1:4" x14ac:dyDescent="0.2">
      <c r="A8840">
        <v>92515</v>
      </c>
      <c r="B8840" t="s">
        <v>9632</v>
      </c>
      <c r="C8840" t="s">
        <v>59</v>
      </c>
      <c r="D8840">
        <v>89.33</v>
      </c>
    </row>
    <row r="8841" spans="1:4" x14ac:dyDescent="0.2">
      <c r="A8841">
        <v>92520</v>
      </c>
      <c r="B8841" t="s">
        <v>9633</v>
      </c>
      <c r="C8841" t="s">
        <v>59</v>
      </c>
      <c r="D8841">
        <v>83.63</v>
      </c>
    </row>
    <row r="8842" spans="1:4" x14ac:dyDescent="0.2">
      <c r="A8842">
        <v>92526</v>
      </c>
      <c r="B8842" t="s">
        <v>9634</v>
      </c>
      <c r="C8842" t="s">
        <v>59</v>
      </c>
      <c r="D8842">
        <v>45.83</v>
      </c>
    </row>
    <row r="8843" spans="1:4" x14ac:dyDescent="0.2">
      <c r="A8843">
        <v>92530</v>
      </c>
      <c r="B8843" t="s">
        <v>9635</v>
      </c>
      <c r="C8843" t="s">
        <v>59</v>
      </c>
      <c r="D8843">
        <v>43.09</v>
      </c>
    </row>
    <row r="8844" spans="1:4" x14ac:dyDescent="0.2">
      <c r="A8844">
        <v>92534</v>
      </c>
      <c r="B8844" t="s">
        <v>9636</v>
      </c>
      <c r="C8844" t="s">
        <v>59</v>
      </c>
      <c r="D8844">
        <v>40.79</v>
      </c>
    </row>
    <row r="8845" spans="1:4" x14ac:dyDescent="0.2">
      <c r="A8845">
        <v>92538</v>
      </c>
      <c r="B8845" t="s">
        <v>9637</v>
      </c>
      <c r="C8845" t="s">
        <v>59</v>
      </c>
      <c r="D8845">
        <v>36.14</v>
      </c>
    </row>
    <row r="8846" spans="1:4" x14ac:dyDescent="0.2">
      <c r="A8846">
        <v>103760</v>
      </c>
      <c r="B8846" t="s">
        <v>9638</v>
      </c>
      <c r="C8846" t="s">
        <v>59</v>
      </c>
      <c r="D8846">
        <v>119.33</v>
      </c>
    </row>
    <row r="8847" spans="1:4" x14ac:dyDescent="0.2">
      <c r="A8847">
        <v>103761</v>
      </c>
      <c r="B8847" t="s">
        <v>9639</v>
      </c>
      <c r="C8847" t="s">
        <v>59</v>
      </c>
      <c r="D8847">
        <v>83.06</v>
      </c>
    </row>
    <row r="8848" spans="1:4" x14ac:dyDescent="0.2">
      <c r="A8848">
        <v>103762</v>
      </c>
      <c r="B8848" t="s">
        <v>9640</v>
      </c>
      <c r="C8848" t="s">
        <v>59</v>
      </c>
      <c r="D8848">
        <v>70.42</v>
      </c>
    </row>
    <row r="8849" spans="1:4" x14ac:dyDescent="0.2">
      <c r="A8849">
        <v>103763</v>
      </c>
      <c r="B8849" t="s">
        <v>9641</v>
      </c>
      <c r="C8849" t="s">
        <v>59</v>
      </c>
      <c r="D8849">
        <v>62.22</v>
      </c>
    </row>
    <row r="8850" spans="1:4" x14ac:dyDescent="0.2">
      <c r="A8850">
        <v>92510</v>
      </c>
      <c r="B8850" t="s">
        <v>9642</v>
      </c>
      <c r="C8850" t="s">
        <v>59</v>
      </c>
      <c r="D8850">
        <v>75.06</v>
      </c>
    </row>
    <row r="8851" spans="1:4" x14ac:dyDescent="0.2">
      <c r="A8851">
        <v>92514</v>
      </c>
      <c r="B8851" t="s">
        <v>9643</v>
      </c>
      <c r="C8851" t="s">
        <v>59</v>
      </c>
      <c r="D8851">
        <v>57.46</v>
      </c>
    </row>
    <row r="8852" spans="1:4" x14ac:dyDescent="0.2">
      <c r="A8852">
        <v>92518</v>
      </c>
      <c r="B8852" t="s">
        <v>9644</v>
      </c>
      <c r="C8852" t="s">
        <v>59</v>
      </c>
      <c r="D8852">
        <v>49.51</v>
      </c>
    </row>
    <row r="8853" spans="1:4" x14ac:dyDescent="0.2">
      <c r="A8853">
        <v>92522</v>
      </c>
      <c r="B8853" t="s">
        <v>9645</v>
      </c>
      <c r="C8853" t="s">
        <v>59</v>
      </c>
      <c r="D8853">
        <v>44.78</v>
      </c>
    </row>
    <row r="8854" spans="1:4" x14ac:dyDescent="0.2">
      <c r="A8854">
        <v>92482</v>
      </c>
      <c r="B8854" t="s">
        <v>9646</v>
      </c>
      <c r="C8854" t="s">
        <v>59</v>
      </c>
      <c r="D8854">
        <v>291.77999999999997</v>
      </c>
    </row>
    <row r="8855" spans="1:4" x14ac:dyDescent="0.2">
      <c r="A8855">
        <v>92484</v>
      </c>
      <c r="B8855" t="s">
        <v>9647</v>
      </c>
      <c r="C8855" t="s">
        <v>59</v>
      </c>
      <c r="D8855">
        <v>206.63</v>
      </c>
    </row>
    <row r="8856" spans="1:4" x14ac:dyDescent="0.2">
      <c r="A8856">
        <v>92486</v>
      </c>
      <c r="B8856" t="s">
        <v>9648</v>
      </c>
      <c r="C8856" t="s">
        <v>59</v>
      </c>
      <c r="D8856">
        <v>151.19</v>
      </c>
    </row>
    <row r="8857" spans="1:4" x14ac:dyDescent="0.2">
      <c r="A8857">
        <v>92492</v>
      </c>
      <c r="B8857" t="s">
        <v>9649</v>
      </c>
      <c r="C8857" t="s">
        <v>59</v>
      </c>
      <c r="D8857">
        <v>109.79</v>
      </c>
    </row>
    <row r="8858" spans="1:4" x14ac:dyDescent="0.2">
      <c r="A8858">
        <v>92496</v>
      </c>
      <c r="B8858" t="s">
        <v>9650</v>
      </c>
      <c r="C8858" t="s">
        <v>59</v>
      </c>
      <c r="D8858">
        <v>104.89</v>
      </c>
    </row>
    <row r="8859" spans="1:4" x14ac:dyDescent="0.2">
      <c r="A8859">
        <v>92500</v>
      </c>
      <c r="B8859" t="s">
        <v>9651</v>
      </c>
      <c r="C8859" t="s">
        <v>59</v>
      </c>
      <c r="D8859">
        <v>101.12</v>
      </c>
    </row>
    <row r="8860" spans="1:4" x14ac:dyDescent="0.2">
      <c r="A8860">
        <v>92504</v>
      </c>
      <c r="B8860" t="s">
        <v>9652</v>
      </c>
      <c r="C8860" t="s">
        <v>59</v>
      </c>
      <c r="D8860">
        <v>94.18</v>
      </c>
    </row>
    <row r="8861" spans="1:4" x14ac:dyDescent="0.2">
      <c r="A8861">
        <v>92488</v>
      </c>
      <c r="B8861" t="s">
        <v>9653</v>
      </c>
      <c r="C8861" t="s">
        <v>59</v>
      </c>
      <c r="D8861">
        <v>115.76</v>
      </c>
    </row>
    <row r="8862" spans="1:4" x14ac:dyDescent="0.2">
      <c r="A8862">
        <v>92494</v>
      </c>
      <c r="B8862" t="s">
        <v>9654</v>
      </c>
      <c r="C8862" t="s">
        <v>59</v>
      </c>
      <c r="D8862">
        <v>70.63</v>
      </c>
    </row>
    <row r="8863" spans="1:4" x14ac:dyDescent="0.2">
      <c r="A8863">
        <v>92498</v>
      </c>
      <c r="B8863" t="s">
        <v>9655</v>
      </c>
      <c r="C8863" t="s">
        <v>59</v>
      </c>
      <c r="D8863">
        <v>66.62</v>
      </c>
    </row>
    <row r="8864" spans="1:4" x14ac:dyDescent="0.2">
      <c r="A8864">
        <v>92502</v>
      </c>
      <c r="B8864" t="s">
        <v>9656</v>
      </c>
      <c r="C8864" t="s">
        <v>59</v>
      </c>
      <c r="D8864">
        <v>63.72</v>
      </c>
    </row>
    <row r="8865" spans="1:4" x14ac:dyDescent="0.2">
      <c r="A8865">
        <v>92506</v>
      </c>
      <c r="B8865" t="s">
        <v>9657</v>
      </c>
      <c r="C8865" t="s">
        <v>59</v>
      </c>
      <c r="D8865">
        <v>58.28</v>
      </c>
    </row>
    <row r="8866" spans="1:4" x14ac:dyDescent="0.2">
      <c r="A8866">
        <v>92490</v>
      </c>
      <c r="B8866" t="s">
        <v>9658</v>
      </c>
      <c r="C8866" t="s">
        <v>59</v>
      </c>
      <c r="D8866">
        <v>75.56</v>
      </c>
    </row>
    <row r="8867" spans="1:4" x14ac:dyDescent="0.2">
      <c r="A8867">
        <v>92433</v>
      </c>
      <c r="B8867" t="s">
        <v>9659</v>
      </c>
      <c r="C8867" t="s">
        <v>59</v>
      </c>
      <c r="D8867">
        <v>80.94</v>
      </c>
    </row>
    <row r="8868" spans="1:4" x14ac:dyDescent="0.2">
      <c r="A8868">
        <v>92437</v>
      </c>
      <c r="B8868" t="s">
        <v>9660</v>
      </c>
      <c r="C8868" t="s">
        <v>59</v>
      </c>
      <c r="D8868">
        <v>77</v>
      </c>
    </row>
    <row r="8869" spans="1:4" x14ac:dyDescent="0.2">
      <c r="A8869">
        <v>92441</v>
      </c>
      <c r="B8869" t="s">
        <v>9661</v>
      </c>
      <c r="C8869" t="s">
        <v>59</v>
      </c>
      <c r="D8869">
        <v>74.17</v>
      </c>
    </row>
    <row r="8870" spans="1:4" x14ac:dyDescent="0.2">
      <c r="A8870">
        <v>92445</v>
      </c>
      <c r="B8870" t="s">
        <v>9662</v>
      </c>
      <c r="C8870" t="s">
        <v>59</v>
      </c>
      <c r="D8870">
        <v>68.209999999999994</v>
      </c>
    </row>
    <row r="8871" spans="1:4" x14ac:dyDescent="0.2">
      <c r="A8871">
        <v>92417</v>
      </c>
      <c r="B8871" t="s">
        <v>9663</v>
      </c>
      <c r="C8871" t="s">
        <v>59</v>
      </c>
      <c r="D8871">
        <v>180.57</v>
      </c>
    </row>
    <row r="8872" spans="1:4" x14ac:dyDescent="0.2">
      <c r="A8872">
        <v>92421</v>
      </c>
      <c r="B8872" t="s">
        <v>9664</v>
      </c>
      <c r="C8872" t="s">
        <v>59</v>
      </c>
      <c r="D8872">
        <v>116.03</v>
      </c>
    </row>
    <row r="8873" spans="1:4" x14ac:dyDescent="0.2">
      <c r="A8873">
        <v>92425</v>
      </c>
      <c r="B8873" t="s">
        <v>9665</v>
      </c>
      <c r="C8873" t="s">
        <v>59</v>
      </c>
      <c r="D8873">
        <v>95.63</v>
      </c>
    </row>
    <row r="8874" spans="1:4" x14ac:dyDescent="0.2">
      <c r="A8874">
        <v>92429</v>
      </c>
      <c r="B8874" t="s">
        <v>9666</v>
      </c>
      <c r="C8874" t="s">
        <v>59</v>
      </c>
      <c r="D8874">
        <v>85.35</v>
      </c>
    </row>
    <row r="8875" spans="1:4" x14ac:dyDescent="0.2">
      <c r="A8875">
        <v>92431</v>
      </c>
      <c r="B8875" t="s">
        <v>9667</v>
      </c>
      <c r="C8875" t="s">
        <v>59</v>
      </c>
      <c r="D8875">
        <v>68.12</v>
      </c>
    </row>
    <row r="8876" spans="1:4" x14ac:dyDescent="0.2">
      <c r="A8876">
        <v>92435</v>
      </c>
      <c r="B8876" t="s">
        <v>9668</v>
      </c>
      <c r="C8876" t="s">
        <v>59</v>
      </c>
      <c r="D8876">
        <v>64.62</v>
      </c>
    </row>
    <row r="8877" spans="1:4" x14ac:dyDescent="0.2">
      <c r="A8877">
        <v>92439</v>
      </c>
      <c r="B8877" t="s">
        <v>9669</v>
      </c>
      <c r="C8877" t="s">
        <v>59</v>
      </c>
      <c r="D8877">
        <v>62.08</v>
      </c>
    </row>
    <row r="8878" spans="1:4" x14ac:dyDescent="0.2">
      <c r="A8878">
        <v>92443</v>
      </c>
      <c r="B8878" t="s">
        <v>9670</v>
      </c>
      <c r="C8878" t="s">
        <v>59</v>
      </c>
      <c r="D8878">
        <v>56.55</v>
      </c>
    </row>
    <row r="8879" spans="1:4" x14ac:dyDescent="0.2">
      <c r="A8879">
        <v>92415</v>
      </c>
      <c r="B8879" t="s">
        <v>9671</v>
      </c>
      <c r="C8879" t="s">
        <v>59</v>
      </c>
      <c r="D8879">
        <v>158.69999999999999</v>
      </c>
    </row>
    <row r="8880" spans="1:4" x14ac:dyDescent="0.2">
      <c r="A8880">
        <v>92419</v>
      </c>
      <c r="B8880" t="s">
        <v>9672</v>
      </c>
      <c r="C8880" t="s">
        <v>59</v>
      </c>
      <c r="D8880">
        <v>99.27</v>
      </c>
    </row>
    <row r="8881" spans="1:4" x14ac:dyDescent="0.2">
      <c r="A8881">
        <v>92423</v>
      </c>
      <c r="B8881" t="s">
        <v>9673</v>
      </c>
      <c r="C8881" t="s">
        <v>59</v>
      </c>
      <c r="D8881">
        <v>81.05</v>
      </c>
    </row>
    <row r="8882" spans="1:4" x14ac:dyDescent="0.2">
      <c r="A8882">
        <v>92427</v>
      </c>
      <c r="B8882" t="s">
        <v>9674</v>
      </c>
      <c r="C8882" t="s">
        <v>59</v>
      </c>
      <c r="D8882">
        <v>71.84</v>
      </c>
    </row>
    <row r="8883" spans="1:4" x14ac:dyDescent="0.2">
      <c r="A8883">
        <v>92409</v>
      </c>
      <c r="B8883" t="s">
        <v>9675</v>
      </c>
      <c r="C8883" t="s">
        <v>59</v>
      </c>
      <c r="D8883">
        <v>264.75</v>
      </c>
    </row>
    <row r="8884" spans="1:4" x14ac:dyDescent="0.2">
      <c r="A8884">
        <v>92411</v>
      </c>
      <c r="B8884" t="s">
        <v>9676</v>
      </c>
      <c r="C8884" t="s">
        <v>59</v>
      </c>
      <c r="D8884">
        <v>170.92</v>
      </c>
    </row>
    <row r="8885" spans="1:4" x14ac:dyDescent="0.2">
      <c r="A8885">
        <v>92413</v>
      </c>
      <c r="B8885" t="s">
        <v>9677</v>
      </c>
      <c r="C8885" t="s">
        <v>59</v>
      </c>
      <c r="D8885">
        <v>109.12</v>
      </c>
    </row>
    <row r="8886" spans="1:4" x14ac:dyDescent="0.2">
      <c r="A8886">
        <v>92465</v>
      </c>
      <c r="B8886" t="s">
        <v>9678</v>
      </c>
      <c r="C8886" t="s">
        <v>59</v>
      </c>
      <c r="D8886">
        <v>174.96</v>
      </c>
    </row>
    <row r="8887" spans="1:4" x14ac:dyDescent="0.2">
      <c r="A8887">
        <v>92469</v>
      </c>
      <c r="B8887" t="s">
        <v>9679</v>
      </c>
      <c r="C8887" t="s">
        <v>59</v>
      </c>
      <c r="D8887">
        <v>158.79</v>
      </c>
    </row>
    <row r="8888" spans="1:4" x14ac:dyDescent="0.2">
      <c r="A8888">
        <v>92473</v>
      </c>
      <c r="B8888" t="s">
        <v>9680</v>
      </c>
      <c r="C8888" t="s">
        <v>59</v>
      </c>
      <c r="D8888">
        <v>145.80000000000001</v>
      </c>
    </row>
    <row r="8889" spans="1:4" x14ac:dyDescent="0.2">
      <c r="A8889">
        <v>92477</v>
      </c>
      <c r="B8889" t="s">
        <v>9681</v>
      </c>
      <c r="C8889" t="s">
        <v>59</v>
      </c>
      <c r="D8889">
        <v>117.7</v>
      </c>
    </row>
    <row r="8890" spans="1:4" x14ac:dyDescent="0.2">
      <c r="A8890">
        <v>92449</v>
      </c>
      <c r="B8890" t="s">
        <v>9682</v>
      </c>
      <c r="C8890" t="s">
        <v>59</v>
      </c>
      <c r="D8890">
        <v>322.20999999999998</v>
      </c>
    </row>
    <row r="8891" spans="1:4" x14ac:dyDescent="0.2">
      <c r="A8891">
        <v>92453</v>
      </c>
      <c r="B8891" t="s">
        <v>9683</v>
      </c>
      <c r="C8891" t="s">
        <v>59</v>
      </c>
      <c r="D8891">
        <v>277.08</v>
      </c>
    </row>
    <row r="8892" spans="1:4" x14ac:dyDescent="0.2">
      <c r="A8892">
        <v>92457</v>
      </c>
      <c r="B8892" t="s">
        <v>9684</v>
      </c>
      <c r="C8892" t="s">
        <v>59</v>
      </c>
      <c r="D8892">
        <v>240.15</v>
      </c>
    </row>
    <row r="8893" spans="1:4" x14ac:dyDescent="0.2">
      <c r="A8893">
        <v>92461</v>
      </c>
      <c r="B8893" t="s">
        <v>9685</v>
      </c>
      <c r="C8893" t="s">
        <v>59</v>
      </c>
      <c r="D8893">
        <v>221.8</v>
      </c>
    </row>
    <row r="8894" spans="1:4" x14ac:dyDescent="0.2">
      <c r="A8894">
        <v>92467</v>
      </c>
      <c r="B8894" t="s">
        <v>9686</v>
      </c>
      <c r="C8894" t="s">
        <v>59</v>
      </c>
      <c r="D8894">
        <v>111.63</v>
      </c>
    </row>
    <row r="8895" spans="1:4" x14ac:dyDescent="0.2">
      <c r="A8895">
        <v>92471</v>
      </c>
      <c r="B8895" t="s">
        <v>9687</v>
      </c>
      <c r="C8895" t="s">
        <v>59</v>
      </c>
      <c r="D8895">
        <v>101.44</v>
      </c>
    </row>
    <row r="8896" spans="1:4" x14ac:dyDescent="0.2">
      <c r="A8896">
        <v>92475</v>
      </c>
      <c r="B8896" t="s">
        <v>9688</v>
      </c>
      <c r="C8896" t="s">
        <v>59</v>
      </c>
      <c r="D8896">
        <v>93.23</v>
      </c>
    </row>
    <row r="8897" spans="1:4" x14ac:dyDescent="0.2">
      <c r="A8897">
        <v>92479</v>
      </c>
      <c r="B8897" t="s">
        <v>9689</v>
      </c>
      <c r="C8897" t="s">
        <v>59</v>
      </c>
      <c r="D8897">
        <v>75.48</v>
      </c>
    </row>
    <row r="8898" spans="1:4" x14ac:dyDescent="0.2">
      <c r="A8898">
        <v>92451</v>
      </c>
      <c r="B8898" t="s">
        <v>9690</v>
      </c>
      <c r="C8898" t="s">
        <v>59</v>
      </c>
      <c r="D8898">
        <v>216.58</v>
      </c>
    </row>
    <row r="8899" spans="1:4" x14ac:dyDescent="0.2">
      <c r="A8899">
        <v>92455</v>
      </c>
      <c r="B8899" t="s">
        <v>9691</v>
      </c>
      <c r="C8899" t="s">
        <v>59</v>
      </c>
      <c r="D8899">
        <v>177.79</v>
      </c>
    </row>
    <row r="8900" spans="1:4" x14ac:dyDescent="0.2">
      <c r="A8900">
        <v>92459</v>
      </c>
      <c r="B8900" t="s">
        <v>9692</v>
      </c>
      <c r="C8900" t="s">
        <v>59</v>
      </c>
      <c r="D8900">
        <v>150.44999999999999</v>
      </c>
    </row>
    <row r="8901" spans="1:4" x14ac:dyDescent="0.2">
      <c r="A8901">
        <v>92463</v>
      </c>
      <c r="B8901" t="s">
        <v>9693</v>
      </c>
      <c r="C8901" t="s">
        <v>59</v>
      </c>
      <c r="D8901">
        <v>136.38</v>
      </c>
    </row>
    <row r="8902" spans="1:4" x14ac:dyDescent="0.2">
      <c r="A8902">
        <v>92446</v>
      </c>
      <c r="B8902" t="s">
        <v>9694</v>
      </c>
      <c r="C8902" t="s">
        <v>59</v>
      </c>
      <c r="D8902">
        <v>273.58999999999997</v>
      </c>
    </row>
    <row r="8903" spans="1:4" x14ac:dyDescent="0.2">
      <c r="A8903">
        <v>92447</v>
      </c>
      <c r="B8903" t="s">
        <v>9695</v>
      </c>
      <c r="C8903" t="s">
        <v>59</v>
      </c>
      <c r="D8903">
        <v>193.45</v>
      </c>
    </row>
    <row r="8904" spans="1:4" x14ac:dyDescent="0.2">
      <c r="A8904">
        <v>92448</v>
      </c>
      <c r="B8904" t="s">
        <v>9696</v>
      </c>
      <c r="C8904" t="s">
        <v>59</v>
      </c>
      <c r="D8904">
        <v>155.63999999999999</v>
      </c>
    </row>
    <row r="8905" spans="1:4" x14ac:dyDescent="0.2">
      <c r="A8905">
        <v>92466</v>
      </c>
      <c r="B8905" t="s">
        <v>9697</v>
      </c>
      <c r="C8905" t="s">
        <v>59</v>
      </c>
      <c r="D8905">
        <v>278.64</v>
      </c>
    </row>
    <row r="8906" spans="1:4" x14ac:dyDescent="0.2">
      <c r="A8906">
        <v>92470</v>
      </c>
      <c r="B8906" t="s">
        <v>9698</v>
      </c>
      <c r="C8906" t="s">
        <v>59</v>
      </c>
      <c r="D8906">
        <v>271.47000000000003</v>
      </c>
    </row>
    <row r="8907" spans="1:4" x14ac:dyDescent="0.2">
      <c r="A8907">
        <v>92474</v>
      </c>
      <c r="B8907" t="s">
        <v>9699</v>
      </c>
      <c r="C8907" t="s">
        <v>59</v>
      </c>
      <c r="D8907">
        <v>265.36</v>
      </c>
    </row>
    <row r="8908" spans="1:4" x14ac:dyDescent="0.2">
      <c r="A8908">
        <v>92478</v>
      </c>
      <c r="B8908" t="s">
        <v>9700</v>
      </c>
      <c r="C8908" t="s">
        <v>59</v>
      </c>
      <c r="D8908">
        <v>253.12</v>
      </c>
    </row>
    <row r="8909" spans="1:4" x14ac:dyDescent="0.2">
      <c r="A8909">
        <v>92450</v>
      </c>
      <c r="B8909" t="s">
        <v>9701</v>
      </c>
      <c r="C8909" t="s">
        <v>59</v>
      </c>
      <c r="D8909">
        <v>354.52</v>
      </c>
    </row>
    <row r="8910" spans="1:4" x14ac:dyDescent="0.2">
      <c r="A8910">
        <v>92454</v>
      </c>
      <c r="B8910" t="s">
        <v>9702</v>
      </c>
      <c r="C8910" t="s">
        <v>59</v>
      </c>
      <c r="D8910">
        <v>319.26</v>
      </c>
    </row>
    <row r="8911" spans="1:4" x14ac:dyDescent="0.2">
      <c r="A8911">
        <v>92458</v>
      </c>
      <c r="B8911" t="s">
        <v>9703</v>
      </c>
      <c r="C8911" t="s">
        <v>59</v>
      </c>
      <c r="D8911">
        <v>297.75</v>
      </c>
    </row>
    <row r="8912" spans="1:4" x14ac:dyDescent="0.2">
      <c r="A8912">
        <v>92462</v>
      </c>
      <c r="B8912" t="s">
        <v>9704</v>
      </c>
      <c r="C8912" t="s">
        <v>59</v>
      </c>
      <c r="D8912">
        <v>284.54000000000002</v>
      </c>
    </row>
    <row r="8913" spans="1:4" x14ac:dyDescent="0.2">
      <c r="A8913">
        <v>92468</v>
      </c>
      <c r="B8913" t="s">
        <v>9705</v>
      </c>
      <c r="C8913" t="s">
        <v>59</v>
      </c>
      <c r="D8913">
        <v>127.56</v>
      </c>
    </row>
    <row r="8914" spans="1:4" x14ac:dyDescent="0.2">
      <c r="A8914">
        <v>92472</v>
      </c>
      <c r="B8914" t="s">
        <v>9706</v>
      </c>
      <c r="C8914" t="s">
        <v>59</v>
      </c>
      <c r="D8914">
        <v>121.1</v>
      </c>
    </row>
    <row r="8915" spans="1:4" x14ac:dyDescent="0.2">
      <c r="A8915">
        <v>92476</v>
      </c>
      <c r="B8915" t="s">
        <v>9707</v>
      </c>
      <c r="C8915" t="s">
        <v>59</v>
      </c>
      <c r="D8915">
        <v>115.68</v>
      </c>
    </row>
    <row r="8916" spans="1:4" x14ac:dyDescent="0.2">
      <c r="A8916">
        <v>92480</v>
      </c>
      <c r="B8916" t="s">
        <v>9708</v>
      </c>
      <c r="C8916" t="s">
        <v>59</v>
      </c>
      <c r="D8916">
        <v>104.67</v>
      </c>
    </row>
    <row r="8917" spans="1:4" x14ac:dyDescent="0.2">
      <c r="A8917">
        <v>92452</v>
      </c>
      <c r="B8917" t="s">
        <v>9709</v>
      </c>
      <c r="C8917" t="s">
        <v>59</v>
      </c>
      <c r="D8917">
        <v>204.66</v>
      </c>
    </row>
    <row r="8918" spans="1:4" x14ac:dyDescent="0.2">
      <c r="A8918">
        <v>92456</v>
      </c>
      <c r="B8918" t="s">
        <v>9710</v>
      </c>
      <c r="C8918" t="s">
        <v>59</v>
      </c>
      <c r="D8918">
        <v>168.33</v>
      </c>
    </row>
    <row r="8919" spans="1:4" x14ac:dyDescent="0.2">
      <c r="A8919">
        <v>92460</v>
      </c>
      <c r="B8919" t="s">
        <v>9711</v>
      </c>
      <c r="C8919" t="s">
        <v>59</v>
      </c>
      <c r="D8919">
        <v>139.99</v>
      </c>
    </row>
    <row r="8920" spans="1:4" x14ac:dyDescent="0.2">
      <c r="A8920">
        <v>92464</v>
      </c>
      <c r="B8920" t="s">
        <v>9712</v>
      </c>
      <c r="C8920" t="s">
        <v>59</v>
      </c>
      <c r="D8920">
        <v>133.44</v>
      </c>
    </row>
    <row r="8921" spans="1:4" x14ac:dyDescent="0.2">
      <c r="A8921">
        <v>105403</v>
      </c>
      <c r="B8921" t="s">
        <v>9713</v>
      </c>
      <c r="C8921" t="s">
        <v>59</v>
      </c>
      <c r="D8921">
        <v>233.09</v>
      </c>
    </row>
    <row r="8922" spans="1:4" x14ac:dyDescent="0.2">
      <c r="A8922">
        <v>96252</v>
      </c>
      <c r="B8922" t="s">
        <v>9714</v>
      </c>
      <c r="C8922" t="s">
        <v>59</v>
      </c>
      <c r="D8922">
        <v>191.78</v>
      </c>
    </row>
    <row r="8923" spans="1:4" x14ac:dyDescent="0.2">
      <c r="A8923">
        <v>96254</v>
      </c>
      <c r="B8923" t="s">
        <v>9715</v>
      </c>
      <c r="C8923" t="s">
        <v>54</v>
      </c>
      <c r="D8923">
        <v>0</v>
      </c>
    </row>
    <row r="8924" spans="1:4" x14ac:dyDescent="0.2">
      <c r="A8924">
        <v>96253</v>
      </c>
      <c r="B8924" t="s">
        <v>9716</v>
      </c>
      <c r="C8924" t="s">
        <v>54</v>
      </c>
      <c r="D8924">
        <v>0</v>
      </c>
    </row>
    <row r="8925" spans="1:4" x14ac:dyDescent="0.2">
      <c r="A8925">
        <v>105406</v>
      </c>
      <c r="B8925" t="s">
        <v>9717</v>
      </c>
      <c r="C8925" t="s">
        <v>59</v>
      </c>
      <c r="D8925">
        <v>219.33</v>
      </c>
    </row>
    <row r="8926" spans="1:4" x14ac:dyDescent="0.2">
      <c r="A8926">
        <v>96264</v>
      </c>
      <c r="B8926" t="s">
        <v>9718</v>
      </c>
      <c r="C8926" t="s">
        <v>59</v>
      </c>
      <c r="D8926">
        <v>0</v>
      </c>
    </row>
    <row r="8927" spans="1:4" x14ac:dyDescent="0.2">
      <c r="A8927">
        <v>105405</v>
      </c>
      <c r="B8927" t="s">
        <v>9719</v>
      </c>
      <c r="C8927" t="s">
        <v>59</v>
      </c>
      <c r="D8927">
        <v>0</v>
      </c>
    </row>
    <row r="8928" spans="1:4" x14ac:dyDescent="0.2">
      <c r="A8928">
        <v>96258</v>
      </c>
      <c r="B8928" t="s">
        <v>9720</v>
      </c>
      <c r="C8928" t="s">
        <v>59</v>
      </c>
      <c r="D8928">
        <v>159.63999999999999</v>
      </c>
    </row>
    <row r="8929" spans="1:4" x14ac:dyDescent="0.2">
      <c r="A8929">
        <v>96262</v>
      </c>
      <c r="B8929" t="s">
        <v>9721</v>
      </c>
      <c r="C8929" t="s">
        <v>59</v>
      </c>
      <c r="D8929">
        <v>0</v>
      </c>
    </row>
    <row r="8930" spans="1:4" x14ac:dyDescent="0.2">
      <c r="A8930">
        <v>105404</v>
      </c>
      <c r="B8930" t="s">
        <v>9722</v>
      </c>
      <c r="C8930" t="s">
        <v>59</v>
      </c>
      <c r="D8930">
        <v>0</v>
      </c>
    </row>
    <row r="8931" spans="1:4" x14ac:dyDescent="0.2">
      <c r="A8931">
        <v>92751</v>
      </c>
      <c r="B8931" t="s">
        <v>9723</v>
      </c>
      <c r="C8931" t="s">
        <v>69</v>
      </c>
      <c r="D8931">
        <v>2004.11</v>
      </c>
    </row>
    <row r="8932" spans="1:4" x14ac:dyDescent="0.2">
      <c r="A8932">
        <v>92752</v>
      </c>
      <c r="B8932" t="s">
        <v>9724</v>
      </c>
      <c r="C8932" t="s">
        <v>69</v>
      </c>
      <c r="D8932">
        <v>2368.8000000000002</v>
      </c>
    </row>
    <row r="8933" spans="1:4" x14ac:dyDescent="0.2">
      <c r="A8933">
        <v>92750</v>
      </c>
      <c r="B8933" t="s">
        <v>9725</v>
      </c>
      <c r="C8933" t="s">
        <v>69</v>
      </c>
      <c r="D8933">
        <v>1637.05</v>
      </c>
    </row>
    <row r="8934" spans="1:4" x14ac:dyDescent="0.2">
      <c r="A8934">
        <v>92749</v>
      </c>
      <c r="B8934" t="s">
        <v>9726</v>
      </c>
      <c r="C8934" t="s">
        <v>69</v>
      </c>
      <c r="D8934">
        <v>1010.07</v>
      </c>
    </row>
    <row r="8935" spans="1:4" x14ac:dyDescent="0.2">
      <c r="A8935">
        <v>92745</v>
      </c>
      <c r="B8935" t="s">
        <v>9727</v>
      </c>
      <c r="C8935" t="s">
        <v>69</v>
      </c>
      <c r="D8935">
        <v>870.79</v>
      </c>
    </row>
    <row r="8936" spans="1:4" x14ac:dyDescent="0.2">
      <c r="A8936">
        <v>92747</v>
      </c>
      <c r="B8936" t="s">
        <v>9728</v>
      </c>
      <c r="C8936" t="s">
        <v>69</v>
      </c>
      <c r="D8936">
        <v>958.32</v>
      </c>
    </row>
    <row r="8937" spans="1:4" x14ac:dyDescent="0.2">
      <c r="A8937">
        <v>92743</v>
      </c>
      <c r="B8937" t="s">
        <v>9729</v>
      </c>
      <c r="C8937" t="s">
        <v>69</v>
      </c>
      <c r="D8937">
        <v>730.09</v>
      </c>
    </row>
    <row r="8938" spans="1:4" x14ac:dyDescent="0.2">
      <c r="A8938">
        <v>92746</v>
      </c>
      <c r="B8938" t="s">
        <v>9730</v>
      </c>
      <c r="C8938" t="s">
        <v>69</v>
      </c>
      <c r="D8938">
        <v>804.77</v>
      </c>
    </row>
    <row r="8939" spans="1:4" x14ac:dyDescent="0.2">
      <c r="A8939">
        <v>92748</v>
      </c>
      <c r="B8939" t="s">
        <v>9731</v>
      </c>
      <c r="C8939" t="s">
        <v>69</v>
      </c>
      <c r="D8939">
        <v>872.98</v>
      </c>
    </row>
    <row r="8940" spans="1:4" x14ac:dyDescent="0.2">
      <c r="A8940">
        <v>92744</v>
      </c>
      <c r="B8940" t="s">
        <v>9732</v>
      </c>
      <c r="C8940" t="s">
        <v>69</v>
      </c>
      <c r="D8940">
        <v>692.02</v>
      </c>
    </row>
    <row r="8941" spans="1:4" x14ac:dyDescent="0.2">
      <c r="A8941">
        <v>92754</v>
      </c>
      <c r="B8941" t="s">
        <v>9733</v>
      </c>
      <c r="C8941" t="s">
        <v>69</v>
      </c>
      <c r="D8941">
        <v>606.23</v>
      </c>
    </row>
    <row r="8942" spans="1:4" x14ac:dyDescent="0.2">
      <c r="A8942">
        <v>92753</v>
      </c>
      <c r="B8942" t="s">
        <v>9734</v>
      </c>
      <c r="C8942" t="s">
        <v>69</v>
      </c>
      <c r="D8942">
        <v>620.59</v>
      </c>
    </row>
    <row r="8943" spans="1:4" x14ac:dyDescent="0.2">
      <c r="A8943">
        <v>92755</v>
      </c>
      <c r="B8943" t="s">
        <v>9735</v>
      </c>
      <c r="C8943" t="s">
        <v>59</v>
      </c>
      <c r="D8943">
        <v>252.56</v>
      </c>
    </row>
    <row r="8944" spans="1:4" x14ac:dyDescent="0.2">
      <c r="A8944">
        <v>92756</v>
      </c>
      <c r="B8944" t="s">
        <v>9736</v>
      </c>
      <c r="C8944" t="s">
        <v>59</v>
      </c>
      <c r="D8944">
        <v>292.38</v>
      </c>
    </row>
    <row r="8945" spans="1:4" x14ac:dyDescent="0.2">
      <c r="A8945">
        <v>92757</v>
      </c>
      <c r="B8945" t="s">
        <v>9737</v>
      </c>
      <c r="C8945" t="s">
        <v>59</v>
      </c>
      <c r="D8945">
        <v>339.99</v>
      </c>
    </row>
    <row r="8946" spans="1:4" x14ac:dyDescent="0.2">
      <c r="A8946">
        <v>92758</v>
      </c>
      <c r="B8946" t="s">
        <v>9738</v>
      </c>
      <c r="C8946" t="s">
        <v>69</v>
      </c>
      <c r="D8946">
        <v>758.62</v>
      </c>
    </row>
    <row r="8947" spans="1:4" x14ac:dyDescent="0.2">
      <c r="A8947">
        <v>104500</v>
      </c>
      <c r="B8947" t="s">
        <v>9739</v>
      </c>
      <c r="C8947" t="s">
        <v>54</v>
      </c>
      <c r="D8947">
        <v>0</v>
      </c>
    </row>
    <row r="8948" spans="1:4" x14ac:dyDescent="0.2">
      <c r="A8948">
        <v>104503</v>
      </c>
      <c r="B8948" t="s">
        <v>9740</v>
      </c>
      <c r="C8948" t="s">
        <v>54</v>
      </c>
      <c r="D8948">
        <v>0</v>
      </c>
    </row>
    <row r="8949" spans="1:4" x14ac:dyDescent="0.2">
      <c r="A8949">
        <v>104504</v>
      </c>
      <c r="B8949" t="s">
        <v>9741</v>
      </c>
      <c r="C8949" t="s">
        <v>54</v>
      </c>
      <c r="D8949">
        <v>0</v>
      </c>
    </row>
    <row r="8950" spans="1:4" x14ac:dyDescent="0.2">
      <c r="A8950">
        <v>104507</v>
      </c>
      <c r="B8950" t="s">
        <v>9742</v>
      </c>
      <c r="C8950" t="s">
        <v>54</v>
      </c>
      <c r="D8950">
        <v>0</v>
      </c>
    </row>
    <row r="8951" spans="1:4" x14ac:dyDescent="0.2">
      <c r="A8951">
        <v>104508</v>
      </c>
      <c r="B8951" t="s">
        <v>9743</v>
      </c>
      <c r="C8951" t="s">
        <v>54</v>
      </c>
      <c r="D8951">
        <v>0</v>
      </c>
    </row>
    <row r="8952" spans="1:4" x14ac:dyDescent="0.2">
      <c r="A8952">
        <v>104509</v>
      </c>
      <c r="B8952" t="s">
        <v>9744</v>
      </c>
      <c r="C8952" t="s">
        <v>54</v>
      </c>
      <c r="D8952">
        <v>0</v>
      </c>
    </row>
    <row r="8953" spans="1:4" x14ac:dyDescent="0.2">
      <c r="A8953">
        <v>104512</v>
      </c>
      <c r="B8953" t="s">
        <v>9745</v>
      </c>
      <c r="C8953" t="s">
        <v>54</v>
      </c>
      <c r="D8953">
        <v>0</v>
      </c>
    </row>
    <row r="8954" spans="1:4" x14ac:dyDescent="0.2">
      <c r="A8954">
        <v>104513</v>
      </c>
      <c r="B8954" t="s">
        <v>9746</v>
      </c>
      <c r="C8954" t="s">
        <v>54</v>
      </c>
      <c r="D8954">
        <v>0</v>
      </c>
    </row>
    <row r="8955" spans="1:4" x14ac:dyDescent="0.2">
      <c r="A8955">
        <v>104514</v>
      </c>
      <c r="B8955" t="s">
        <v>9747</v>
      </c>
      <c r="C8955" t="s">
        <v>54</v>
      </c>
      <c r="D8955">
        <v>0</v>
      </c>
    </row>
    <row r="8956" spans="1:4" x14ac:dyDescent="0.2">
      <c r="A8956">
        <v>104501</v>
      </c>
      <c r="B8956" t="s">
        <v>9748</v>
      </c>
      <c r="C8956" t="s">
        <v>54</v>
      </c>
      <c r="D8956">
        <v>0</v>
      </c>
    </row>
    <row r="8957" spans="1:4" x14ac:dyDescent="0.2">
      <c r="A8957">
        <v>104502</v>
      </c>
      <c r="B8957" t="s">
        <v>9749</v>
      </c>
      <c r="C8957" t="s">
        <v>54</v>
      </c>
      <c r="D8957">
        <v>0</v>
      </c>
    </row>
    <row r="8958" spans="1:4" x14ac:dyDescent="0.2">
      <c r="A8958">
        <v>104505</v>
      </c>
      <c r="B8958" t="s">
        <v>9750</v>
      </c>
      <c r="C8958" t="s">
        <v>54</v>
      </c>
      <c r="D8958">
        <v>0</v>
      </c>
    </row>
    <row r="8959" spans="1:4" x14ac:dyDescent="0.2">
      <c r="A8959">
        <v>104506</v>
      </c>
      <c r="B8959" t="s">
        <v>9751</v>
      </c>
      <c r="C8959" t="s">
        <v>54</v>
      </c>
      <c r="D8959">
        <v>0</v>
      </c>
    </row>
    <row r="8960" spans="1:4" x14ac:dyDescent="0.2">
      <c r="A8960">
        <v>104510</v>
      </c>
      <c r="B8960" t="s">
        <v>9752</v>
      </c>
      <c r="C8960" t="s">
        <v>54</v>
      </c>
      <c r="D8960">
        <v>0</v>
      </c>
    </row>
    <row r="8961" spans="1:4" x14ac:dyDescent="0.2">
      <c r="A8961">
        <v>104511</v>
      </c>
      <c r="B8961" t="s">
        <v>9753</v>
      </c>
      <c r="C8961" t="s">
        <v>54</v>
      </c>
      <c r="D8961">
        <v>0</v>
      </c>
    </row>
    <row r="8962" spans="1:4" x14ac:dyDescent="0.2">
      <c r="A8962">
        <v>104491</v>
      </c>
      <c r="B8962" t="s">
        <v>9754</v>
      </c>
      <c r="C8962" t="s">
        <v>54</v>
      </c>
      <c r="D8962">
        <v>4546.9399999999996</v>
      </c>
    </row>
    <row r="8963" spans="1:4" x14ac:dyDescent="0.2">
      <c r="A8963">
        <v>104492</v>
      </c>
      <c r="B8963" t="s">
        <v>9755</v>
      </c>
      <c r="C8963" t="s">
        <v>54</v>
      </c>
      <c r="D8963">
        <v>5687.06</v>
      </c>
    </row>
    <row r="8964" spans="1:4" x14ac:dyDescent="0.2">
      <c r="A8964">
        <v>104493</v>
      </c>
      <c r="B8964" t="s">
        <v>9756</v>
      </c>
      <c r="C8964" t="s">
        <v>54</v>
      </c>
      <c r="D8964">
        <v>0</v>
      </c>
    </row>
    <row r="8965" spans="1:4" x14ac:dyDescent="0.2">
      <c r="A8965">
        <v>104494</v>
      </c>
      <c r="B8965" t="s">
        <v>9757</v>
      </c>
      <c r="C8965" t="s">
        <v>54</v>
      </c>
      <c r="D8965">
        <v>7686.19</v>
      </c>
    </row>
    <row r="8966" spans="1:4" x14ac:dyDescent="0.2">
      <c r="A8966">
        <v>104495</v>
      </c>
      <c r="B8966" t="s">
        <v>9758</v>
      </c>
      <c r="C8966" t="s">
        <v>54</v>
      </c>
      <c r="D8966">
        <v>0</v>
      </c>
    </row>
    <row r="8967" spans="1:4" x14ac:dyDescent="0.2">
      <c r="A8967">
        <v>104496</v>
      </c>
      <c r="B8967" t="s">
        <v>9759</v>
      </c>
      <c r="C8967" t="s">
        <v>54</v>
      </c>
      <c r="D8967">
        <v>0</v>
      </c>
    </row>
    <row r="8968" spans="1:4" x14ac:dyDescent="0.2">
      <c r="A8968">
        <v>104497</v>
      </c>
      <c r="B8968" t="s">
        <v>9760</v>
      </c>
      <c r="C8968" t="s">
        <v>54</v>
      </c>
      <c r="D8968">
        <v>9201.44</v>
      </c>
    </row>
    <row r="8969" spans="1:4" x14ac:dyDescent="0.2">
      <c r="A8969">
        <v>104498</v>
      </c>
      <c r="B8969" t="s">
        <v>9761</v>
      </c>
      <c r="C8969" t="s">
        <v>54</v>
      </c>
      <c r="D8969">
        <v>0</v>
      </c>
    </row>
    <row r="8970" spans="1:4" x14ac:dyDescent="0.2">
      <c r="A8970">
        <v>104499</v>
      </c>
      <c r="B8970" t="s">
        <v>9762</v>
      </c>
      <c r="C8970" t="s">
        <v>54</v>
      </c>
      <c r="D8970">
        <v>0</v>
      </c>
    </row>
    <row r="8971" spans="1:4" x14ac:dyDescent="0.2">
      <c r="A8971">
        <v>104515</v>
      </c>
      <c r="B8971" t="s">
        <v>9763</v>
      </c>
      <c r="C8971" t="s">
        <v>59</v>
      </c>
      <c r="D8971">
        <v>24.65</v>
      </c>
    </row>
    <row r="8972" spans="1:4" x14ac:dyDescent="0.2">
      <c r="A8972">
        <v>87430</v>
      </c>
      <c r="B8972" t="s">
        <v>9764</v>
      </c>
      <c r="C8972" t="s">
        <v>59</v>
      </c>
      <c r="D8972">
        <v>20.12</v>
      </c>
    </row>
    <row r="8973" spans="1:4" x14ac:dyDescent="0.2">
      <c r="A8973">
        <v>87433</v>
      </c>
      <c r="B8973" t="s">
        <v>9765</v>
      </c>
      <c r="C8973" t="s">
        <v>59</v>
      </c>
      <c r="D8973">
        <v>29.92</v>
      </c>
    </row>
    <row r="8974" spans="1:4" x14ac:dyDescent="0.2">
      <c r="A8974">
        <v>87436</v>
      </c>
      <c r="B8974" t="s">
        <v>9766</v>
      </c>
      <c r="C8974" t="s">
        <v>59</v>
      </c>
      <c r="D8974">
        <v>33.4</v>
      </c>
    </row>
    <row r="8975" spans="1:4" x14ac:dyDescent="0.2">
      <c r="A8975">
        <v>87439</v>
      </c>
      <c r="B8975" t="s">
        <v>9767</v>
      </c>
      <c r="C8975" t="s">
        <v>59</v>
      </c>
      <c r="D8975">
        <v>41.26</v>
      </c>
    </row>
    <row r="8976" spans="1:4" x14ac:dyDescent="0.2">
      <c r="A8976">
        <v>104633</v>
      </c>
      <c r="B8976" t="s">
        <v>9768</v>
      </c>
      <c r="C8976" t="s">
        <v>59</v>
      </c>
      <c r="D8976">
        <v>27.36</v>
      </c>
    </row>
    <row r="8977" spans="1:4" x14ac:dyDescent="0.2">
      <c r="A8977">
        <v>104634</v>
      </c>
      <c r="B8977" t="s">
        <v>9769</v>
      </c>
      <c r="C8977" t="s">
        <v>59</v>
      </c>
      <c r="D8977">
        <v>41.24</v>
      </c>
    </row>
    <row r="8978" spans="1:4" x14ac:dyDescent="0.2">
      <c r="A8978">
        <v>87418</v>
      </c>
      <c r="B8978" t="s">
        <v>9770</v>
      </c>
      <c r="C8978" t="s">
        <v>59</v>
      </c>
      <c r="D8978">
        <v>20.7</v>
      </c>
    </row>
    <row r="8979" spans="1:4" x14ac:dyDescent="0.2">
      <c r="A8979">
        <v>87421</v>
      </c>
      <c r="B8979" t="s">
        <v>9771</v>
      </c>
      <c r="C8979" t="s">
        <v>59</v>
      </c>
      <c r="D8979">
        <v>32.35</v>
      </c>
    </row>
    <row r="8980" spans="1:4" x14ac:dyDescent="0.2">
      <c r="A8980">
        <v>104628</v>
      </c>
      <c r="B8980" t="s">
        <v>9772</v>
      </c>
      <c r="C8980" t="s">
        <v>59</v>
      </c>
      <c r="D8980">
        <v>30.64</v>
      </c>
    </row>
    <row r="8981" spans="1:4" x14ac:dyDescent="0.2">
      <c r="A8981">
        <v>104631</v>
      </c>
      <c r="B8981" t="s">
        <v>9773</v>
      </c>
      <c r="C8981" t="s">
        <v>59</v>
      </c>
      <c r="D8981">
        <v>43</v>
      </c>
    </row>
    <row r="8982" spans="1:4" x14ac:dyDescent="0.2">
      <c r="A8982">
        <v>104627</v>
      </c>
      <c r="B8982" t="s">
        <v>9774</v>
      </c>
      <c r="C8982" t="s">
        <v>59</v>
      </c>
      <c r="D8982">
        <v>20.68</v>
      </c>
    </row>
    <row r="8983" spans="1:4" x14ac:dyDescent="0.2">
      <c r="A8983">
        <v>104630</v>
      </c>
      <c r="B8983" t="s">
        <v>9775</v>
      </c>
      <c r="C8983" t="s">
        <v>59</v>
      </c>
      <c r="D8983">
        <v>33.04</v>
      </c>
    </row>
    <row r="8984" spans="1:4" x14ac:dyDescent="0.2">
      <c r="A8984">
        <v>104629</v>
      </c>
      <c r="B8984" t="s">
        <v>9776</v>
      </c>
      <c r="C8984" t="s">
        <v>59</v>
      </c>
      <c r="D8984">
        <v>36.36</v>
      </c>
    </row>
    <row r="8985" spans="1:4" x14ac:dyDescent="0.2">
      <c r="A8985">
        <v>104632</v>
      </c>
      <c r="B8985" t="s">
        <v>9777</v>
      </c>
      <c r="C8985" t="s">
        <v>59</v>
      </c>
      <c r="D8985">
        <v>48.71</v>
      </c>
    </row>
    <row r="8986" spans="1:4" x14ac:dyDescent="0.2">
      <c r="A8986">
        <v>87412</v>
      </c>
      <c r="B8986" t="s">
        <v>9778</v>
      </c>
      <c r="C8986" t="s">
        <v>59</v>
      </c>
      <c r="D8986">
        <v>25.93</v>
      </c>
    </row>
    <row r="8987" spans="1:4" x14ac:dyDescent="0.2">
      <c r="A8987">
        <v>87415</v>
      </c>
      <c r="B8987" t="s">
        <v>9779</v>
      </c>
      <c r="C8987" t="s">
        <v>59</v>
      </c>
      <c r="D8987">
        <v>37.24</v>
      </c>
    </row>
    <row r="8988" spans="1:4" x14ac:dyDescent="0.2">
      <c r="A8988">
        <v>87411</v>
      </c>
      <c r="B8988" t="s">
        <v>9780</v>
      </c>
      <c r="C8988" t="s">
        <v>59</v>
      </c>
      <c r="D8988">
        <v>18.260000000000002</v>
      </c>
    </row>
    <row r="8989" spans="1:4" x14ac:dyDescent="0.2">
      <c r="A8989">
        <v>87414</v>
      </c>
      <c r="B8989" t="s">
        <v>9781</v>
      </c>
      <c r="C8989" t="s">
        <v>59</v>
      </c>
      <c r="D8989">
        <v>29.57</v>
      </c>
    </row>
    <row r="8990" spans="1:4" x14ac:dyDescent="0.2">
      <c r="A8990">
        <v>87413</v>
      </c>
      <c r="B8990" t="s">
        <v>9782</v>
      </c>
      <c r="C8990" t="s">
        <v>59</v>
      </c>
      <c r="D8990">
        <v>30.35</v>
      </c>
    </row>
    <row r="8991" spans="1:4" x14ac:dyDescent="0.2">
      <c r="A8991">
        <v>87416</v>
      </c>
      <c r="B8991" t="s">
        <v>9783</v>
      </c>
      <c r="C8991" t="s">
        <v>59</v>
      </c>
      <c r="D8991">
        <v>41.66</v>
      </c>
    </row>
    <row r="8992" spans="1:4" x14ac:dyDescent="0.2">
      <c r="A8992">
        <v>104635</v>
      </c>
      <c r="B8992" t="s">
        <v>9784</v>
      </c>
      <c r="C8992" t="s">
        <v>59</v>
      </c>
      <c r="D8992">
        <v>55.1</v>
      </c>
    </row>
    <row r="8993" spans="1:4" x14ac:dyDescent="0.2">
      <c r="A8993">
        <v>104636</v>
      </c>
      <c r="B8993" t="s">
        <v>9785</v>
      </c>
      <c r="C8993" t="s">
        <v>59</v>
      </c>
      <c r="D8993">
        <v>64.77</v>
      </c>
    </row>
    <row r="8994" spans="1:4" x14ac:dyDescent="0.2">
      <c r="A8994">
        <v>87424</v>
      </c>
      <c r="B8994" t="s">
        <v>9786</v>
      </c>
      <c r="C8994" t="s">
        <v>59</v>
      </c>
      <c r="D8994">
        <v>40.92</v>
      </c>
    </row>
    <row r="8995" spans="1:4" x14ac:dyDescent="0.2">
      <c r="A8995">
        <v>87427</v>
      </c>
      <c r="B8995" t="s">
        <v>9787</v>
      </c>
      <c r="C8995" t="s">
        <v>59</v>
      </c>
      <c r="D8995">
        <v>49.05</v>
      </c>
    </row>
    <row r="8996" spans="1:4" x14ac:dyDescent="0.2">
      <c r="A8996">
        <v>89998</v>
      </c>
      <c r="B8996" t="s">
        <v>9788</v>
      </c>
      <c r="C8996" t="s">
        <v>61</v>
      </c>
      <c r="D8996">
        <v>10.51</v>
      </c>
    </row>
    <row r="8997" spans="1:4" x14ac:dyDescent="0.2">
      <c r="A8997">
        <v>102920</v>
      </c>
      <c r="B8997" t="s">
        <v>9789</v>
      </c>
      <c r="C8997" t="s">
        <v>61</v>
      </c>
      <c r="D8997">
        <v>8.66</v>
      </c>
    </row>
    <row r="8998" spans="1:4" x14ac:dyDescent="0.2">
      <c r="A8998">
        <v>102923</v>
      </c>
      <c r="B8998" t="s">
        <v>9790</v>
      </c>
      <c r="C8998" t="s">
        <v>61</v>
      </c>
      <c r="D8998">
        <v>8.16</v>
      </c>
    </row>
    <row r="8999" spans="1:4" x14ac:dyDescent="0.2">
      <c r="A8999">
        <v>90000</v>
      </c>
      <c r="B8999" t="s">
        <v>9791</v>
      </c>
      <c r="C8999" t="s">
        <v>61</v>
      </c>
      <c r="D8999">
        <v>13.22</v>
      </c>
    </row>
    <row r="9000" spans="1:4" x14ac:dyDescent="0.2">
      <c r="A9000">
        <v>103088</v>
      </c>
      <c r="B9000" t="s">
        <v>9792</v>
      </c>
      <c r="C9000" t="s">
        <v>61</v>
      </c>
      <c r="D9000">
        <v>10.39</v>
      </c>
    </row>
    <row r="9001" spans="1:4" x14ac:dyDescent="0.2">
      <c r="A9001">
        <v>102922</v>
      </c>
      <c r="B9001" t="s">
        <v>9793</v>
      </c>
      <c r="C9001" t="s">
        <v>61</v>
      </c>
      <c r="D9001">
        <v>9.2100000000000009</v>
      </c>
    </row>
    <row r="9002" spans="1:4" x14ac:dyDescent="0.2">
      <c r="A9002">
        <v>89999</v>
      </c>
      <c r="B9002" t="s">
        <v>9794</v>
      </c>
      <c r="C9002" t="s">
        <v>61</v>
      </c>
      <c r="D9002">
        <v>16.39</v>
      </c>
    </row>
    <row r="9003" spans="1:4" x14ac:dyDescent="0.2">
      <c r="A9003">
        <v>89996</v>
      </c>
      <c r="B9003" t="s">
        <v>9795</v>
      </c>
      <c r="C9003" t="s">
        <v>61</v>
      </c>
      <c r="D9003">
        <v>11.04</v>
      </c>
    </row>
    <row r="9004" spans="1:4" x14ac:dyDescent="0.2">
      <c r="A9004">
        <v>89997</v>
      </c>
      <c r="B9004" t="s">
        <v>9796</v>
      </c>
      <c r="C9004" t="s">
        <v>61</v>
      </c>
      <c r="D9004">
        <v>8.99</v>
      </c>
    </row>
    <row r="9005" spans="1:4" x14ac:dyDescent="0.2">
      <c r="A9005">
        <v>102921</v>
      </c>
      <c r="B9005" t="s">
        <v>9797</v>
      </c>
      <c r="C9005" t="s">
        <v>61</v>
      </c>
      <c r="D9005">
        <v>8.36</v>
      </c>
    </row>
    <row r="9006" spans="1:4" x14ac:dyDescent="0.2">
      <c r="A9006">
        <v>90278</v>
      </c>
      <c r="B9006" t="s">
        <v>9798</v>
      </c>
      <c r="C9006" t="s">
        <v>69</v>
      </c>
      <c r="D9006">
        <v>642.15</v>
      </c>
    </row>
    <row r="9007" spans="1:4" x14ac:dyDescent="0.2">
      <c r="A9007">
        <v>90282</v>
      </c>
      <c r="B9007" t="s">
        <v>9799</v>
      </c>
      <c r="C9007" t="s">
        <v>69</v>
      </c>
      <c r="D9007">
        <v>631.54</v>
      </c>
    </row>
    <row r="9008" spans="1:4" x14ac:dyDescent="0.2">
      <c r="A9008">
        <v>90279</v>
      </c>
      <c r="B9008" t="s">
        <v>9800</v>
      </c>
      <c r="C9008" t="s">
        <v>69</v>
      </c>
      <c r="D9008">
        <v>706.15</v>
      </c>
    </row>
    <row r="9009" spans="1:4" x14ac:dyDescent="0.2">
      <c r="A9009">
        <v>90283</v>
      </c>
      <c r="B9009" t="s">
        <v>9801</v>
      </c>
      <c r="C9009" t="s">
        <v>69</v>
      </c>
      <c r="D9009">
        <v>695.88</v>
      </c>
    </row>
    <row r="9010" spans="1:4" x14ac:dyDescent="0.2">
      <c r="A9010">
        <v>90280</v>
      </c>
      <c r="B9010" t="s">
        <v>9802</v>
      </c>
      <c r="C9010" t="s">
        <v>69</v>
      </c>
      <c r="D9010">
        <v>783.75</v>
      </c>
    </row>
    <row r="9011" spans="1:4" x14ac:dyDescent="0.2">
      <c r="A9011">
        <v>90284</v>
      </c>
      <c r="B9011" t="s">
        <v>9803</v>
      </c>
      <c r="C9011" t="s">
        <v>69</v>
      </c>
      <c r="D9011">
        <v>777.92</v>
      </c>
    </row>
    <row r="9012" spans="1:4" x14ac:dyDescent="0.2">
      <c r="A9012">
        <v>90281</v>
      </c>
      <c r="B9012" t="s">
        <v>9804</v>
      </c>
      <c r="C9012" t="s">
        <v>69</v>
      </c>
      <c r="D9012">
        <v>911.68</v>
      </c>
    </row>
    <row r="9013" spans="1:4" x14ac:dyDescent="0.2">
      <c r="A9013">
        <v>90285</v>
      </c>
      <c r="B9013" t="s">
        <v>9805</v>
      </c>
      <c r="C9013" t="s">
        <v>69</v>
      </c>
      <c r="D9013">
        <v>912.66</v>
      </c>
    </row>
    <row r="9014" spans="1:4" x14ac:dyDescent="0.2">
      <c r="A9014">
        <v>89994</v>
      </c>
      <c r="B9014" t="s">
        <v>9806</v>
      </c>
      <c r="C9014" t="s">
        <v>69</v>
      </c>
      <c r="D9014">
        <v>1045.8399999999999</v>
      </c>
    </row>
    <row r="9015" spans="1:4" x14ac:dyDescent="0.2">
      <c r="A9015">
        <v>89995</v>
      </c>
      <c r="B9015" t="s">
        <v>9807</v>
      </c>
      <c r="C9015" t="s">
        <v>69</v>
      </c>
      <c r="D9015">
        <v>1149.8800000000001</v>
      </c>
    </row>
    <row r="9016" spans="1:4" x14ac:dyDescent="0.2">
      <c r="A9016">
        <v>89993</v>
      </c>
      <c r="B9016" t="s">
        <v>9808</v>
      </c>
      <c r="C9016" t="s">
        <v>69</v>
      </c>
      <c r="D9016">
        <v>1185.6300000000001</v>
      </c>
    </row>
    <row r="9017" spans="1:4" x14ac:dyDescent="0.2">
      <c r="A9017">
        <v>99860</v>
      </c>
      <c r="B9017" t="s">
        <v>9809</v>
      </c>
      <c r="C9017" t="s">
        <v>54</v>
      </c>
      <c r="D9017">
        <v>0</v>
      </c>
    </row>
    <row r="9018" spans="1:4" x14ac:dyDescent="0.2">
      <c r="A9018">
        <v>99858</v>
      </c>
      <c r="B9018" t="s">
        <v>9810</v>
      </c>
      <c r="C9018" t="s">
        <v>54</v>
      </c>
      <c r="D9018">
        <v>0</v>
      </c>
    </row>
    <row r="9019" spans="1:4" x14ac:dyDescent="0.2">
      <c r="A9019">
        <v>99859</v>
      </c>
      <c r="B9019" t="s">
        <v>9811</v>
      </c>
      <c r="C9019" t="s">
        <v>54</v>
      </c>
      <c r="D9019">
        <v>0</v>
      </c>
    </row>
    <row r="9020" spans="1:4" x14ac:dyDescent="0.2">
      <c r="A9020">
        <v>99857</v>
      </c>
      <c r="B9020" t="s">
        <v>9812</v>
      </c>
      <c r="C9020" t="s">
        <v>54</v>
      </c>
      <c r="D9020">
        <v>89.34</v>
      </c>
    </row>
    <row r="9021" spans="1:4" x14ac:dyDescent="0.2">
      <c r="A9021">
        <v>99855</v>
      </c>
      <c r="B9021" t="s">
        <v>578</v>
      </c>
      <c r="C9021" t="s">
        <v>54</v>
      </c>
      <c r="D9021">
        <v>104.92</v>
      </c>
    </row>
    <row r="9022" spans="1:4" x14ac:dyDescent="0.2">
      <c r="A9022">
        <v>99856</v>
      </c>
      <c r="B9022" t="s">
        <v>9813</v>
      </c>
      <c r="C9022" t="s">
        <v>54</v>
      </c>
      <c r="D9022">
        <v>0</v>
      </c>
    </row>
    <row r="9023" spans="1:4" x14ac:dyDescent="0.2">
      <c r="A9023">
        <v>99862</v>
      </c>
      <c r="B9023" t="s">
        <v>9814</v>
      </c>
      <c r="C9023" t="s">
        <v>59</v>
      </c>
      <c r="D9023">
        <v>597.22</v>
      </c>
    </row>
    <row r="9024" spans="1:4" x14ac:dyDescent="0.2">
      <c r="A9024">
        <v>99861</v>
      </c>
      <c r="B9024" t="s">
        <v>9815</v>
      </c>
      <c r="C9024" t="s">
        <v>59</v>
      </c>
      <c r="D9024">
        <v>614.58000000000004</v>
      </c>
    </row>
    <row r="9025" spans="1:4" x14ac:dyDescent="0.2">
      <c r="A9025">
        <v>99839</v>
      </c>
      <c r="B9025" t="s">
        <v>9816</v>
      </c>
      <c r="C9025" t="s">
        <v>54</v>
      </c>
      <c r="D9025">
        <v>492.48</v>
      </c>
    </row>
    <row r="9026" spans="1:4" x14ac:dyDescent="0.2">
      <c r="A9026">
        <v>99849</v>
      </c>
      <c r="B9026" t="s">
        <v>9817</v>
      </c>
      <c r="C9026" t="s">
        <v>54</v>
      </c>
      <c r="D9026">
        <v>0</v>
      </c>
    </row>
    <row r="9027" spans="1:4" x14ac:dyDescent="0.2">
      <c r="A9027">
        <v>99853</v>
      </c>
      <c r="B9027" t="s">
        <v>9818</v>
      </c>
      <c r="C9027" t="s">
        <v>54</v>
      </c>
      <c r="D9027">
        <v>0</v>
      </c>
    </row>
    <row r="9028" spans="1:4" x14ac:dyDescent="0.2">
      <c r="A9028">
        <v>99847</v>
      </c>
      <c r="B9028" t="s">
        <v>9819</v>
      </c>
      <c r="C9028" t="s">
        <v>54</v>
      </c>
      <c r="D9028">
        <v>0</v>
      </c>
    </row>
    <row r="9029" spans="1:4" x14ac:dyDescent="0.2">
      <c r="A9029">
        <v>99851</v>
      </c>
      <c r="B9029" t="s">
        <v>9820</v>
      </c>
      <c r="C9029" t="s">
        <v>54</v>
      </c>
      <c r="D9029">
        <v>0</v>
      </c>
    </row>
    <row r="9030" spans="1:4" x14ac:dyDescent="0.2">
      <c r="A9030">
        <v>99850</v>
      </c>
      <c r="B9030" t="s">
        <v>9821</v>
      </c>
      <c r="C9030" t="s">
        <v>54</v>
      </c>
      <c r="D9030">
        <v>0</v>
      </c>
    </row>
    <row r="9031" spans="1:4" x14ac:dyDescent="0.2">
      <c r="A9031">
        <v>99854</v>
      </c>
      <c r="B9031" t="s">
        <v>9822</v>
      </c>
      <c r="C9031" t="s">
        <v>54</v>
      </c>
      <c r="D9031">
        <v>0</v>
      </c>
    </row>
    <row r="9032" spans="1:4" x14ac:dyDescent="0.2">
      <c r="A9032">
        <v>99848</v>
      </c>
      <c r="B9032" t="s">
        <v>9823</v>
      </c>
      <c r="C9032" t="s">
        <v>54</v>
      </c>
      <c r="D9032">
        <v>0</v>
      </c>
    </row>
    <row r="9033" spans="1:4" x14ac:dyDescent="0.2">
      <c r="A9033">
        <v>99852</v>
      </c>
      <c r="B9033" t="s">
        <v>9824</v>
      </c>
      <c r="C9033" t="s">
        <v>54</v>
      </c>
      <c r="D9033">
        <v>0</v>
      </c>
    </row>
    <row r="9034" spans="1:4" x14ac:dyDescent="0.2">
      <c r="A9034">
        <v>99844</v>
      </c>
      <c r="B9034" t="s">
        <v>9825</v>
      </c>
      <c r="C9034" t="s">
        <v>54</v>
      </c>
      <c r="D9034">
        <v>0</v>
      </c>
    </row>
    <row r="9035" spans="1:4" x14ac:dyDescent="0.2">
      <c r="A9035">
        <v>99842</v>
      </c>
      <c r="B9035" t="s">
        <v>9826</v>
      </c>
      <c r="C9035" t="s">
        <v>54</v>
      </c>
      <c r="D9035">
        <v>0</v>
      </c>
    </row>
    <row r="9036" spans="1:4" x14ac:dyDescent="0.2">
      <c r="A9036">
        <v>99837</v>
      </c>
      <c r="B9036" t="s">
        <v>9827</v>
      </c>
      <c r="C9036" t="s">
        <v>54</v>
      </c>
      <c r="D9036">
        <v>581.12</v>
      </c>
    </row>
    <row r="9037" spans="1:4" x14ac:dyDescent="0.2">
      <c r="A9037">
        <v>99840</v>
      </c>
      <c r="B9037" t="s">
        <v>9828</v>
      </c>
      <c r="C9037" t="s">
        <v>54</v>
      </c>
      <c r="D9037">
        <v>0</v>
      </c>
    </row>
    <row r="9038" spans="1:4" x14ac:dyDescent="0.2">
      <c r="A9038">
        <v>99845</v>
      </c>
      <c r="B9038" t="s">
        <v>9829</v>
      </c>
      <c r="C9038" t="s">
        <v>54</v>
      </c>
      <c r="D9038">
        <v>0</v>
      </c>
    </row>
    <row r="9039" spans="1:4" x14ac:dyDescent="0.2">
      <c r="A9039">
        <v>99843</v>
      </c>
      <c r="B9039" t="s">
        <v>9830</v>
      </c>
      <c r="C9039" t="s">
        <v>54</v>
      </c>
      <c r="D9039">
        <v>0</v>
      </c>
    </row>
    <row r="9040" spans="1:4" x14ac:dyDescent="0.2">
      <c r="A9040">
        <v>99838</v>
      </c>
      <c r="B9040" t="s">
        <v>9831</v>
      </c>
      <c r="C9040" t="s">
        <v>54</v>
      </c>
      <c r="D9040">
        <v>0</v>
      </c>
    </row>
    <row r="9041" spans="1:4" x14ac:dyDescent="0.2">
      <c r="A9041">
        <v>99846</v>
      </c>
      <c r="B9041" t="s">
        <v>9832</v>
      </c>
      <c r="C9041" t="s">
        <v>54</v>
      </c>
      <c r="D9041">
        <v>0</v>
      </c>
    </row>
    <row r="9042" spans="1:4" x14ac:dyDescent="0.2">
      <c r="A9042">
        <v>99841</v>
      </c>
      <c r="B9042" t="s">
        <v>9833</v>
      </c>
      <c r="C9042" t="s">
        <v>54</v>
      </c>
      <c r="D9042">
        <v>1493.56</v>
      </c>
    </row>
    <row r="9043" spans="1:4" x14ac:dyDescent="0.2">
      <c r="A9043">
        <v>94276</v>
      </c>
      <c r="B9043" t="s">
        <v>9834</v>
      </c>
      <c r="C9043" t="s">
        <v>54</v>
      </c>
      <c r="D9043">
        <v>50.58</v>
      </c>
    </row>
    <row r="9044" spans="1:4" x14ac:dyDescent="0.2">
      <c r="A9044">
        <v>94274</v>
      </c>
      <c r="B9044" t="s">
        <v>9835</v>
      </c>
      <c r="C9044" t="s">
        <v>54</v>
      </c>
      <c r="D9044">
        <v>55.5</v>
      </c>
    </row>
    <row r="9045" spans="1:4" x14ac:dyDescent="0.2">
      <c r="A9045">
        <v>94280</v>
      </c>
      <c r="B9045" t="s">
        <v>9836</v>
      </c>
      <c r="C9045" t="s">
        <v>54</v>
      </c>
      <c r="D9045">
        <v>53.98</v>
      </c>
    </row>
    <row r="9046" spans="1:4" x14ac:dyDescent="0.2">
      <c r="A9046">
        <v>94278</v>
      </c>
      <c r="B9046" t="s">
        <v>9837</v>
      </c>
      <c r="C9046" t="s">
        <v>54</v>
      </c>
      <c r="D9046">
        <v>44.73</v>
      </c>
    </row>
    <row r="9047" spans="1:4" x14ac:dyDescent="0.2">
      <c r="A9047">
        <v>94275</v>
      </c>
      <c r="B9047" t="s">
        <v>9838</v>
      </c>
      <c r="C9047" t="s">
        <v>54</v>
      </c>
      <c r="D9047">
        <v>47.9</v>
      </c>
    </row>
    <row r="9048" spans="1:4" x14ac:dyDescent="0.2">
      <c r="A9048">
        <v>94273</v>
      </c>
      <c r="B9048" t="s">
        <v>9839</v>
      </c>
      <c r="C9048" t="s">
        <v>54</v>
      </c>
      <c r="D9048">
        <v>52.82</v>
      </c>
    </row>
    <row r="9049" spans="1:4" x14ac:dyDescent="0.2">
      <c r="A9049">
        <v>94279</v>
      </c>
      <c r="B9049" t="s">
        <v>9840</v>
      </c>
      <c r="C9049" t="s">
        <v>54</v>
      </c>
      <c r="D9049">
        <v>51.31</v>
      </c>
    </row>
    <row r="9050" spans="1:4" x14ac:dyDescent="0.2">
      <c r="A9050">
        <v>94277</v>
      </c>
      <c r="B9050" t="s">
        <v>9841</v>
      </c>
      <c r="C9050" t="s">
        <v>54</v>
      </c>
      <c r="D9050">
        <v>42.06</v>
      </c>
    </row>
    <row r="9051" spans="1:4" x14ac:dyDescent="0.2">
      <c r="A9051">
        <v>104930</v>
      </c>
      <c r="B9051" t="s">
        <v>9842</v>
      </c>
      <c r="C9051" t="s">
        <v>54</v>
      </c>
      <c r="D9051">
        <v>0</v>
      </c>
    </row>
    <row r="9052" spans="1:4" x14ac:dyDescent="0.2">
      <c r="A9052">
        <v>104931</v>
      </c>
      <c r="B9052" t="s">
        <v>9843</v>
      </c>
      <c r="C9052" t="s">
        <v>54</v>
      </c>
      <c r="D9052">
        <v>0</v>
      </c>
    </row>
    <row r="9053" spans="1:4" x14ac:dyDescent="0.2">
      <c r="A9053">
        <v>94294</v>
      </c>
      <c r="B9053" t="s">
        <v>9844</v>
      </c>
      <c r="C9053" t="s">
        <v>54</v>
      </c>
      <c r="D9053">
        <v>9.6199999999999992</v>
      </c>
    </row>
    <row r="9054" spans="1:4" x14ac:dyDescent="0.2">
      <c r="A9054">
        <v>94288</v>
      </c>
      <c r="B9054" t="s">
        <v>9845</v>
      </c>
      <c r="C9054" t="s">
        <v>54</v>
      </c>
      <c r="D9054">
        <v>46.93</v>
      </c>
    </row>
    <row r="9055" spans="1:4" x14ac:dyDescent="0.2">
      <c r="A9055">
        <v>94282</v>
      </c>
      <c r="B9055" t="s">
        <v>9846</v>
      </c>
      <c r="C9055" t="s">
        <v>54</v>
      </c>
      <c r="D9055">
        <v>62.25</v>
      </c>
    </row>
    <row r="9056" spans="1:4" x14ac:dyDescent="0.2">
      <c r="A9056">
        <v>94290</v>
      </c>
      <c r="B9056" t="s">
        <v>9847</v>
      </c>
      <c r="C9056" t="s">
        <v>54</v>
      </c>
      <c r="D9056">
        <v>60.74</v>
      </c>
    </row>
    <row r="9057" spans="1:4" x14ac:dyDescent="0.2">
      <c r="A9057">
        <v>94284</v>
      </c>
      <c r="B9057" t="s">
        <v>9848</v>
      </c>
      <c r="C9057" t="s">
        <v>54</v>
      </c>
      <c r="D9057">
        <v>83.65</v>
      </c>
    </row>
    <row r="9058" spans="1:4" x14ac:dyDescent="0.2">
      <c r="A9058">
        <v>94292</v>
      </c>
      <c r="B9058" t="s">
        <v>9849</v>
      </c>
      <c r="C9058" t="s">
        <v>54</v>
      </c>
      <c r="D9058">
        <v>75.02</v>
      </c>
    </row>
    <row r="9059" spans="1:4" x14ac:dyDescent="0.2">
      <c r="A9059">
        <v>94286</v>
      </c>
      <c r="B9059" t="s">
        <v>9850</v>
      </c>
      <c r="C9059" t="s">
        <v>54</v>
      </c>
      <c r="D9059">
        <v>107.23</v>
      </c>
    </row>
    <row r="9060" spans="1:4" x14ac:dyDescent="0.2">
      <c r="A9060">
        <v>94287</v>
      </c>
      <c r="B9060" t="s">
        <v>9851</v>
      </c>
      <c r="C9060" t="s">
        <v>54</v>
      </c>
      <c r="D9060">
        <v>40.64</v>
      </c>
    </row>
    <row r="9061" spans="1:4" x14ac:dyDescent="0.2">
      <c r="A9061">
        <v>94281</v>
      </c>
      <c r="B9061" t="s">
        <v>9852</v>
      </c>
      <c r="C9061" t="s">
        <v>54</v>
      </c>
      <c r="D9061">
        <v>55.17</v>
      </c>
    </row>
    <row r="9062" spans="1:4" x14ac:dyDescent="0.2">
      <c r="A9062">
        <v>94289</v>
      </c>
      <c r="B9062" t="s">
        <v>9853</v>
      </c>
      <c r="C9062" t="s">
        <v>54</v>
      </c>
      <c r="D9062">
        <v>54.43</v>
      </c>
    </row>
    <row r="9063" spans="1:4" x14ac:dyDescent="0.2">
      <c r="A9063">
        <v>94283</v>
      </c>
      <c r="B9063" t="s">
        <v>9854</v>
      </c>
      <c r="C9063" t="s">
        <v>54</v>
      </c>
      <c r="D9063">
        <v>76.55</v>
      </c>
    </row>
    <row r="9064" spans="1:4" x14ac:dyDescent="0.2">
      <c r="A9064">
        <v>94291</v>
      </c>
      <c r="B9064" t="s">
        <v>9855</v>
      </c>
      <c r="C9064" t="s">
        <v>54</v>
      </c>
      <c r="D9064">
        <v>68.709999999999994</v>
      </c>
    </row>
    <row r="9065" spans="1:4" x14ac:dyDescent="0.2">
      <c r="A9065">
        <v>94285</v>
      </c>
      <c r="B9065" t="s">
        <v>9856</v>
      </c>
      <c r="C9065" t="s">
        <v>54</v>
      </c>
      <c r="D9065">
        <v>100.14</v>
      </c>
    </row>
    <row r="9066" spans="1:4" x14ac:dyDescent="0.2">
      <c r="A9066">
        <v>94293</v>
      </c>
      <c r="B9066" t="s">
        <v>9857</v>
      </c>
      <c r="C9066" t="s">
        <v>54</v>
      </c>
      <c r="D9066">
        <v>224.84</v>
      </c>
    </row>
    <row r="9067" spans="1:4" x14ac:dyDescent="0.2">
      <c r="A9067">
        <v>94264</v>
      </c>
      <c r="B9067" t="s">
        <v>9858</v>
      </c>
      <c r="C9067" t="s">
        <v>54</v>
      </c>
      <c r="D9067">
        <v>44.59</v>
      </c>
    </row>
    <row r="9068" spans="1:4" x14ac:dyDescent="0.2">
      <c r="A9068">
        <v>94266</v>
      </c>
      <c r="B9068" t="s">
        <v>9859</v>
      </c>
      <c r="C9068" t="s">
        <v>54</v>
      </c>
      <c r="D9068">
        <v>61.97</v>
      </c>
    </row>
    <row r="9069" spans="1:4" x14ac:dyDescent="0.2">
      <c r="A9069">
        <v>94263</v>
      </c>
      <c r="B9069" t="s">
        <v>9860</v>
      </c>
      <c r="C9069" t="s">
        <v>54</v>
      </c>
      <c r="D9069">
        <v>40.159999999999997</v>
      </c>
    </row>
    <row r="9070" spans="1:4" x14ac:dyDescent="0.2">
      <c r="A9070">
        <v>94265</v>
      </c>
      <c r="B9070" t="s">
        <v>9861</v>
      </c>
      <c r="C9070" t="s">
        <v>54</v>
      </c>
      <c r="D9070">
        <v>56.91</v>
      </c>
    </row>
    <row r="9071" spans="1:4" x14ac:dyDescent="0.2">
      <c r="A9071">
        <v>94268</v>
      </c>
      <c r="B9071" t="s">
        <v>9862</v>
      </c>
      <c r="C9071" t="s">
        <v>54</v>
      </c>
      <c r="D9071">
        <v>74.97</v>
      </c>
    </row>
    <row r="9072" spans="1:4" x14ac:dyDescent="0.2">
      <c r="A9072">
        <v>94270</v>
      </c>
      <c r="B9072" t="s">
        <v>9863</v>
      </c>
      <c r="C9072" t="s">
        <v>54</v>
      </c>
      <c r="D9072">
        <v>109.38</v>
      </c>
    </row>
    <row r="9073" spans="1:4" x14ac:dyDescent="0.2">
      <c r="A9073">
        <v>94272</v>
      </c>
      <c r="B9073" t="s">
        <v>9864</v>
      </c>
      <c r="C9073" t="s">
        <v>54</v>
      </c>
      <c r="D9073">
        <v>134.65</v>
      </c>
    </row>
    <row r="9074" spans="1:4" x14ac:dyDescent="0.2">
      <c r="A9074">
        <v>94267</v>
      </c>
      <c r="B9074" t="s">
        <v>9865</v>
      </c>
      <c r="C9074" t="s">
        <v>54</v>
      </c>
      <c r="D9074">
        <v>69.38</v>
      </c>
    </row>
    <row r="9075" spans="1:4" x14ac:dyDescent="0.2">
      <c r="A9075">
        <v>94269</v>
      </c>
      <c r="B9075" t="s">
        <v>9866</v>
      </c>
      <c r="C9075" t="s">
        <v>54</v>
      </c>
      <c r="D9075">
        <v>101.6</v>
      </c>
    </row>
    <row r="9076" spans="1:4" x14ac:dyDescent="0.2">
      <c r="A9076">
        <v>94271</v>
      </c>
      <c r="B9076" t="s">
        <v>9867</v>
      </c>
      <c r="C9076" t="s">
        <v>54</v>
      </c>
      <c r="D9076">
        <v>124.28</v>
      </c>
    </row>
    <row r="9077" spans="1:4" x14ac:dyDescent="0.2">
      <c r="A9077">
        <v>105555</v>
      </c>
      <c r="B9077" t="s">
        <v>9868</v>
      </c>
      <c r="C9077" t="s">
        <v>77</v>
      </c>
      <c r="D9077">
        <v>0</v>
      </c>
    </row>
    <row r="9078" spans="1:4" x14ac:dyDescent="0.2">
      <c r="A9078">
        <v>97603</v>
      </c>
      <c r="B9078" t="s">
        <v>9869</v>
      </c>
      <c r="C9078" t="s">
        <v>77</v>
      </c>
      <c r="D9078">
        <v>0</v>
      </c>
    </row>
    <row r="9079" spans="1:4" x14ac:dyDescent="0.2">
      <c r="A9079">
        <v>97602</v>
      </c>
      <c r="B9079" t="s">
        <v>9870</v>
      </c>
      <c r="C9079" t="s">
        <v>77</v>
      </c>
      <c r="D9079">
        <v>0</v>
      </c>
    </row>
    <row r="9080" spans="1:4" x14ac:dyDescent="0.2">
      <c r="A9080">
        <v>97604</v>
      </c>
      <c r="B9080" t="s">
        <v>9871</v>
      </c>
      <c r="C9080" t="s">
        <v>77</v>
      </c>
      <c r="D9080">
        <v>0</v>
      </c>
    </row>
    <row r="9081" spans="1:4" x14ac:dyDescent="0.2">
      <c r="A9081">
        <v>105553</v>
      </c>
      <c r="B9081" t="s">
        <v>9872</v>
      </c>
      <c r="C9081" t="s">
        <v>77</v>
      </c>
      <c r="D9081">
        <v>0</v>
      </c>
    </row>
    <row r="9082" spans="1:4" x14ac:dyDescent="0.2">
      <c r="A9082">
        <v>105552</v>
      </c>
      <c r="B9082" t="s">
        <v>9873</v>
      </c>
      <c r="C9082" t="s">
        <v>77</v>
      </c>
      <c r="D9082">
        <v>0</v>
      </c>
    </row>
    <row r="9083" spans="1:4" x14ac:dyDescent="0.2">
      <c r="A9083">
        <v>105550</v>
      </c>
      <c r="B9083" t="s">
        <v>9874</v>
      </c>
      <c r="C9083" t="s">
        <v>77</v>
      </c>
      <c r="D9083">
        <v>0</v>
      </c>
    </row>
    <row r="9084" spans="1:4" x14ac:dyDescent="0.2">
      <c r="A9084">
        <v>105551</v>
      </c>
      <c r="B9084" t="s">
        <v>9875</v>
      </c>
      <c r="C9084" t="s">
        <v>77</v>
      </c>
      <c r="D9084">
        <v>0</v>
      </c>
    </row>
    <row r="9085" spans="1:4" x14ac:dyDescent="0.2">
      <c r="A9085">
        <v>105549</v>
      </c>
      <c r="B9085" t="s">
        <v>9876</v>
      </c>
      <c r="C9085" t="s">
        <v>77</v>
      </c>
      <c r="D9085">
        <v>0</v>
      </c>
    </row>
    <row r="9086" spans="1:4" x14ac:dyDescent="0.2">
      <c r="A9086">
        <v>105547</v>
      </c>
      <c r="B9086" t="s">
        <v>9877</v>
      </c>
      <c r="C9086" t="s">
        <v>54</v>
      </c>
      <c r="D9086">
        <v>0</v>
      </c>
    </row>
    <row r="9087" spans="1:4" x14ac:dyDescent="0.2">
      <c r="A9087">
        <v>97605</v>
      </c>
      <c r="B9087" t="s">
        <v>9878</v>
      </c>
      <c r="C9087" t="s">
        <v>77</v>
      </c>
      <c r="D9087">
        <v>88.64</v>
      </c>
    </row>
    <row r="9088" spans="1:4" x14ac:dyDescent="0.2">
      <c r="A9088">
        <v>97607</v>
      </c>
      <c r="B9088" t="s">
        <v>9879</v>
      </c>
      <c r="C9088" t="s">
        <v>77</v>
      </c>
      <c r="D9088">
        <v>112.42</v>
      </c>
    </row>
    <row r="9089" spans="1:4" x14ac:dyDescent="0.2">
      <c r="A9089">
        <v>97599</v>
      </c>
      <c r="B9089" t="s">
        <v>9880</v>
      </c>
      <c r="C9089" t="s">
        <v>77</v>
      </c>
      <c r="D9089">
        <v>16.11</v>
      </c>
    </row>
    <row r="9090" spans="1:4" x14ac:dyDescent="0.2">
      <c r="A9090">
        <v>105542</v>
      </c>
      <c r="B9090" t="s">
        <v>9881</v>
      </c>
      <c r="C9090" t="s">
        <v>77</v>
      </c>
      <c r="D9090">
        <v>0</v>
      </c>
    </row>
    <row r="9091" spans="1:4" x14ac:dyDescent="0.2">
      <c r="A9091">
        <v>105543</v>
      </c>
      <c r="B9091" t="s">
        <v>9882</v>
      </c>
      <c r="C9091" t="s">
        <v>77</v>
      </c>
      <c r="D9091">
        <v>0</v>
      </c>
    </row>
    <row r="9092" spans="1:4" x14ac:dyDescent="0.2">
      <c r="A9092">
        <v>105544</v>
      </c>
      <c r="B9092" t="s">
        <v>9883</v>
      </c>
      <c r="C9092" t="s">
        <v>77</v>
      </c>
      <c r="D9092">
        <v>0</v>
      </c>
    </row>
    <row r="9093" spans="1:4" x14ac:dyDescent="0.2">
      <c r="A9093">
        <v>100913</v>
      </c>
      <c r="B9093" t="s">
        <v>9884</v>
      </c>
      <c r="C9093" t="s">
        <v>77</v>
      </c>
      <c r="D9093">
        <v>0</v>
      </c>
    </row>
    <row r="9094" spans="1:4" x14ac:dyDescent="0.2">
      <c r="A9094">
        <v>100916</v>
      </c>
      <c r="B9094" t="s">
        <v>9885</v>
      </c>
      <c r="C9094" t="s">
        <v>77</v>
      </c>
      <c r="D9094">
        <v>0</v>
      </c>
    </row>
    <row r="9095" spans="1:4" x14ac:dyDescent="0.2">
      <c r="A9095">
        <v>100918</v>
      </c>
      <c r="B9095" t="s">
        <v>9886</v>
      </c>
      <c r="C9095" t="s">
        <v>77</v>
      </c>
      <c r="D9095">
        <v>0</v>
      </c>
    </row>
    <row r="9096" spans="1:4" x14ac:dyDescent="0.2">
      <c r="A9096">
        <v>100914</v>
      </c>
      <c r="B9096" t="s">
        <v>9887</v>
      </c>
      <c r="C9096" t="s">
        <v>77</v>
      </c>
      <c r="D9096">
        <v>0</v>
      </c>
    </row>
    <row r="9097" spans="1:4" x14ac:dyDescent="0.2">
      <c r="A9097">
        <v>100917</v>
      </c>
      <c r="B9097" t="s">
        <v>9888</v>
      </c>
      <c r="C9097" t="s">
        <v>77</v>
      </c>
      <c r="D9097">
        <v>0</v>
      </c>
    </row>
    <row r="9098" spans="1:4" x14ac:dyDescent="0.2">
      <c r="A9098">
        <v>100907</v>
      </c>
      <c r="B9098" t="s">
        <v>9889</v>
      </c>
      <c r="C9098" t="s">
        <v>77</v>
      </c>
      <c r="D9098">
        <v>0</v>
      </c>
    </row>
    <row r="9099" spans="1:4" x14ac:dyDescent="0.2">
      <c r="A9099">
        <v>102467</v>
      </c>
      <c r="B9099" t="s">
        <v>9890</v>
      </c>
      <c r="C9099" t="s">
        <v>77</v>
      </c>
      <c r="D9099">
        <v>0</v>
      </c>
    </row>
    <row r="9100" spans="1:4" x14ac:dyDescent="0.2">
      <c r="A9100">
        <v>100910</v>
      </c>
      <c r="B9100" t="s">
        <v>9891</v>
      </c>
      <c r="C9100" t="s">
        <v>77</v>
      </c>
      <c r="D9100">
        <v>0</v>
      </c>
    </row>
    <row r="9101" spans="1:4" x14ac:dyDescent="0.2">
      <c r="A9101">
        <v>105541</v>
      </c>
      <c r="B9101" t="s">
        <v>9892</v>
      </c>
      <c r="C9101" t="s">
        <v>77</v>
      </c>
      <c r="D9101">
        <v>0</v>
      </c>
    </row>
    <row r="9102" spans="1:4" x14ac:dyDescent="0.2">
      <c r="A9102">
        <v>100908</v>
      </c>
      <c r="B9102" t="s">
        <v>9893</v>
      </c>
      <c r="C9102" t="s">
        <v>77</v>
      </c>
      <c r="D9102">
        <v>0</v>
      </c>
    </row>
    <row r="9103" spans="1:4" x14ac:dyDescent="0.2">
      <c r="A9103">
        <v>100911</v>
      </c>
      <c r="B9103" t="s">
        <v>9894</v>
      </c>
      <c r="C9103" t="s">
        <v>77</v>
      </c>
      <c r="D9103">
        <v>0</v>
      </c>
    </row>
    <row r="9104" spans="1:4" x14ac:dyDescent="0.2">
      <c r="A9104">
        <v>103782</v>
      </c>
      <c r="B9104" t="s">
        <v>9895</v>
      </c>
      <c r="C9104" t="s">
        <v>77</v>
      </c>
      <c r="D9104">
        <v>25.85</v>
      </c>
    </row>
    <row r="9105" spans="1:4" x14ac:dyDescent="0.2">
      <c r="A9105">
        <v>103786</v>
      </c>
      <c r="B9105" t="s">
        <v>9896</v>
      </c>
      <c r="C9105" t="s">
        <v>77</v>
      </c>
      <c r="D9105">
        <v>0</v>
      </c>
    </row>
    <row r="9106" spans="1:4" x14ac:dyDescent="0.2">
      <c r="A9106">
        <v>103787</v>
      </c>
      <c r="B9106" t="s">
        <v>9897</v>
      </c>
      <c r="C9106" t="s">
        <v>77</v>
      </c>
      <c r="D9106">
        <v>0</v>
      </c>
    </row>
    <row r="9107" spans="1:4" x14ac:dyDescent="0.2">
      <c r="A9107">
        <v>103788</v>
      </c>
      <c r="B9107" t="s">
        <v>9898</v>
      </c>
      <c r="C9107" t="s">
        <v>77</v>
      </c>
      <c r="D9107">
        <v>0</v>
      </c>
    </row>
    <row r="9108" spans="1:4" x14ac:dyDescent="0.2">
      <c r="A9108">
        <v>103783</v>
      </c>
      <c r="B9108" t="s">
        <v>9899</v>
      </c>
      <c r="C9108" t="s">
        <v>77</v>
      </c>
      <c r="D9108">
        <v>0</v>
      </c>
    </row>
    <row r="9109" spans="1:4" x14ac:dyDescent="0.2">
      <c r="A9109">
        <v>103784</v>
      </c>
      <c r="B9109" t="s">
        <v>9900</v>
      </c>
      <c r="C9109" t="s">
        <v>77</v>
      </c>
      <c r="D9109">
        <v>0</v>
      </c>
    </row>
    <row r="9110" spans="1:4" x14ac:dyDescent="0.2">
      <c r="A9110">
        <v>103785</v>
      </c>
      <c r="B9110" t="s">
        <v>9901</v>
      </c>
      <c r="C9110" t="s">
        <v>77</v>
      </c>
      <c r="D9110">
        <v>0</v>
      </c>
    </row>
    <row r="9111" spans="1:4" x14ac:dyDescent="0.2">
      <c r="A9111">
        <v>105546</v>
      </c>
      <c r="B9111" t="s">
        <v>9902</v>
      </c>
      <c r="C9111" t="s">
        <v>77</v>
      </c>
      <c r="D9111">
        <v>0</v>
      </c>
    </row>
    <row r="9112" spans="1:4" x14ac:dyDescent="0.2">
      <c r="A9112">
        <v>105545</v>
      </c>
      <c r="B9112" t="s">
        <v>9903</v>
      </c>
      <c r="C9112" t="s">
        <v>77</v>
      </c>
      <c r="D9112">
        <v>0</v>
      </c>
    </row>
    <row r="9113" spans="1:4" x14ac:dyDescent="0.2">
      <c r="A9113">
        <v>97610</v>
      </c>
      <c r="B9113" t="s">
        <v>9904</v>
      </c>
      <c r="C9113" t="s">
        <v>77</v>
      </c>
      <c r="D9113">
        <v>12.83</v>
      </c>
    </row>
    <row r="9114" spans="1:4" x14ac:dyDescent="0.2">
      <c r="A9114">
        <v>97609</v>
      </c>
      <c r="B9114" t="s">
        <v>9905</v>
      </c>
      <c r="C9114" t="s">
        <v>77</v>
      </c>
      <c r="D9114">
        <v>12.3</v>
      </c>
    </row>
    <row r="9115" spans="1:4" x14ac:dyDescent="0.2">
      <c r="A9115">
        <v>105554</v>
      </c>
      <c r="B9115" t="s">
        <v>9906</v>
      </c>
      <c r="C9115" t="s">
        <v>77</v>
      </c>
      <c r="D9115">
        <v>13.6</v>
      </c>
    </row>
    <row r="9116" spans="1:4" x14ac:dyDescent="0.2">
      <c r="A9116">
        <v>100903</v>
      </c>
      <c r="B9116" t="s">
        <v>9907</v>
      </c>
      <c r="C9116" t="s">
        <v>77</v>
      </c>
      <c r="D9116">
        <v>27.92</v>
      </c>
    </row>
    <row r="9117" spans="1:4" x14ac:dyDescent="0.2">
      <c r="A9117">
        <v>100902</v>
      </c>
      <c r="B9117" t="s">
        <v>9908</v>
      </c>
      <c r="C9117" t="s">
        <v>77</v>
      </c>
      <c r="D9117">
        <v>25.6</v>
      </c>
    </row>
    <row r="9118" spans="1:4" x14ac:dyDescent="0.2">
      <c r="A9118">
        <v>105548</v>
      </c>
      <c r="B9118" t="s">
        <v>9909</v>
      </c>
      <c r="C9118" t="s">
        <v>54</v>
      </c>
      <c r="D9118">
        <v>0</v>
      </c>
    </row>
    <row r="9119" spans="1:4" x14ac:dyDescent="0.2">
      <c r="A9119">
        <v>97595</v>
      </c>
      <c r="B9119" t="s">
        <v>9910</v>
      </c>
      <c r="C9119" t="s">
        <v>77</v>
      </c>
      <c r="D9119">
        <v>108.04</v>
      </c>
    </row>
    <row r="9120" spans="1:4" x14ac:dyDescent="0.2">
      <c r="A9120">
        <v>97597</v>
      </c>
      <c r="B9120" t="s">
        <v>9911</v>
      </c>
      <c r="C9120" t="s">
        <v>77</v>
      </c>
      <c r="D9120">
        <v>76.03</v>
      </c>
    </row>
    <row r="9121" spans="1:4" x14ac:dyDescent="0.2">
      <c r="A9121">
        <v>97596</v>
      </c>
      <c r="B9121" t="s">
        <v>9912</v>
      </c>
      <c r="C9121" t="s">
        <v>77</v>
      </c>
      <c r="D9121">
        <v>75.099999999999994</v>
      </c>
    </row>
    <row r="9122" spans="1:4" x14ac:dyDescent="0.2">
      <c r="A9122">
        <v>97598</v>
      </c>
      <c r="B9122" t="s">
        <v>9913</v>
      </c>
      <c r="C9122" t="s">
        <v>77</v>
      </c>
      <c r="D9122">
        <v>71.819999999999993</v>
      </c>
    </row>
    <row r="9123" spans="1:4" x14ac:dyDescent="0.2">
      <c r="A9123">
        <v>98549</v>
      </c>
      <c r="B9123" t="s">
        <v>9914</v>
      </c>
      <c r="C9123" t="s">
        <v>59</v>
      </c>
      <c r="D9123">
        <v>0</v>
      </c>
    </row>
    <row r="9124" spans="1:4" x14ac:dyDescent="0.2">
      <c r="A9124">
        <v>98562</v>
      </c>
      <c r="B9124" t="s">
        <v>9915</v>
      </c>
      <c r="C9124" t="s">
        <v>59</v>
      </c>
      <c r="D9124">
        <v>50.53</v>
      </c>
    </row>
    <row r="9125" spans="1:4" x14ac:dyDescent="0.2">
      <c r="A9125">
        <v>98555</v>
      </c>
      <c r="B9125" t="s">
        <v>9916</v>
      </c>
      <c r="C9125" t="s">
        <v>59</v>
      </c>
      <c r="D9125">
        <v>30.04</v>
      </c>
    </row>
    <row r="9126" spans="1:4" x14ac:dyDescent="0.2">
      <c r="A9126">
        <v>98556</v>
      </c>
      <c r="B9126" t="s">
        <v>9917</v>
      </c>
      <c r="C9126" t="s">
        <v>59</v>
      </c>
      <c r="D9126">
        <v>55.03</v>
      </c>
    </row>
    <row r="9127" spans="1:4" x14ac:dyDescent="0.2">
      <c r="A9127">
        <v>98557</v>
      </c>
      <c r="B9127" t="s">
        <v>9918</v>
      </c>
      <c r="C9127" t="s">
        <v>59</v>
      </c>
      <c r="D9127">
        <v>39.07</v>
      </c>
    </row>
    <row r="9128" spans="1:4" x14ac:dyDescent="0.2">
      <c r="A9128">
        <v>98548</v>
      </c>
      <c r="B9128" t="s">
        <v>9919</v>
      </c>
      <c r="C9128" t="s">
        <v>59</v>
      </c>
      <c r="D9128">
        <v>0</v>
      </c>
    </row>
    <row r="9129" spans="1:4" x14ac:dyDescent="0.2">
      <c r="A9129">
        <v>98547</v>
      </c>
      <c r="B9129" t="s">
        <v>9920</v>
      </c>
      <c r="C9129" t="s">
        <v>59</v>
      </c>
      <c r="D9129">
        <v>206.42</v>
      </c>
    </row>
    <row r="9130" spans="1:4" x14ac:dyDescent="0.2">
      <c r="A9130">
        <v>98546</v>
      </c>
      <c r="B9130" t="s">
        <v>9921</v>
      </c>
      <c r="C9130" t="s">
        <v>59</v>
      </c>
      <c r="D9130">
        <v>126.27</v>
      </c>
    </row>
    <row r="9131" spans="1:4" x14ac:dyDescent="0.2">
      <c r="A9131">
        <v>98552</v>
      </c>
      <c r="B9131" t="s">
        <v>9922</v>
      </c>
      <c r="C9131" t="s">
        <v>59</v>
      </c>
      <c r="D9131">
        <v>0</v>
      </c>
    </row>
    <row r="9132" spans="1:4" x14ac:dyDescent="0.2">
      <c r="A9132">
        <v>98553</v>
      </c>
      <c r="B9132" t="s">
        <v>9923</v>
      </c>
      <c r="C9132" t="s">
        <v>59</v>
      </c>
      <c r="D9132">
        <v>180.31</v>
      </c>
    </row>
    <row r="9133" spans="1:4" x14ac:dyDescent="0.2">
      <c r="A9133">
        <v>98554</v>
      </c>
      <c r="B9133" t="s">
        <v>9924</v>
      </c>
      <c r="C9133" t="s">
        <v>59</v>
      </c>
      <c r="D9133">
        <v>47.21</v>
      </c>
    </row>
    <row r="9134" spans="1:4" x14ac:dyDescent="0.2">
      <c r="A9134">
        <v>98565</v>
      </c>
      <c r="B9134" t="s">
        <v>9925</v>
      </c>
      <c r="C9134" t="s">
        <v>59</v>
      </c>
      <c r="D9134">
        <v>56.97</v>
      </c>
    </row>
    <row r="9135" spans="1:4" x14ac:dyDescent="0.2">
      <c r="A9135">
        <v>98567</v>
      </c>
      <c r="B9135" t="s">
        <v>9926</v>
      </c>
      <c r="C9135" t="s">
        <v>59</v>
      </c>
      <c r="D9135">
        <v>72.92</v>
      </c>
    </row>
    <row r="9136" spans="1:4" x14ac:dyDescent="0.2">
      <c r="A9136">
        <v>98569</v>
      </c>
      <c r="B9136" t="s">
        <v>9927</v>
      </c>
      <c r="C9136" t="s">
        <v>59</v>
      </c>
      <c r="D9136">
        <v>89.81</v>
      </c>
    </row>
    <row r="9137" spans="1:4" x14ac:dyDescent="0.2">
      <c r="A9137">
        <v>98571</v>
      </c>
      <c r="B9137" t="s">
        <v>9928</v>
      </c>
      <c r="C9137" t="s">
        <v>59</v>
      </c>
      <c r="D9137">
        <v>52.03</v>
      </c>
    </row>
    <row r="9138" spans="1:4" x14ac:dyDescent="0.2">
      <c r="A9138">
        <v>98572</v>
      </c>
      <c r="B9138" t="s">
        <v>9929</v>
      </c>
      <c r="C9138" t="s">
        <v>59</v>
      </c>
      <c r="D9138">
        <v>63.83</v>
      </c>
    </row>
    <row r="9139" spans="1:4" x14ac:dyDescent="0.2">
      <c r="A9139">
        <v>98563</v>
      </c>
      <c r="B9139" t="s">
        <v>9930</v>
      </c>
      <c r="C9139" t="s">
        <v>59</v>
      </c>
      <c r="D9139">
        <v>40.08</v>
      </c>
    </row>
    <row r="9140" spans="1:4" x14ac:dyDescent="0.2">
      <c r="A9140">
        <v>98564</v>
      </c>
      <c r="B9140" t="s">
        <v>9931</v>
      </c>
      <c r="C9140" t="s">
        <v>59</v>
      </c>
      <c r="D9140">
        <v>53.28</v>
      </c>
    </row>
    <row r="9141" spans="1:4" x14ac:dyDescent="0.2">
      <c r="A9141">
        <v>98566</v>
      </c>
      <c r="B9141" t="s">
        <v>9932</v>
      </c>
      <c r="C9141" t="s">
        <v>59</v>
      </c>
      <c r="D9141">
        <v>70.180000000000007</v>
      </c>
    </row>
    <row r="9142" spans="1:4" x14ac:dyDescent="0.2">
      <c r="A9142">
        <v>98568</v>
      </c>
      <c r="B9142" t="s">
        <v>9933</v>
      </c>
      <c r="C9142" t="s">
        <v>59</v>
      </c>
      <c r="D9142">
        <v>86.12</v>
      </c>
    </row>
    <row r="9143" spans="1:4" x14ac:dyDescent="0.2">
      <c r="A9143">
        <v>98570</v>
      </c>
      <c r="B9143" t="s">
        <v>9934</v>
      </c>
      <c r="C9143" t="s">
        <v>59</v>
      </c>
      <c r="D9143">
        <v>103.01</v>
      </c>
    </row>
    <row r="9144" spans="1:4" x14ac:dyDescent="0.2">
      <c r="A9144">
        <v>98573</v>
      </c>
      <c r="B9144" t="s">
        <v>9935</v>
      </c>
      <c r="C9144" t="s">
        <v>59</v>
      </c>
      <c r="D9144">
        <v>76.489999999999995</v>
      </c>
    </row>
    <row r="9145" spans="1:4" x14ac:dyDescent="0.2">
      <c r="A9145">
        <v>98576</v>
      </c>
      <c r="B9145" t="s">
        <v>9936</v>
      </c>
      <c r="C9145" t="s">
        <v>54</v>
      </c>
      <c r="D9145">
        <v>25.75</v>
      </c>
    </row>
    <row r="9146" spans="1:4" x14ac:dyDescent="0.2">
      <c r="A9146">
        <v>98575</v>
      </c>
      <c r="B9146" t="s">
        <v>9937</v>
      </c>
      <c r="C9146" t="s">
        <v>54</v>
      </c>
      <c r="D9146">
        <v>69.790000000000006</v>
      </c>
    </row>
    <row r="9147" spans="1:4" x14ac:dyDescent="0.2">
      <c r="A9147">
        <v>98577</v>
      </c>
      <c r="B9147" t="s">
        <v>9938</v>
      </c>
      <c r="C9147" t="s">
        <v>54</v>
      </c>
      <c r="D9147">
        <v>45.86</v>
      </c>
    </row>
    <row r="9148" spans="1:4" x14ac:dyDescent="0.2">
      <c r="A9148">
        <v>98558</v>
      </c>
      <c r="B9148" t="s">
        <v>9939</v>
      </c>
      <c r="C9148" t="s">
        <v>77</v>
      </c>
      <c r="D9148">
        <v>9.15</v>
      </c>
    </row>
    <row r="9149" spans="1:4" x14ac:dyDescent="0.2">
      <c r="A9149">
        <v>98550</v>
      </c>
      <c r="B9149" t="s">
        <v>9940</v>
      </c>
      <c r="C9149" t="s">
        <v>59</v>
      </c>
      <c r="D9149">
        <v>0</v>
      </c>
    </row>
    <row r="9150" spans="1:4" x14ac:dyDescent="0.2">
      <c r="A9150">
        <v>98551</v>
      </c>
      <c r="B9150" t="s">
        <v>9941</v>
      </c>
      <c r="C9150" t="s">
        <v>54</v>
      </c>
      <c r="D9150">
        <v>0</v>
      </c>
    </row>
    <row r="9151" spans="1:4" x14ac:dyDescent="0.2">
      <c r="A9151">
        <v>98559</v>
      </c>
      <c r="B9151" t="s">
        <v>9942</v>
      </c>
      <c r="C9151" t="s">
        <v>54</v>
      </c>
      <c r="D9151">
        <v>4.6399999999999997</v>
      </c>
    </row>
    <row r="9152" spans="1:4" x14ac:dyDescent="0.2">
      <c r="A9152">
        <v>91925</v>
      </c>
      <c r="B9152" t="s">
        <v>9943</v>
      </c>
      <c r="C9152" t="s">
        <v>54</v>
      </c>
      <c r="D9152">
        <v>3.96</v>
      </c>
    </row>
    <row r="9153" spans="1:4" x14ac:dyDescent="0.2">
      <c r="A9153">
        <v>91924</v>
      </c>
      <c r="B9153" t="s">
        <v>9944</v>
      </c>
      <c r="C9153" t="s">
        <v>54</v>
      </c>
      <c r="D9153">
        <v>3.24</v>
      </c>
    </row>
    <row r="9154" spans="1:4" x14ac:dyDescent="0.2">
      <c r="A9154">
        <v>91933</v>
      </c>
      <c r="B9154" t="s">
        <v>423</v>
      </c>
      <c r="C9154" t="s">
        <v>54</v>
      </c>
      <c r="D9154">
        <v>17.98</v>
      </c>
    </row>
    <row r="9155" spans="1:4" x14ac:dyDescent="0.2">
      <c r="A9155">
        <v>91932</v>
      </c>
      <c r="B9155" t="s">
        <v>9945</v>
      </c>
      <c r="C9155" t="s">
        <v>54</v>
      </c>
      <c r="D9155">
        <v>18.670000000000002</v>
      </c>
    </row>
    <row r="9156" spans="1:4" x14ac:dyDescent="0.2">
      <c r="A9156">
        <v>91935</v>
      </c>
      <c r="B9156" t="s">
        <v>9946</v>
      </c>
      <c r="C9156" t="s">
        <v>54</v>
      </c>
      <c r="D9156">
        <v>28.26</v>
      </c>
    </row>
    <row r="9157" spans="1:4" x14ac:dyDescent="0.2">
      <c r="A9157">
        <v>91934</v>
      </c>
      <c r="B9157" t="s">
        <v>9947</v>
      </c>
      <c r="C9157" t="s">
        <v>54</v>
      </c>
      <c r="D9157">
        <v>26.94</v>
      </c>
    </row>
    <row r="9158" spans="1:4" x14ac:dyDescent="0.2">
      <c r="A9158">
        <v>91927</v>
      </c>
      <c r="B9158" t="s">
        <v>446</v>
      </c>
      <c r="C9158" t="s">
        <v>54</v>
      </c>
      <c r="D9158">
        <v>5.35</v>
      </c>
    </row>
    <row r="9159" spans="1:4" x14ac:dyDescent="0.2">
      <c r="A9159">
        <v>91926</v>
      </c>
      <c r="B9159" t="s">
        <v>9948</v>
      </c>
      <c r="C9159" t="s">
        <v>54</v>
      </c>
      <c r="D9159">
        <v>4.74</v>
      </c>
    </row>
    <row r="9160" spans="1:4" x14ac:dyDescent="0.2">
      <c r="A9160">
        <v>91929</v>
      </c>
      <c r="B9160" t="s">
        <v>9949</v>
      </c>
      <c r="C9160" t="s">
        <v>54</v>
      </c>
      <c r="D9160">
        <v>7.92</v>
      </c>
    </row>
    <row r="9161" spans="1:4" x14ac:dyDescent="0.2">
      <c r="A9161">
        <v>91928</v>
      </c>
      <c r="B9161" t="s">
        <v>327</v>
      </c>
      <c r="C9161" t="s">
        <v>54</v>
      </c>
      <c r="D9161">
        <v>7.38</v>
      </c>
    </row>
    <row r="9162" spans="1:4" x14ac:dyDescent="0.2">
      <c r="A9162">
        <v>91931</v>
      </c>
      <c r="B9162" t="s">
        <v>422</v>
      </c>
      <c r="C9162" t="s">
        <v>54</v>
      </c>
      <c r="D9162">
        <v>11.22</v>
      </c>
    </row>
    <row r="9163" spans="1:4" x14ac:dyDescent="0.2">
      <c r="A9163">
        <v>91930</v>
      </c>
      <c r="B9163" t="s">
        <v>9950</v>
      </c>
      <c r="C9163" t="s">
        <v>54</v>
      </c>
      <c r="D9163">
        <v>10.35</v>
      </c>
    </row>
    <row r="9164" spans="1:4" x14ac:dyDescent="0.2">
      <c r="A9164">
        <v>104620</v>
      </c>
      <c r="B9164" t="s">
        <v>9951</v>
      </c>
      <c r="C9164" t="s">
        <v>77</v>
      </c>
      <c r="D9164">
        <v>0</v>
      </c>
    </row>
    <row r="9165" spans="1:4" x14ac:dyDescent="0.2">
      <c r="A9165">
        <v>104624</v>
      </c>
      <c r="B9165" t="s">
        <v>9952</v>
      </c>
      <c r="C9165" t="s">
        <v>77</v>
      </c>
      <c r="D9165">
        <v>0</v>
      </c>
    </row>
    <row r="9166" spans="1:4" x14ac:dyDescent="0.2">
      <c r="A9166">
        <v>104622</v>
      </c>
      <c r="B9166" t="s">
        <v>9953</v>
      </c>
      <c r="C9166" t="s">
        <v>77</v>
      </c>
      <c r="D9166">
        <v>0</v>
      </c>
    </row>
    <row r="9167" spans="1:4" x14ac:dyDescent="0.2">
      <c r="A9167">
        <v>104621</v>
      </c>
      <c r="B9167" t="s">
        <v>9954</v>
      </c>
      <c r="C9167" t="s">
        <v>77</v>
      </c>
      <c r="D9167">
        <v>0</v>
      </c>
    </row>
    <row r="9168" spans="1:4" x14ac:dyDescent="0.2">
      <c r="A9168">
        <v>104625</v>
      </c>
      <c r="B9168" t="s">
        <v>9955</v>
      </c>
      <c r="C9168" t="s">
        <v>77</v>
      </c>
      <c r="D9168">
        <v>0</v>
      </c>
    </row>
    <row r="9169" spans="1:4" x14ac:dyDescent="0.2">
      <c r="A9169">
        <v>104623</v>
      </c>
      <c r="B9169" t="s">
        <v>9956</v>
      </c>
      <c r="C9169" t="s">
        <v>77</v>
      </c>
      <c r="D9169">
        <v>0</v>
      </c>
    </row>
    <row r="9170" spans="1:4" x14ac:dyDescent="0.2">
      <c r="A9170">
        <v>91937</v>
      </c>
      <c r="B9170" t="s">
        <v>335</v>
      </c>
      <c r="C9170" t="s">
        <v>77</v>
      </c>
      <c r="D9170">
        <v>16.21</v>
      </c>
    </row>
    <row r="9171" spans="1:4" x14ac:dyDescent="0.2">
      <c r="A9171">
        <v>92865</v>
      </c>
      <c r="B9171" t="s">
        <v>9957</v>
      </c>
      <c r="C9171" t="s">
        <v>77</v>
      </c>
      <c r="D9171">
        <v>15.07</v>
      </c>
    </row>
    <row r="9172" spans="1:4" x14ac:dyDescent="0.2">
      <c r="A9172">
        <v>91936</v>
      </c>
      <c r="B9172" t="s">
        <v>9958</v>
      </c>
      <c r="C9172" t="s">
        <v>77</v>
      </c>
      <c r="D9172">
        <v>18.46</v>
      </c>
    </row>
    <row r="9173" spans="1:4" x14ac:dyDescent="0.2">
      <c r="A9173">
        <v>92867</v>
      </c>
      <c r="B9173" t="s">
        <v>9959</v>
      </c>
      <c r="C9173" t="s">
        <v>77</v>
      </c>
      <c r="D9173">
        <v>30.18</v>
      </c>
    </row>
    <row r="9174" spans="1:4" x14ac:dyDescent="0.2">
      <c r="A9174">
        <v>91939</v>
      </c>
      <c r="B9174" t="s">
        <v>9960</v>
      </c>
      <c r="C9174" t="s">
        <v>77</v>
      </c>
      <c r="D9174">
        <v>31.15</v>
      </c>
    </row>
    <row r="9175" spans="1:4" x14ac:dyDescent="0.2">
      <c r="A9175">
        <v>92869</v>
      </c>
      <c r="B9175" t="s">
        <v>9961</v>
      </c>
      <c r="C9175" t="s">
        <v>77</v>
      </c>
      <c r="D9175">
        <v>10.79</v>
      </c>
    </row>
    <row r="9176" spans="1:4" x14ac:dyDescent="0.2">
      <c r="A9176">
        <v>91941</v>
      </c>
      <c r="B9176" t="s">
        <v>9962</v>
      </c>
      <c r="C9176" t="s">
        <v>77</v>
      </c>
      <c r="D9176">
        <v>11.76</v>
      </c>
    </row>
    <row r="9177" spans="1:4" x14ac:dyDescent="0.2">
      <c r="A9177">
        <v>92868</v>
      </c>
      <c r="B9177" t="s">
        <v>445</v>
      </c>
      <c r="C9177" t="s">
        <v>77</v>
      </c>
      <c r="D9177">
        <v>17.170000000000002</v>
      </c>
    </row>
    <row r="9178" spans="1:4" x14ac:dyDescent="0.2">
      <c r="A9178">
        <v>91940</v>
      </c>
      <c r="B9178" t="s">
        <v>9963</v>
      </c>
      <c r="C9178" t="s">
        <v>77</v>
      </c>
      <c r="D9178">
        <v>18.14</v>
      </c>
    </row>
    <row r="9179" spans="1:4" x14ac:dyDescent="0.2">
      <c r="A9179">
        <v>92870</v>
      </c>
      <c r="B9179" t="s">
        <v>9964</v>
      </c>
      <c r="C9179" t="s">
        <v>77</v>
      </c>
      <c r="D9179">
        <v>33.450000000000003</v>
      </c>
    </row>
    <row r="9180" spans="1:4" x14ac:dyDescent="0.2">
      <c r="A9180">
        <v>91942</v>
      </c>
      <c r="B9180" t="s">
        <v>9965</v>
      </c>
      <c r="C9180" t="s">
        <v>77</v>
      </c>
      <c r="D9180">
        <v>35.15</v>
      </c>
    </row>
    <row r="9181" spans="1:4" x14ac:dyDescent="0.2">
      <c r="A9181">
        <v>92872</v>
      </c>
      <c r="B9181" t="s">
        <v>9966</v>
      </c>
      <c r="C9181" t="s">
        <v>77</v>
      </c>
      <c r="D9181">
        <v>13.35</v>
      </c>
    </row>
    <row r="9182" spans="1:4" x14ac:dyDescent="0.2">
      <c r="A9182">
        <v>91944</v>
      </c>
      <c r="B9182" t="s">
        <v>9967</v>
      </c>
      <c r="C9182" t="s">
        <v>77</v>
      </c>
      <c r="D9182">
        <v>15.05</v>
      </c>
    </row>
    <row r="9183" spans="1:4" x14ac:dyDescent="0.2">
      <c r="A9183">
        <v>92871</v>
      </c>
      <c r="B9183" t="s">
        <v>9968</v>
      </c>
      <c r="C9183" t="s">
        <v>77</v>
      </c>
      <c r="D9183">
        <v>19.98</v>
      </c>
    </row>
    <row r="9184" spans="1:4" x14ac:dyDescent="0.2">
      <c r="A9184">
        <v>91943</v>
      </c>
      <c r="B9184" t="s">
        <v>9969</v>
      </c>
      <c r="C9184" t="s">
        <v>77</v>
      </c>
      <c r="D9184">
        <v>21.68</v>
      </c>
    </row>
    <row r="9185" spans="1:4" x14ac:dyDescent="0.2">
      <c r="A9185">
        <v>92866</v>
      </c>
      <c r="B9185" t="s">
        <v>9970</v>
      </c>
      <c r="C9185" t="s">
        <v>77</v>
      </c>
      <c r="D9185">
        <v>12.93</v>
      </c>
    </row>
    <row r="9186" spans="1:4" x14ac:dyDescent="0.2">
      <c r="A9186">
        <v>91987</v>
      </c>
      <c r="B9186" t="s">
        <v>9971</v>
      </c>
      <c r="C9186" t="s">
        <v>77</v>
      </c>
      <c r="D9186">
        <v>46.43</v>
      </c>
    </row>
    <row r="9187" spans="1:4" x14ac:dyDescent="0.2">
      <c r="A9187">
        <v>91986</v>
      </c>
      <c r="B9187" t="s">
        <v>9972</v>
      </c>
      <c r="C9187" t="s">
        <v>77</v>
      </c>
      <c r="D9187">
        <v>35.770000000000003</v>
      </c>
    </row>
    <row r="9188" spans="1:4" x14ac:dyDescent="0.2">
      <c r="A9188">
        <v>97559</v>
      </c>
      <c r="B9188" t="s">
        <v>9973</v>
      </c>
      <c r="C9188" t="s">
        <v>77</v>
      </c>
      <c r="D9188">
        <v>13.36</v>
      </c>
    </row>
    <row r="9189" spans="1:4" x14ac:dyDescent="0.2">
      <c r="A9189">
        <v>97562</v>
      </c>
      <c r="B9189" t="s">
        <v>9974</v>
      </c>
      <c r="C9189" t="s">
        <v>77</v>
      </c>
      <c r="D9189">
        <v>11.15</v>
      </c>
    </row>
    <row r="9190" spans="1:4" x14ac:dyDescent="0.2">
      <c r="A9190">
        <v>97564</v>
      </c>
      <c r="B9190" t="s">
        <v>9975</v>
      </c>
      <c r="C9190" t="s">
        <v>77</v>
      </c>
      <c r="D9190">
        <v>17.829999999999998</v>
      </c>
    </row>
    <row r="9191" spans="1:4" x14ac:dyDescent="0.2">
      <c r="A9191">
        <v>91889</v>
      </c>
      <c r="B9191" t="s">
        <v>9976</v>
      </c>
      <c r="C9191" t="s">
        <v>77</v>
      </c>
      <c r="D9191">
        <v>12.02</v>
      </c>
    </row>
    <row r="9192" spans="1:4" x14ac:dyDescent="0.2">
      <c r="A9192">
        <v>91901</v>
      </c>
      <c r="B9192" t="s">
        <v>9977</v>
      </c>
      <c r="C9192" t="s">
        <v>77</v>
      </c>
      <c r="D9192">
        <v>9.82</v>
      </c>
    </row>
    <row r="9193" spans="1:4" x14ac:dyDescent="0.2">
      <c r="A9193">
        <v>91913</v>
      </c>
      <c r="B9193" t="s">
        <v>9978</v>
      </c>
      <c r="C9193" t="s">
        <v>77</v>
      </c>
      <c r="D9193">
        <v>16.55</v>
      </c>
    </row>
    <row r="9194" spans="1:4" x14ac:dyDescent="0.2">
      <c r="A9194">
        <v>91892</v>
      </c>
      <c r="B9194" t="s">
        <v>9979</v>
      </c>
      <c r="C9194" t="s">
        <v>77</v>
      </c>
      <c r="D9194">
        <v>15.97</v>
      </c>
    </row>
    <row r="9195" spans="1:4" x14ac:dyDescent="0.2">
      <c r="A9195">
        <v>91904</v>
      </c>
      <c r="B9195" t="s">
        <v>9980</v>
      </c>
      <c r="C9195" t="s">
        <v>77</v>
      </c>
      <c r="D9195">
        <v>13.76</v>
      </c>
    </row>
    <row r="9196" spans="1:4" x14ac:dyDescent="0.2">
      <c r="A9196">
        <v>91916</v>
      </c>
      <c r="B9196" t="s">
        <v>9981</v>
      </c>
      <c r="C9196" t="s">
        <v>77</v>
      </c>
      <c r="D9196">
        <v>20.440000000000001</v>
      </c>
    </row>
    <row r="9197" spans="1:4" x14ac:dyDescent="0.2">
      <c r="A9197">
        <v>91895</v>
      </c>
      <c r="B9197" t="s">
        <v>9982</v>
      </c>
      <c r="C9197" t="s">
        <v>77</v>
      </c>
      <c r="D9197">
        <v>19.41</v>
      </c>
    </row>
    <row r="9198" spans="1:4" x14ac:dyDescent="0.2">
      <c r="A9198">
        <v>91907</v>
      </c>
      <c r="B9198" t="s">
        <v>9983</v>
      </c>
      <c r="C9198" t="s">
        <v>77</v>
      </c>
      <c r="D9198">
        <v>17.2</v>
      </c>
    </row>
    <row r="9199" spans="1:4" x14ac:dyDescent="0.2">
      <c r="A9199">
        <v>91919</v>
      </c>
      <c r="B9199" t="s">
        <v>9984</v>
      </c>
      <c r="C9199" t="s">
        <v>77</v>
      </c>
      <c r="D9199">
        <v>23.83</v>
      </c>
    </row>
    <row r="9200" spans="1:4" x14ac:dyDescent="0.2">
      <c r="A9200">
        <v>91898</v>
      </c>
      <c r="B9200" t="s">
        <v>9985</v>
      </c>
      <c r="C9200" t="s">
        <v>77</v>
      </c>
      <c r="D9200">
        <v>22.13</v>
      </c>
    </row>
    <row r="9201" spans="1:4" x14ac:dyDescent="0.2">
      <c r="A9201">
        <v>91910</v>
      </c>
      <c r="B9201" t="s">
        <v>9986</v>
      </c>
      <c r="C9201" t="s">
        <v>77</v>
      </c>
      <c r="D9201">
        <v>19.97</v>
      </c>
    </row>
    <row r="9202" spans="1:4" x14ac:dyDescent="0.2">
      <c r="A9202">
        <v>91922</v>
      </c>
      <c r="B9202" t="s">
        <v>9987</v>
      </c>
      <c r="C9202" t="s">
        <v>77</v>
      </c>
      <c r="D9202">
        <v>26.5</v>
      </c>
    </row>
    <row r="9203" spans="1:4" x14ac:dyDescent="0.2">
      <c r="A9203">
        <v>91887</v>
      </c>
      <c r="B9203" t="s">
        <v>9988</v>
      </c>
      <c r="C9203" t="s">
        <v>77</v>
      </c>
      <c r="D9203">
        <v>12.37</v>
      </c>
    </row>
    <row r="9204" spans="1:4" x14ac:dyDescent="0.2">
      <c r="A9204">
        <v>91899</v>
      </c>
      <c r="B9204" t="s">
        <v>9989</v>
      </c>
      <c r="C9204" t="s">
        <v>77</v>
      </c>
      <c r="D9204">
        <v>10.17</v>
      </c>
    </row>
    <row r="9205" spans="1:4" x14ac:dyDescent="0.2">
      <c r="A9205">
        <v>91911</v>
      </c>
      <c r="B9205" t="s">
        <v>9990</v>
      </c>
      <c r="C9205" t="s">
        <v>77</v>
      </c>
      <c r="D9205">
        <v>16.899999999999999</v>
      </c>
    </row>
    <row r="9206" spans="1:4" x14ac:dyDescent="0.2">
      <c r="A9206">
        <v>91890</v>
      </c>
      <c r="B9206" t="s">
        <v>9991</v>
      </c>
      <c r="C9206" t="s">
        <v>77</v>
      </c>
      <c r="D9206">
        <v>13.62</v>
      </c>
    </row>
    <row r="9207" spans="1:4" x14ac:dyDescent="0.2">
      <c r="A9207">
        <v>91902</v>
      </c>
      <c r="B9207" t="s">
        <v>9992</v>
      </c>
      <c r="C9207" t="s">
        <v>77</v>
      </c>
      <c r="D9207">
        <v>11.41</v>
      </c>
    </row>
    <row r="9208" spans="1:4" x14ac:dyDescent="0.2">
      <c r="A9208">
        <v>91914</v>
      </c>
      <c r="B9208" t="s">
        <v>9993</v>
      </c>
      <c r="C9208" t="s">
        <v>77</v>
      </c>
      <c r="D9208">
        <v>18.09</v>
      </c>
    </row>
    <row r="9209" spans="1:4" x14ac:dyDescent="0.2">
      <c r="A9209">
        <v>91893</v>
      </c>
      <c r="B9209" t="s">
        <v>9994</v>
      </c>
      <c r="C9209" t="s">
        <v>77</v>
      </c>
      <c r="D9209">
        <v>17.02</v>
      </c>
    </row>
    <row r="9210" spans="1:4" x14ac:dyDescent="0.2">
      <c r="A9210">
        <v>91905</v>
      </c>
      <c r="B9210" t="s">
        <v>9995</v>
      </c>
      <c r="C9210" t="s">
        <v>77</v>
      </c>
      <c r="D9210">
        <v>14.81</v>
      </c>
    </row>
    <row r="9211" spans="1:4" x14ac:dyDescent="0.2">
      <c r="A9211">
        <v>91917</v>
      </c>
      <c r="B9211" t="s">
        <v>9996</v>
      </c>
      <c r="C9211" t="s">
        <v>77</v>
      </c>
      <c r="D9211">
        <v>21.44</v>
      </c>
    </row>
    <row r="9212" spans="1:4" x14ac:dyDescent="0.2">
      <c r="A9212">
        <v>91896</v>
      </c>
      <c r="B9212" t="s">
        <v>9997</v>
      </c>
      <c r="C9212" t="s">
        <v>77</v>
      </c>
      <c r="D9212">
        <v>19.57</v>
      </c>
    </row>
    <row r="9213" spans="1:4" x14ac:dyDescent="0.2">
      <c r="A9213">
        <v>91908</v>
      </c>
      <c r="B9213" t="s">
        <v>9998</v>
      </c>
      <c r="C9213" t="s">
        <v>77</v>
      </c>
      <c r="D9213">
        <v>17.41</v>
      </c>
    </row>
    <row r="9214" spans="1:4" x14ac:dyDescent="0.2">
      <c r="A9214">
        <v>91920</v>
      </c>
      <c r="B9214" t="s">
        <v>9999</v>
      </c>
      <c r="C9214" t="s">
        <v>77</v>
      </c>
      <c r="D9214">
        <v>23.94</v>
      </c>
    </row>
    <row r="9215" spans="1:4" x14ac:dyDescent="0.2">
      <c r="A9215">
        <v>91983</v>
      </c>
      <c r="B9215" t="s">
        <v>10000</v>
      </c>
      <c r="C9215" t="s">
        <v>77</v>
      </c>
      <c r="D9215">
        <v>95.64</v>
      </c>
    </row>
    <row r="9216" spans="1:4" x14ac:dyDescent="0.2">
      <c r="A9216">
        <v>91982</v>
      </c>
      <c r="B9216" t="s">
        <v>10001</v>
      </c>
      <c r="C9216" t="s">
        <v>77</v>
      </c>
      <c r="D9216">
        <v>84.98</v>
      </c>
    </row>
    <row r="9217" spans="1:4" x14ac:dyDescent="0.2">
      <c r="A9217">
        <v>91833</v>
      </c>
      <c r="B9217" t="s">
        <v>10002</v>
      </c>
      <c r="C9217" t="s">
        <v>54</v>
      </c>
      <c r="D9217">
        <v>17.59</v>
      </c>
    </row>
    <row r="9218" spans="1:4" x14ac:dyDescent="0.2">
      <c r="A9218">
        <v>91843</v>
      </c>
      <c r="B9218" t="s">
        <v>10003</v>
      </c>
      <c r="C9218" t="s">
        <v>54</v>
      </c>
      <c r="D9218">
        <v>6.31</v>
      </c>
    </row>
    <row r="9219" spans="1:4" x14ac:dyDescent="0.2">
      <c r="A9219">
        <v>91853</v>
      </c>
      <c r="B9219" t="s">
        <v>10004</v>
      </c>
      <c r="C9219" t="s">
        <v>54</v>
      </c>
      <c r="D9219">
        <v>9.1999999999999993</v>
      </c>
    </row>
    <row r="9220" spans="1:4" x14ac:dyDescent="0.2">
      <c r="A9220">
        <v>91835</v>
      </c>
      <c r="B9220" t="s">
        <v>10005</v>
      </c>
      <c r="C9220" t="s">
        <v>54</v>
      </c>
      <c r="D9220">
        <v>19.27</v>
      </c>
    </row>
    <row r="9221" spans="1:4" x14ac:dyDescent="0.2">
      <c r="A9221">
        <v>91845</v>
      </c>
      <c r="B9221" t="s">
        <v>10006</v>
      </c>
      <c r="C9221" t="s">
        <v>54</v>
      </c>
      <c r="D9221">
        <v>7.96</v>
      </c>
    </row>
    <row r="9222" spans="1:4" x14ac:dyDescent="0.2">
      <c r="A9222">
        <v>91855</v>
      </c>
      <c r="B9222" t="s">
        <v>10007</v>
      </c>
      <c r="C9222" t="s">
        <v>54</v>
      </c>
      <c r="D9222">
        <v>10.76</v>
      </c>
    </row>
    <row r="9223" spans="1:4" x14ac:dyDescent="0.2">
      <c r="A9223">
        <v>91837</v>
      </c>
      <c r="B9223" t="s">
        <v>10008</v>
      </c>
      <c r="C9223" t="s">
        <v>54</v>
      </c>
      <c r="D9223">
        <v>24.02</v>
      </c>
    </row>
    <row r="9224" spans="1:4" x14ac:dyDescent="0.2">
      <c r="A9224">
        <v>91847</v>
      </c>
      <c r="B9224" t="s">
        <v>10009</v>
      </c>
      <c r="C9224" t="s">
        <v>54</v>
      </c>
      <c r="D9224">
        <v>12.75</v>
      </c>
    </row>
    <row r="9225" spans="1:4" x14ac:dyDescent="0.2">
      <c r="A9225">
        <v>91857</v>
      </c>
      <c r="B9225" t="s">
        <v>10010</v>
      </c>
      <c r="C9225" t="s">
        <v>54</v>
      </c>
      <c r="D9225">
        <v>15.24</v>
      </c>
    </row>
    <row r="9226" spans="1:4" x14ac:dyDescent="0.2">
      <c r="A9226">
        <v>91838</v>
      </c>
      <c r="B9226" t="s">
        <v>10011</v>
      </c>
      <c r="C9226" t="s">
        <v>54</v>
      </c>
      <c r="D9226">
        <v>0</v>
      </c>
    </row>
    <row r="9227" spans="1:4" x14ac:dyDescent="0.2">
      <c r="A9227">
        <v>91848</v>
      </c>
      <c r="B9227" t="s">
        <v>10012</v>
      </c>
      <c r="C9227" t="s">
        <v>54</v>
      </c>
      <c r="D9227">
        <v>0</v>
      </c>
    </row>
    <row r="9228" spans="1:4" x14ac:dyDescent="0.2">
      <c r="A9228">
        <v>91858</v>
      </c>
      <c r="B9228" t="s">
        <v>10013</v>
      </c>
      <c r="C9228" t="s">
        <v>54</v>
      </c>
      <c r="D9228">
        <v>0</v>
      </c>
    </row>
    <row r="9229" spans="1:4" x14ac:dyDescent="0.2">
      <c r="A9229">
        <v>91840</v>
      </c>
      <c r="B9229" t="s">
        <v>10014</v>
      </c>
      <c r="C9229" t="s">
        <v>54</v>
      </c>
      <c r="D9229">
        <v>20.46</v>
      </c>
    </row>
    <row r="9230" spans="1:4" x14ac:dyDescent="0.2">
      <c r="A9230">
        <v>91850</v>
      </c>
      <c r="B9230" t="s">
        <v>10015</v>
      </c>
      <c r="C9230" t="s">
        <v>54</v>
      </c>
      <c r="D9230">
        <v>9.15</v>
      </c>
    </row>
    <row r="9231" spans="1:4" x14ac:dyDescent="0.2">
      <c r="A9231">
        <v>91860</v>
      </c>
      <c r="B9231" t="s">
        <v>10016</v>
      </c>
      <c r="C9231" t="s">
        <v>54</v>
      </c>
      <c r="D9231">
        <v>11.98</v>
      </c>
    </row>
    <row r="9232" spans="1:4" x14ac:dyDescent="0.2">
      <c r="A9232">
        <v>91831</v>
      </c>
      <c r="B9232" t="s">
        <v>10017</v>
      </c>
      <c r="C9232" t="s">
        <v>54</v>
      </c>
      <c r="D9232">
        <v>17</v>
      </c>
    </row>
    <row r="9233" spans="1:4" x14ac:dyDescent="0.2">
      <c r="A9233">
        <v>91852</v>
      </c>
      <c r="B9233" t="s">
        <v>10018</v>
      </c>
      <c r="C9233" t="s">
        <v>54</v>
      </c>
      <c r="D9233">
        <v>8.66</v>
      </c>
    </row>
    <row r="9234" spans="1:4" x14ac:dyDescent="0.2">
      <c r="A9234">
        <v>91834</v>
      </c>
      <c r="B9234" t="s">
        <v>10019</v>
      </c>
      <c r="C9234" t="s">
        <v>54</v>
      </c>
      <c r="D9234">
        <v>17.77</v>
      </c>
    </row>
    <row r="9235" spans="1:4" x14ac:dyDescent="0.2">
      <c r="A9235">
        <v>91854</v>
      </c>
      <c r="B9235" t="s">
        <v>10020</v>
      </c>
      <c r="C9235" t="s">
        <v>54</v>
      </c>
      <c r="D9235">
        <v>9.3699999999999992</v>
      </c>
    </row>
    <row r="9236" spans="1:4" x14ac:dyDescent="0.2">
      <c r="A9236">
        <v>91836</v>
      </c>
      <c r="B9236" t="s">
        <v>10021</v>
      </c>
      <c r="C9236" t="s">
        <v>54</v>
      </c>
      <c r="D9236">
        <v>20.52</v>
      </c>
    </row>
    <row r="9237" spans="1:4" x14ac:dyDescent="0.2">
      <c r="A9237">
        <v>91856</v>
      </c>
      <c r="B9237" t="s">
        <v>10022</v>
      </c>
      <c r="C9237" t="s">
        <v>54</v>
      </c>
      <c r="D9237">
        <v>12.01</v>
      </c>
    </row>
    <row r="9238" spans="1:4" x14ac:dyDescent="0.2">
      <c r="A9238">
        <v>91839</v>
      </c>
      <c r="B9238" t="s">
        <v>10023</v>
      </c>
      <c r="C9238" t="s">
        <v>54</v>
      </c>
      <c r="D9238">
        <v>18.22</v>
      </c>
    </row>
    <row r="9239" spans="1:4" x14ac:dyDescent="0.2">
      <c r="A9239">
        <v>91849</v>
      </c>
      <c r="B9239" t="s">
        <v>10024</v>
      </c>
      <c r="C9239" t="s">
        <v>54</v>
      </c>
      <c r="D9239">
        <v>6.95</v>
      </c>
    </row>
    <row r="9240" spans="1:4" x14ac:dyDescent="0.2">
      <c r="A9240">
        <v>91859</v>
      </c>
      <c r="B9240" t="s">
        <v>10025</v>
      </c>
      <c r="C9240" t="s">
        <v>54</v>
      </c>
      <c r="D9240">
        <v>9.89</v>
      </c>
    </row>
    <row r="9241" spans="1:4" x14ac:dyDescent="0.2">
      <c r="A9241">
        <v>91841</v>
      </c>
      <c r="B9241" t="s">
        <v>10026</v>
      </c>
      <c r="C9241" t="s">
        <v>54</v>
      </c>
      <c r="D9241">
        <v>19.86</v>
      </c>
    </row>
    <row r="9242" spans="1:4" x14ac:dyDescent="0.2">
      <c r="A9242">
        <v>91851</v>
      </c>
      <c r="B9242" t="s">
        <v>10027</v>
      </c>
      <c r="C9242" t="s">
        <v>54</v>
      </c>
      <c r="D9242">
        <v>8.5500000000000007</v>
      </c>
    </row>
    <row r="9243" spans="1:4" x14ac:dyDescent="0.2">
      <c r="A9243">
        <v>91861</v>
      </c>
      <c r="B9243" t="s">
        <v>10028</v>
      </c>
      <c r="C9243" t="s">
        <v>54</v>
      </c>
      <c r="D9243">
        <v>11.42</v>
      </c>
    </row>
    <row r="9244" spans="1:4" x14ac:dyDescent="0.2">
      <c r="A9244">
        <v>91862</v>
      </c>
      <c r="B9244" t="s">
        <v>10029</v>
      </c>
      <c r="C9244" t="s">
        <v>54</v>
      </c>
      <c r="D9244">
        <v>9.31</v>
      </c>
    </row>
    <row r="9245" spans="1:4" x14ac:dyDescent="0.2">
      <c r="A9245">
        <v>91866</v>
      </c>
      <c r="B9245" t="s">
        <v>10030</v>
      </c>
      <c r="C9245" t="s">
        <v>54</v>
      </c>
      <c r="D9245">
        <v>8.08</v>
      </c>
    </row>
    <row r="9246" spans="1:4" x14ac:dyDescent="0.2">
      <c r="A9246">
        <v>91870</v>
      </c>
      <c r="B9246" t="s">
        <v>10031</v>
      </c>
      <c r="C9246" t="s">
        <v>54</v>
      </c>
      <c r="D9246">
        <v>12.22</v>
      </c>
    </row>
    <row r="9247" spans="1:4" x14ac:dyDescent="0.2">
      <c r="A9247">
        <v>91863</v>
      </c>
      <c r="B9247" t="s">
        <v>10032</v>
      </c>
      <c r="C9247" t="s">
        <v>54</v>
      </c>
      <c r="D9247">
        <v>10.99</v>
      </c>
    </row>
    <row r="9248" spans="1:4" x14ac:dyDescent="0.2">
      <c r="A9248">
        <v>91867</v>
      </c>
      <c r="B9248" t="s">
        <v>10033</v>
      </c>
      <c r="C9248" t="s">
        <v>54</v>
      </c>
      <c r="D9248">
        <v>9.7899999999999991</v>
      </c>
    </row>
    <row r="9249" spans="1:4" x14ac:dyDescent="0.2">
      <c r="A9249">
        <v>91871</v>
      </c>
      <c r="B9249" t="s">
        <v>10034</v>
      </c>
      <c r="C9249" t="s">
        <v>54</v>
      </c>
      <c r="D9249">
        <v>13.92</v>
      </c>
    </row>
    <row r="9250" spans="1:4" x14ac:dyDescent="0.2">
      <c r="A9250">
        <v>91864</v>
      </c>
      <c r="B9250" t="s">
        <v>10035</v>
      </c>
      <c r="C9250" t="s">
        <v>54</v>
      </c>
      <c r="D9250">
        <v>14.84</v>
      </c>
    </row>
    <row r="9251" spans="1:4" x14ac:dyDescent="0.2">
      <c r="A9251">
        <v>91868</v>
      </c>
      <c r="B9251" t="s">
        <v>10036</v>
      </c>
      <c r="C9251" t="s">
        <v>54</v>
      </c>
      <c r="D9251">
        <v>13.63</v>
      </c>
    </row>
    <row r="9252" spans="1:4" x14ac:dyDescent="0.2">
      <c r="A9252">
        <v>91872</v>
      </c>
      <c r="B9252" t="s">
        <v>10037</v>
      </c>
      <c r="C9252" t="s">
        <v>54</v>
      </c>
      <c r="D9252">
        <v>17.760000000000002</v>
      </c>
    </row>
    <row r="9253" spans="1:4" x14ac:dyDescent="0.2">
      <c r="A9253">
        <v>91865</v>
      </c>
      <c r="B9253" t="s">
        <v>10038</v>
      </c>
      <c r="C9253" t="s">
        <v>54</v>
      </c>
      <c r="D9253">
        <v>18.61</v>
      </c>
    </row>
    <row r="9254" spans="1:4" x14ac:dyDescent="0.2">
      <c r="A9254">
        <v>91869</v>
      </c>
      <c r="B9254" t="s">
        <v>10039</v>
      </c>
      <c r="C9254" t="s">
        <v>54</v>
      </c>
      <c r="D9254">
        <v>17.350000000000001</v>
      </c>
    </row>
    <row r="9255" spans="1:4" x14ac:dyDescent="0.2">
      <c r="A9255">
        <v>91873</v>
      </c>
      <c r="B9255" t="s">
        <v>10040</v>
      </c>
      <c r="C9255" t="s">
        <v>54</v>
      </c>
      <c r="D9255">
        <v>21.47</v>
      </c>
    </row>
    <row r="9256" spans="1:4" x14ac:dyDescent="0.2">
      <c r="A9256">
        <v>91981</v>
      </c>
      <c r="B9256" t="s">
        <v>10041</v>
      </c>
      <c r="C9256" t="s">
        <v>77</v>
      </c>
      <c r="D9256">
        <v>47.92</v>
      </c>
    </row>
    <row r="9257" spans="1:4" x14ac:dyDescent="0.2">
      <c r="A9257">
        <v>91980</v>
      </c>
      <c r="B9257" t="s">
        <v>10042</v>
      </c>
      <c r="C9257" t="s">
        <v>77</v>
      </c>
      <c r="D9257">
        <v>37.26</v>
      </c>
    </row>
    <row r="9258" spans="1:4" x14ac:dyDescent="0.2">
      <c r="A9258">
        <v>91979</v>
      </c>
      <c r="B9258" t="s">
        <v>10043</v>
      </c>
      <c r="C9258" t="s">
        <v>77</v>
      </c>
      <c r="D9258">
        <v>49.07</v>
      </c>
    </row>
    <row r="9259" spans="1:4" x14ac:dyDescent="0.2">
      <c r="A9259">
        <v>91978</v>
      </c>
      <c r="B9259" t="s">
        <v>10044</v>
      </c>
      <c r="C9259" t="s">
        <v>77</v>
      </c>
      <c r="D9259">
        <v>38.409999999999997</v>
      </c>
    </row>
    <row r="9260" spans="1:4" x14ac:dyDescent="0.2">
      <c r="A9260">
        <v>92029</v>
      </c>
      <c r="B9260" t="s">
        <v>10045</v>
      </c>
      <c r="C9260" t="s">
        <v>77</v>
      </c>
      <c r="D9260">
        <v>55.47</v>
      </c>
    </row>
    <row r="9261" spans="1:4" x14ac:dyDescent="0.2">
      <c r="A9261">
        <v>92028</v>
      </c>
      <c r="B9261" t="s">
        <v>10046</v>
      </c>
      <c r="C9261" t="s">
        <v>77</v>
      </c>
      <c r="D9261">
        <v>44.81</v>
      </c>
    </row>
    <row r="9262" spans="1:4" x14ac:dyDescent="0.2">
      <c r="A9262">
        <v>92031</v>
      </c>
      <c r="B9262" t="s">
        <v>10047</v>
      </c>
      <c r="C9262" t="s">
        <v>77</v>
      </c>
      <c r="D9262">
        <v>75.73</v>
      </c>
    </row>
    <row r="9263" spans="1:4" x14ac:dyDescent="0.2">
      <c r="A9263">
        <v>92030</v>
      </c>
      <c r="B9263" t="s">
        <v>10048</v>
      </c>
      <c r="C9263" t="s">
        <v>77</v>
      </c>
      <c r="D9263">
        <v>65.069999999999993</v>
      </c>
    </row>
    <row r="9264" spans="1:4" x14ac:dyDescent="0.2">
      <c r="A9264">
        <v>91955</v>
      </c>
      <c r="B9264" t="s">
        <v>10049</v>
      </c>
      <c r="C9264" t="s">
        <v>77</v>
      </c>
      <c r="D9264">
        <v>35.15</v>
      </c>
    </row>
    <row r="9265" spans="1:4" x14ac:dyDescent="0.2">
      <c r="A9265">
        <v>91954</v>
      </c>
      <c r="B9265" t="s">
        <v>10050</v>
      </c>
      <c r="C9265" t="s">
        <v>77</v>
      </c>
      <c r="D9265">
        <v>24.49</v>
      </c>
    </row>
    <row r="9266" spans="1:4" x14ac:dyDescent="0.2">
      <c r="A9266">
        <v>92033</v>
      </c>
      <c r="B9266" t="s">
        <v>10051</v>
      </c>
      <c r="C9266" t="s">
        <v>77</v>
      </c>
      <c r="D9266">
        <v>76.81</v>
      </c>
    </row>
    <row r="9267" spans="1:4" x14ac:dyDescent="0.2">
      <c r="A9267">
        <v>92032</v>
      </c>
      <c r="B9267" t="s">
        <v>10052</v>
      </c>
      <c r="C9267" t="s">
        <v>77</v>
      </c>
      <c r="D9267">
        <v>66.150000000000006</v>
      </c>
    </row>
    <row r="9268" spans="1:4" x14ac:dyDescent="0.2">
      <c r="A9268">
        <v>91961</v>
      </c>
      <c r="B9268" t="s">
        <v>10053</v>
      </c>
      <c r="C9268" t="s">
        <v>77</v>
      </c>
      <c r="D9268">
        <v>56.55</v>
      </c>
    </row>
    <row r="9269" spans="1:4" x14ac:dyDescent="0.2">
      <c r="A9269">
        <v>91960</v>
      </c>
      <c r="B9269" t="s">
        <v>10054</v>
      </c>
      <c r="C9269" t="s">
        <v>77</v>
      </c>
      <c r="D9269">
        <v>45.89</v>
      </c>
    </row>
    <row r="9270" spans="1:4" x14ac:dyDescent="0.2">
      <c r="A9270">
        <v>91969</v>
      </c>
      <c r="B9270" t="s">
        <v>10055</v>
      </c>
      <c r="C9270" t="s">
        <v>77</v>
      </c>
      <c r="D9270">
        <v>77.89</v>
      </c>
    </row>
    <row r="9271" spans="1:4" x14ac:dyDescent="0.2">
      <c r="A9271">
        <v>91968</v>
      </c>
      <c r="B9271" t="s">
        <v>10056</v>
      </c>
      <c r="C9271" t="s">
        <v>77</v>
      </c>
      <c r="D9271">
        <v>67.23</v>
      </c>
    </row>
    <row r="9272" spans="1:4" x14ac:dyDescent="0.2">
      <c r="A9272">
        <v>91985</v>
      </c>
      <c r="B9272" t="s">
        <v>10057</v>
      </c>
      <c r="C9272" t="s">
        <v>77</v>
      </c>
      <c r="D9272">
        <v>27.83</v>
      </c>
    </row>
    <row r="9273" spans="1:4" x14ac:dyDescent="0.2">
      <c r="A9273">
        <v>91984</v>
      </c>
      <c r="B9273" t="s">
        <v>10058</v>
      </c>
      <c r="C9273" t="s">
        <v>77</v>
      </c>
      <c r="D9273">
        <v>17.170000000000002</v>
      </c>
    </row>
    <row r="9274" spans="1:4" x14ac:dyDescent="0.2">
      <c r="A9274">
        <v>91989</v>
      </c>
      <c r="B9274" t="s">
        <v>10059</v>
      </c>
      <c r="C9274" t="s">
        <v>77</v>
      </c>
      <c r="D9274">
        <v>31.71</v>
      </c>
    </row>
    <row r="9275" spans="1:4" x14ac:dyDescent="0.2">
      <c r="A9275">
        <v>91988</v>
      </c>
      <c r="B9275" t="s">
        <v>10060</v>
      </c>
      <c r="C9275" t="s">
        <v>77</v>
      </c>
      <c r="D9275">
        <v>21.05</v>
      </c>
    </row>
    <row r="9276" spans="1:4" x14ac:dyDescent="0.2">
      <c r="A9276">
        <v>92023</v>
      </c>
      <c r="B9276" t="s">
        <v>10061</v>
      </c>
      <c r="C9276" t="s">
        <v>77</v>
      </c>
      <c r="D9276">
        <v>49.16</v>
      </c>
    </row>
    <row r="9277" spans="1:4" x14ac:dyDescent="0.2">
      <c r="A9277">
        <v>92022</v>
      </c>
      <c r="B9277" t="s">
        <v>10062</v>
      </c>
      <c r="C9277" t="s">
        <v>77</v>
      </c>
      <c r="D9277">
        <v>38.5</v>
      </c>
    </row>
    <row r="9278" spans="1:4" x14ac:dyDescent="0.2">
      <c r="A9278">
        <v>92025</v>
      </c>
      <c r="B9278" t="s">
        <v>10063</v>
      </c>
      <c r="C9278" t="s">
        <v>77</v>
      </c>
      <c r="D9278">
        <v>69.47</v>
      </c>
    </row>
    <row r="9279" spans="1:4" x14ac:dyDescent="0.2">
      <c r="A9279">
        <v>92024</v>
      </c>
      <c r="B9279" t="s">
        <v>10064</v>
      </c>
      <c r="C9279" t="s">
        <v>77</v>
      </c>
      <c r="D9279">
        <v>58.81</v>
      </c>
    </row>
    <row r="9280" spans="1:4" x14ac:dyDescent="0.2">
      <c r="A9280">
        <v>91957</v>
      </c>
      <c r="B9280" t="s">
        <v>10065</v>
      </c>
      <c r="C9280" t="s">
        <v>77</v>
      </c>
      <c r="D9280">
        <v>50.24</v>
      </c>
    </row>
    <row r="9281" spans="1:4" x14ac:dyDescent="0.2">
      <c r="A9281">
        <v>91956</v>
      </c>
      <c r="B9281" t="s">
        <v>10066</v>
      </c>
      <c r="C9281" t="s">
        <v>77</v>
      </c>
      <c r="D9281">
        <v>39.58</v>
      </c>
    </row>
    <row r="9282" spans="1:4" x14ac:dyDescent="0.2">
      <c r="A9282">
        <v>91963</v>
      </c>
      <c r="B9282" t="s">
        <v>10067</v>
      </c>
      <c r="C9282" t="s">
        <v>77</v>
      </c>
      <c r="D9282">
        <v>71.63</v>
      </c>
    </row>
    <row r="9283" spans="1:4" x14ac:dyDescent="0.2">
      <c r="A9283">
        <v>91962</v>
      </c>
      <c r="B9283" t="s">
        <v>10068</v>
      </c>
      <c r="C9283" t="s">
        <v>77</v>
      </c>
      <c r="D9283">
        <v>60.97</v>
      </c>
    </row>
    <row r="9284" spans="1:4" x14ac:dyDescent="0.2">
      <c r="A9284">
        <v>91953</v>
      </c>
      <c r="B9284" t="s">
        <v>10069</v>
      </c>
      <c r="C9284" t="s">
        <v>77</v>
      </c>
      <c r="D9284">
        <v>28.9</v>
      </c>
    </row>
    <row r="9285" spans="1:4" x14ac:dyDescent="0.2">
      <c r="A9285">
        <v>91952</v>
      </c>
      <c r="B9285" t="s">
        <v>10070</v>
      </c>
      <c r="C9285" t="s">
        <v>77</v>
      </c>
      <c r="D9285">
        <v>18.239999999999998</v>
      </c>
    </row>
    <row r="9286" spans="1:4" x14ac:dyDescent="0.2">
      <c r="A9286">
        <v>92035</v>
      </c>
      <c r="B9286" t="s">
        <v>10071</v>
      </c>
      <c r="C9286" t="s">
        <v>77</v>
      </c>
      <c r="D9286">
        <v>70.55</v>
      </c>
    </row>
    <row r="9287" spans="1:4" x14ac:dyDescent="0.2">
      <c r="A9287">
        <v>92034</v>
      </c>
      <c r="B9287" t="s">
        <v>10072</v>
      </c>
      <c r="C9287" t="s">
        <v>77</v>
      </c>
      <c r="D9287">
        <v>59.89</v>
      </c>
    </row>
    <row r="9288" spans="1:4" x14ac:dyDescent="0.2">
      <c r="A9288">
        <v>92027</v>
      </c>
      <c r="B9288" t="s">
        <v>10073</v>
      </c>
      <c r="C9288" t="s">
        <v>77</v>
      </c>
      <c r="D9288">
        <v>64.290000000000006</v>
      </c>
    </row>
    <row r="9289" spans="1:4" x14ac:dyDescent="0.2">
      <c r="A9289">
        <v>92026</v>
      </c>
      <c r="B9289" t="s">
        <v>10074</v>
      </c>
      <c r="C9289" t="s">
        <v>77</v>
      </c>
      <c r="D9289">
        <v>53.63</v>
      </c>
    </row>
    <row r="9290" spans="1:4" x14ac:dyDescent="0.2">
      <c r="A9290">
        <v>91965</v>
      </c>
      <c r="B9290" t="s">
        <v>10075</v>
      </c>
      <c r="C9290" t="s">
        <v>77</v>
      </c>
      <c r="D9290">
        <v>65.37</v>
      </c>
    </row>
    <row r="9291" spans="1:4" x14ac:dyDescent="0.2">
      <c r="A9291">
        <v>91964</v>
      </c>
      <c r="B9291" t="s">
        <v>10076</v>
      </c>
      <c r="C9291" t="s">
        <v>77</v>
      </c>
      <c r="D9291">
        <v>54.71</v>
      </c>
    </row>
    <row r="9292" spans="1:4" x14ac:dyDescent="0.2">
      <c r="A9292">
        <v>91973</v>
      </c>
      <c r="B9292" t="s">
        <v>10077</v>
      </c>
      <c r="C9292" t="s">
        <v>77</v>
      </c>
      <c r="D9292">
        <v>92.07</v>
      </c>
    </row>
    <row r="9293" spans="1:4" x14ac:dyDescent="0.2">
      <c r="A9293">
        <v>91972</v>
      </c>
      <c r="B9293" t="s">
        <v>10078</v>
      </c>
      <c r="C9293" t="s">
        <v>77</v>
      </c>
      <c r="D9293">
        <v>76.5</v>
      </c>
    </row>
    <row r="9294" spans="1:4" x14ac:dyDescent="0.2">
      <c r="A9294">
        <v>91959</v>
      </c>
      <c r="B9294" t="s">
        <v>10079</v>
      </c>
      <c r="C9294" t="s">
        <v>77</v>
      </c>
      <c r="D9294">
        <v>44.03</v>
      </c>
    </row>
    <row r="9295" spans="1:4" x14ac:dyDescent="0.2">
      <c r="A9295">
        <v>91958</v>
      </c>
      <c r="B9295" t="s">
        <v>10080</v>
      </c>
      <c r="C9295" t="s">
        <v>77</v>
      </c>
      <c r="D9295">
        <v>33.369999999999997</v>
      </c>
    </row>
    <row r="9296" spans="1:4" x14ac:dyDescent="0.2">
      <c r="A9296">
        <v>91971</v>
      </c>
      <c r="B9296" t="s">
        <v>10081</v>
      </c>
      <c r="C9296" t="s">
        <v>77</v>
      </c>
      <c r="D9296">
        <v>85.76</v>
      </c>
    </row>
    <row r="9297" spans="1:4" x14ac:dyDescent="0.2">
      <c r="A9297">
        <v>91970</v>
      </c>
      <c r="B9297" t="s">
        <v>10082</v>
      </c>
      <c r="C9297" t="s">
        <v>77</v>
      </c>
      <c r="D9297">
        <v>70.19</v>
      </c>
    </row>
    <row r="9298" spans="1:4" x14ac:dyDescent="0.2">
      <c r="A9298">
        <v>91967</v>
      </c>
      <c r="B9298" t="s">
        <v>10083</v>
      </c>
      <c r="C9298" t="s">
        <v>77</v>
      </c>
      <c r="D9298">
        <v>59.16</v>
      </c>
    </row>
    <row r="9299" spans="1:4" x14ac:dyDescent="0.2">
      <c r="A9299">
        <v>91966</v>
      </c>
      <c r="B9299" t="s">
        <v>10084</v>
      </c>
      <c r="C9299" t="s">
        <v>77</v>
      </c>
      <c r="D9299">
        <v>48.5</v>
      </c>
    </row>
    <row r="9300" spans="1:4" x14ac:dyDescent="0.2">
      <c r="A9300">
        <v>91975</v>
      </c>
      <c r="B9300" t="s">
        <v>10085</v>
      </c>
      <c r="C9300" t="s">
        <v>77</v>
      </c>
      <c r="D9300">
        <v>79.5</v>
      </c>
    </row>
    <row r="9301" spans="1:4" x14ac:dyDescent="0.2">
      <c r="A9301">
        <v>91974</v>
      </c>
      <c r="B9301" t="s">
        <v>10086</v>
      </c>
      <c r="C9301" t="s">
        <v>77</v>
      </c>
      <c r="D9301">
        <v>63.93</v>
      </c>
    </row>
    <row r="9302" spans="1:4" x14ac:dyDescent="0.2">
      <c r="A9302">
        <v>91977</v>
      </c>
      <c r="B9302" t="s">
        <v>10087</v>
      </c>
      <c r="C9302" t="s">
        <v>77</v>
      </c>
      <c r="D9302">
        <v>109.81</v>
      </c>
    </row>
    <row r="9303" spans="1:4" x14ac:dyDescent="0.2">
      <c r="A9303">
        <v>91976</v>
      </c>
      <c r="B9303" t="s">
        <v>10088</v>
      </c>
      <c r="C9303" t="s">
        <v>77</v>
      </c>
      <c r="D9303">
        <v>94.24</v>
      </c>
    </row>
    <row r="9304" spans="1:4" x14ac:dyDescent="0.2">
      <c r="A9304">
        <v>91874</v>
      </c>
      <c r="B9304" t="s">
        <v>10089</v>
      </c>
      <c r="C9304" t="s">
        <v>77</v>
      </c>
      <c r="D9304">
        <v>7.03</v>
      </c>
    </row>
    <row r="9305" spans="1:4" x14ac:dyDescent="0.2">
      <c r="A9305">
        <v>91878</v>
      </c>
      <c r="B9305" t="s">
        <v>10090</v>
      </c>
      <c r="C9305" t="s">
        <v>77</v>
      </c>
      <c r="D9305">
        <v>5.57</v>
      </c>
    </row>
    <row r="9306" spans="1:4" x14ac:dyDescent="0.2">
      <c r="A9306">
        <v>91882</v>
      </c>
      <c r="B9306" t="s">
        <v>10091</v>
      </c>
      <c r="C9306" t="s">
        <v>77</v>
      </c>
      <c r="D9306">
        <v>10.050000000000001</v>
      </c>
    </row>
    <row r="9307" spans="1:4" x14ac:dyDescent="0.2">
      <c r="A9307">
        <v>91875</v>
      </c>
      <c r="B9307" t="s">
        <v>10092</v>
      </c>
      <c r="C9307" t="s">
        <v>77</v>
      </c>
      <c r="D9307">
        <v>8.2899999999999991</v>
      </c>
    </row>
    <row r="9308" spans="1:4" x14ac:dyDescent="0.2">
      <c r="A9308">
        <v>91879</v>
      </c>
      <c r="B9308" t="s">
        <v>10093</v>
      </c>
      <c r="C9308" t="s">
        <v>77</v>
      </c>
      <c r="D9308">
        <v>6.83</v>
      </c>
    </row>
    <row r="9309" spans="1:4" x14ac:dyDescent="0.2">
      <c r="A9309">
        <v>91884</v>
      </c>
      <c r="B9309" t="s">
        <v>10094</v>
      </c>
      <c r="C9309" t="s">
        <v>77</v>
      </c>
      <c r="D9309">
        <v>11.31</v>
      </c>
    </row>
    <row r="9310" spans="1:4" x14ac:dyDescent="0.2">
      <c r="A9310">
        <v>91876</v>
      </c>
      <c r="B9310" t="s">
        <v>10095</v>
      </c>
      <c r="C9310" t="s">
        <v>77</v>
      </c>
      <c r="D9310">
        <v>10.02</v>
      </c>
    </row>
    <row r="9311" spans="1:4" x14ac:dyDescent="0.2">
      <c r="A9311">
        <v>91880</v>
      </c>
      <c r="B9311" t="s">
        <v>10096</v>
      </c>
      <c r="C9311" t="s">
        <v>77</v>
      </c>
      <c r="D9311">
        <v>8.56</v>
      </c>
    </row>
    <row r="9312" spans="1:4" x14ac:dyDescent="0.2">
      <c r="A9312">
        <v>91885</v>
      </c>
      <c r="B9312" t="s">
        <v>10097</v>
      </c>
      <c r="C9312" t="s">
        <v>77</v>
      </c>
      <c r="D9312">
        <v>12.98</v>
      </c>
    </row>
    <row r="9313" spans="1:4" x14ac:dyDescent="0.2">
      <c r="A9313">
        <v>91877</v>
      </c>
      <c r="B9313" t="s">
        <v>10098</v>
      </c>
      <c r="C9313" t="s">
        <v>77</v>
      </c>
      <c r="D9313">
        <v>12.41</v>
      </c>
    </row>
    <row r="9314" spans="1:4" x14ac:dyDescent="0.2">
      <c r="A9314">
        <v>91881</v>
      </c>
      <c r="B9314" t="s">
        <v>10099</v>
      </c>
      <c r="C9314" t="s">
        <v>77</v>
      </c>
      <c r="D9314">
        <v>10.96</v>
      </c>
    </row>
    <row r="9315" spans="1:4" x14ac:dyDescent="0.2">
      <c r="A9315">
        <v>91886</v>
      </c>
      <c r="B9315" t="s">
        <v>10100</v>
      </c>
      <c r="C9315" t="s">
        <v>77</v>
      </c>
      <c r="D9315">
        <v>15.33</v>
      </c>
    </row>
    <row r="9316" spans="1:4" x14ac:dyDescent="0.2">
      <c r="A9316">
        <v>91945</v>
      </c>
      <c r="B9316" t="s">
        <v>10101</v>
      </c>
      <c r="C9316" t="s">
        <v>77</v>
      </c>
      <c r="D9316">
        <v>13.62</v>
      </c>
    </row>
    <row r="9317" spans="1:4" x14ac:dyDescent="0.2">
      <c r="A9317">
        <v>91947</v>
      </c>
      <c r="B9317" t="s">
        <v>10102</v>
      </c>
      <c r="C9317" t="s">
        <v>77</v>
      </c>
      <c r="D9317">
        <v>8.8000000000000007</v>
      </c>
    </row>
    <row r="9318" spans="1:4" x14ac:dyDescent="0.2">
      <c r="A9318">
        <v>91946</v>
      </c>
      <c r="B9318" t="s">
        <v>10103</v>
      </c>
      <c r="C9318" t="s">
        <v>77</v>
      </c>
      <c r="D9318">
        <v>10.66</v>
      </c>
    </row>
    <row r="9319" spans="1:4" x14ac:dyDescent="0.2">
      <c r="A9319">
        <v>91949</v>
      </c>
      <c r="B9319" t="s">
        <v>10104</v>
      </c>
      <c r="C9319" t="s">
        <v>77</v>
      </c>
      <c r="D9319">
        <v>19.18</v>
      </c>
    </row>
    <row r="9320" spans="1:4" x14ac:dyDescent="0.2">
      <c r="A9320">
        <v>91951</v>
      </c>
      <c r="B9320" t="s">
        <v>10105</v>
      </c>
      <c r="C9320" t="s">
        <v>77</v>
      </c>
      <c r="D9320">
        <v>13.4</v>
      </c>
    </row>
    <row r="9321" spans="1:4" x14ac:dyDescent="0.2">
      <c r="A9321">
        <v>91950</v>
      </c>
      <c r="B9321" t="s">
        <v>10106</v>
      </c>
      <c r="C9321" t="s">
        <v>77</v>
      </c>
      <c r="D9321">
        <v>15.57</v>
      </c>
    </row>
    <row r="9322" spans="1:4" x14ac:dyDescent="0.2">
      <c r="A9322">
        <v>91992</v>
      </c>
      <c r="B9322" t="s">
        <v>10107</v>
      </c>
      <c r="C9322" t="s">
        <v>77</v>
      </c>
      <c r="D9322">
        <v>43.82</v>
      </c>
    </row>
    <row r="9323" spans="1:4" x14ac:dyDescent="0.2">
      <c r="A9323">
        <v>91990</v>
      </c>
      <c r="B9323" t="s">
        <v>10108</v>
      </c>
      <c r="C9323" t="s">
        <v>77</v>
      </c>
      <c r="D9323">
        <v>33.159999999999997</v>
      </c>
    </row>
    <row r="9324" spans="1:4" x14ac:dyDescent="0.2">
      <c r="A9324">
        <v>91993</v>
      </c>
      <c r="B9324" t="s">
        <v>10109</v>
      </c>
      <c r="C9324" t="s">
        <v>77</v>
      </c>
      <c r="D9324">
        <v>45.91</v>
      </c>
    </row>
    <row r="9325" spans="1:4" x14ac:dyDescent="0.2">
      <c r="A9325">
        <v>91991</v>
      </c>
      <c r="B9325" t="s">
        <v>10110</v>
      </c>
      <c r="C9325" t="s">
        <v>77</v>
      </c>
      <c r="D9325">
        <v>35.25</v>
      </c>
    </row>
    <row r="9326" spans="1:4" x14ac:dyDescent="0.2">
      <c r="A9326">
        <v>92000</v>
      </c>
      <c r="B9326" t="s">
        <v>10111</v>
      </c>
      <c r="C9326" t="s">
        <v>77</v>
      </c>
      <c r="D9326">
        <v>30.31</v>
      </c>
    </row>
    <row r="9327" spans="1:4" x14ac:dyDescent="0.2">
      <c r="A9327">
        <v>91998</v>
      </c>
      <c r="B9327" t="s">
        <v>10112</v>
      </c>
      <c r="C9327" t="s">
        <v>77</v>
      </c>
      <c r="D9327">
        <v>19.649999999999999</v>
      </c>
    </row>
    <row r="9328" spans="1:4" x14ac:dyDescent="0.2">
      <c r="A9328">
        <v>92001</v>
      </c>
      <c r="B9328" t="s">
        <v>10113</v>
      </c>
      <c r="C9328" t="s">
        <v>77</v>
      </c>
      <c r="D9328">
        <v>32.4</v>
      </c>
    </row>
    <row r="9329" spans="1:4" x14ac:dyDescent="0.2">
      <c r="A9329">
        <v>91999</v>
      </c>
      <c r="B9329" t="s">
        <v>10114</v>
      </c>
      <c r="C9329" t="s">
        <v>77</v>
      </c>
      <c r="D9329">
        <v>21.74</v>
      </c>
    </row>
    <row r="9330" spans="1:4" x14ac:dyDescent="0.2">
      <c r="A9330">
        <v>92008</v>
      </c>
      <c r="B9330" t="s">
        <v>10115</v>
      </c>
      <c r="C9330" t="s">
        <v>77</v>
      </c>
      <c r="D9330">
        <v>46.8</v>
      </c>
    </row>
    <row r="9331" spans="1:4" x14ac:dyDescent="0.2">
      <c r="A9331">
        <v>92006</v>
      </c>
      <c r="B9331" t="s">
        <v>10116</v>
      </c>
      <c r="C9331" t="s">
        <v>77</v>
      </c>
      <c r="D9331">
        <v>36.14</v>
      </c>
    </row>
    <row r="9332" spans="1:4" x14ac:dyDescent="0.2">
      <c r="A9332">
        <v>92009</v>
      </c>
      <c r="B9332" t="s">
        <v>10117</v>
      </c>
      <c r="C9332" t="s">
        <v>77</v>
      </c>
      <c r="D9332">
        <v>50.98</v>
      </c>
    </row>
    <row r="9333" spans="1:4" x14ac:dyDescent="0.2">
      <c r="A9333">
        <v>92007</v>
      </c>
      <c r="B9333" t="s">
        <v>10118</v>
      </c>
      <c r="C9333" t="s">
        <v>77</v>
      </c>
      <c r="D9333">
        <v>40.32</v>
      </c>
    </row>
    <row r="9334" spans="1:4" x14ac:dyDescent="0.2">
      <c r="A9334">
        <v>92016</v>
      </c>
      <c r="B9334" t="s">
        <v>10119</v>
      </c>
      <c r="C9334" t="s">
        <v>77</v>
      </c>
      <c r="D9334">
        <v>63.3</v>
      </c>
    </row>
    <row r="9335" spans="1:4" x14ac:dyDescent="0.2">
      <c r="A9335">
        <v>92014</v>
      </c>
      <c r="B9335" t="s">
        <v>10120</v>
      </c>
      <c r="C9335" t="s">
        <v>77</v>
      </c>
      <c r="D9335">
        <v>52.64</v>
      </c>
    </row>
    <row r="9336" spans="1:4" x14ac:dyDescent="0.2">
      <c r="A9336">
        <v>92017</v>
      </c>
      <c r="B9336" t="s">
        <v>10121</v>
      </c>
      <c r="C9336" t="s">
        <v>77</v>
      </c>
      <c r="D9336">
        <v>69.569999999999993</v>
      </c>
    </row>
    <row r="9337" spans="1:4" x14ac:dyDescent="0.2">
      <c r="A9337">
        <v>92015</v>
      </c>
      <c r="B9337" t="s">
        <v>10122</v>
      </c>
      <c r="C9337" t="s">
        <v>77</v>
      </c>
      <c r="D9337">
        <v>58.91</v>
      </c>
    </row>
    <row r="9338" spans="1:4" x14ac:dyDescent="0.2">
      <c r="A9338">
        <v>92019</v>
      </c>
      <c r="B9338" t="s">
        <v>10123</v>
      </c>
      <c r="C9338" t="s">
        <v>77</v>
      </c>
      <c r="D9338">
        <v>85.25</v>
      </c>
    </row>
    <row r="9339" spans="1:4" x14ac:dyDescent="0.2">
      <c r="A9339">
        <v>92018</v>
      </c>
      <c r="B9339" t="s">
        <v>10124</v>
      </c>
      <c r="C9339" t="s">
        <v>77</v>
      </c>
      <c r="D9339">
        <v>69.680000000000007</v>
      </c>
    </row>
    <row r="9340" spans="1:4" x14ac:dyDescent="0.2">
      <c r="A9340">
        <v>92021</v>
      </c>
      <c r="B9340" t="s">
        <v>10125</v>
      </c>
      <c r="C9340" t="s">
        <v>77</v>
      </c>
      <c r="D9340">
        <v>118.49</v>
      </c>
    </row>
    <row r="9341" spans="1:4" x14ac:dyDescent="0.2">
      <c r="A9341">
        <v>92020</v>
      </c>
      <c r="B9341" t="s">
        <v>10126</v>
      </c>
      <c r="C9341" t="s">
        <v>77</v>
      </c>
      <c r="D9341">
        <v>102.92</v>
      </c>
    </row>
    <row r="9342" spans="1:4" x14ac:dyDescent="0.2">
      <c r="A9342">
        <v>91996</v>
      </c>
      <c r="B9342" t="s">
        <v>10127</v>
      </c>
      <c r="C9342" t="s">
        <v>77</v>
      </c>
      <c r="D9342">
        <v>34.07</v>
      </c>
    </row>
    <row r="9343" spans="1:4" x14ac:dyDescent="0.2">
      <c r="A9343">
        <v>91994</v>
      </c>
      <c r="B9343" t="s">
        <v>10128</v>
      </c>
      <c r="C9343" t="s">
        <v>77</v>
      </c>
      <c r="D9343">
        <v>23.41</v>
      </c>
    </row>
    <row r="9344" spans="1:4" x14ac:dyDescent="0.2">
      <c r="A9344">
        <v>91997</v>
      </c>
      <c r="B9344" t="s">
        <v>10129</v>
      </c>
      <c r="C9344" t="s">
        <v>77</v>
      </c>
      <c r="D9344">
        <v>36.159999999999997</v>
      </c>
    </row>
    <row r="9345" spans="1:4" x14ac:dyDescent="0.2">
      <c r="A9345">
        <v>91995</v>
      </c>
      <c r="B9345" t="s">
        <v>10130</v>
      </c>
      <c r="C9345" t="s">
        <v>77</v>
      </c>
      <c r="D9345">
        <v>25.5</v>
      </c>
    </row>
    <row r="9346" spans="1:4" x14ac:dyDescent="0.2">
      <c r="A9346">
        <v>92004</v>
      </c>
      <c r="B9346" t="s">
        <v>10131</v>
      </c>
      <c r="C9346" t="s">
        <v>77</v>
      </c>
      <c r="D9346">
        <v>54.39</v>
      </c>
    </row>
    <row r="9347" spans="1:4" x14ac:dyDescent="0.2">
      <c r="A9347">
        <v>92002</v>
      </c>
      <c r="B9347" t="s">
        <v>10132</v>
      </c>
      <c r="C9347" t="s">
        <v>77</v>
      </c>
      <c r="D9347">
        <v>43.73</v>
      </c>
    </row>
    <row r="9348" spans="1:4" x14ac:dyDescent="0.2">
      <c r="A9348">
        <v>92005</v>
      </c>
      <c r="B9348" t="s">
        <v>10133</v>
      </c>
      <c r="C9348" t="s">
        <v>77</v>
      </c>
      <c r="D9348">
        <v>58.57</v>
      </c>
    </row>
    <row r="9349" spans="1:4" x14ac:dyDescent="0.2">
      <c r="A9349">
        <v>92003</v>
      </c>
      <c r="B9349" t="s">
        <v>10134</v>
      </c>
      <c r="C9349" t="s">
        <v>77</v>
      </c>
      <c r="D9349">
        <v>47.91</v>
      </c>
    </row>
    <row r="9350" spans="1:4" x14ac:dyDescent="0.2">
      <c r="A9350">
        <v>92012</v>
      </c>
      <c r="B9350" t="s">
        <v>10135</v>
      </c>
      <c r="C9350" t="s">
        <v>77</v>
      </c>
      <c r="D9350">
        <v>74.650000000000006</v>
      </c>
    </row>
    <row r="9351" spans="1:4" x14ac:dyDescent="0.2">
      <c r="A9351">
        <v>92010</v>
      </c>
      <c r="B9351" t="s">
        <v>10136</v>
      </c>
      <c r="C9351" t="s">
        <v>77</v>
      </c>
      <c r="D9351">
        <v>63.99</v>
      </c>
    </row>
    <row r="9352" spans="1:4" x14ac:dyDescent="0.2">
      <c r="A9352">
        <v>92013</v>
      </c>
      <c r="B9352" t="s">
        <v>10137</v>
      </c>
      <c r="C9352" t="s">
        <v>77</v>
      </c>
      <c r="D9352">
        <v>80.92</v>
      </c>
    </row>
    <row r="9353" spans="1:4" x14ac:dyDescent="0.2">
      <c r="A9353">
        <v>92011</v>
      </c>
      <c r="B9353" t="s">
        <v>10138</v>
      </c>
      <c r="C9353" t="s">
        <v>77</v>
      </c>
      <c r="D9353">
        <v>70.260000000000005</v>
      </c>
    </row>
    <row r="9354" spans="1:4" x14ac:dyDescent="0.2">
      <c r="A9354">
        <v>95777</v>
      </c>
      <c r="B9354" t="s">
        <v>10139</v>
      </c>
      <c r="C9354" t="s">
        <v>77</v>
      </c>
      <c r="D9354">
        <v>25.84</v>
      </c>
    </row>
    <row r="9355" spans="1:4" x14ac:dyDescent="0.2">
      <c r="A9355">
        <v>95780</v>
      </c>
      <c r="B9355" t="s">
        <v>10140</v>
      </c>
      <c r="C9355" t="s">
        <v>77</v>
      </c>
      <c r="D9355">
        <v>31.02</v>
      </c>
    </row>
    <row r="9356" spans="1:4" x14ac:dyDescent="0.2">
      <c r="A9356">
        <v>95783</v>
      </c>
      <c r="B9356" t="s">
        <v>10141</v>
      </c>
      <c r="C9356" t="s">
        <v>77</v>
      </c>
      <c r="D9356">
        <v>0</v>
      </c>
    </row>
    <row r="9357" spans="1:4" x14ac:dyDescent="0.2">
      <c r="A9357">
        <v>95778</v>
      </c>
      <c r="B9357" t="s">
        <v>10142</v>
      </c>
      <c r="C9357" t="s">
        <v>77</v>
      </c>
      <c r="D9357">
        <v>28.82</v>
      </c>
    </row>
    <row r="9358" spans="1:4" x14ac:dyDescent="0.2">
      <c r="A9358">
        <v>95781</v>
      </c>
      <c r="B9358" t="s">
        <v>10143</v>
      </c>
      <c r="C9358" t="s">
        <v>77</v>
      </c>
      <c r="D9358">
        <v>35.049999999999997</v>
      </c>
    </row>
    <row r="9359" spans="1:4" x14ac:dyDescent="0.2">
      <c r="A9359">
        <v>95784</v>
      </c>
      <c r="B9359" t="s">
        <v>10144</v>
      </c>
      <c r="C9359" t="s">
        <v>77</v>
      </c>
      <c r="D9359">
        <v>0</v>
      </c>
    </row>
    <row r="9360" spans="1:4" x14ac:dyDescent="0.2">
      <c r="A9360">
        <v>95782</v>
      </c>
      <c r="B9360" t="s">
        <v>10145</v>
      </c>
      <c r="C9360" t="s">
        <v>77</v>
      </c>
      <c r="D9360">
        <v>33.29</v>
      </c>
    </row>
    <row r="9361" spans="1:4" x14ac:dyDescent="0.2">
      <c r="A9361">
        <v>95779</v>
      </c>
      <c r="B9361" t="s">
        <v>10146</v>
      </c>
      <c r="C9361" t="s">
        <v>77</v>
      </c>
      <c r="D9361">
        <v>23.86</v>
      </c>
    </row>
    <row r="9362" spans="1:4" x14ac:dyDescent="0.2">
      <c r="A9362">
        <v>95785</v>
      </c>
      <c r="B9362" t="s">
        <v>10147</v>
      </c>
      <c r="C9362" t="s">
        <v>77</v>
      </c>
      <c r="D9362">
        <v>39.6</v>
      </c>
    </row>
    <row r="9363" spans="1:4" x14ac:dyDescent="0.2">
      <c r="A9363">
        <v>95792</v>
      </c>
      <c r="B9363" t="s">
        <v>10148</v>
      </c>
      <c r="C9363" t="s">
        <v>77</v>
      </c>
      <c r="D9363">
        <v>0</v>
      </c>
    </row>
    <row r="9364" spans="1:4" x14ac:dyDescent="0.2">
      <c r="A9364">
        <v>95793</v>
      </c>
      <c r="B9364" t="s">
        <v>10149</v>
      </c>
      <c r="C9364" t="s">
        <v>77</v>
      </c>
      <c r="D9364">
        <v>0</v>
      </c>
    </row>
    <row r="9365" spans="1:4" x14ac:dyDescent="0.2">
      <c r="A9365">
        <v>95794</v>
      </c>
      <c r="B9365" t="s">
        <v>10150</v>
      </c>
      <c r="C9365" t="s">
        <v>77</v>
      </c>
      <c r="D9365">
        <v>0</v>
      </c>
    </row>
    <row r="9366" spans="1:4" x14ac:dyDescent="0.2">
      <c r="A9366">
        <v>95786</v>
      </c>
      <c r="B9366" t="s">
        <v>10151</v>
      </c>
      <c r="C9366" t="s">
        <v>77</v>
      </c>
      <c r="D9366">
        <v>0</v>
      </c>
    </row>
    <row r="9367" spans="1:4" x14ac:dyDescent="0.2">
      <c r="A9367">
        <v>95788</v>
      </c>
      <c r="B9367" t="s">
        <v>10152</v>
      </c>
      <c r="C9367" t="s">
        <v>77</v>
      </c>
      <c r="D9367">
        <v>0</v>
      </c>
    </row>
    <row r="9368" spans="1:4" x14ac:dyDescent="0.2">
      <c r="A9368">
        <v>95790</v>
      </c>
      <c r="B9368" t="s">
        <v>10153</v>
      </c>
      <c r="C9368" t="s">
        <v>77</v>
      </c>
      <c r="D9368">
        <v>0</v>
      </c>
    </row>
    <row r="9369" spans="1:4" x14ac:dyDescent="0.2">
      <c r="A9369">
        <v>95787</v>
      </c>
      <c r="B9369" t="s">
        <v>10154</v>
      </c>
      <c r="C9369" t="s">
        <v>77</v>
      </c>
      <c r="D9369">
        <v>28.55</v>
      </c>
    </row>
    <row r="9370" spans="1:4" x14ac:dyDescent="0.2">
      <c r="A9370">
        <v>95789</v>
      </c>
      <c r="B9370" t="s">
        <v>10155</v>
      </c>
      <c r="C9370" t="s">
        <v>77</v>
      </c>
      <c r="D9370">
        <v>39.409999999999997</v>
      </c>
    </row>
    <row r="9371" spans="1:4" x14ac:dyDescent="0.2">
      <c r="A9371">
        <v>95791</v>
      </c>
      <c r="B9371" t="s">
        <v>10156</v>
      </c>
      <c r="C9371" t="s">
        <v>77</v>
      </c>
      <c r="D9371">
        <v>55.38</v>
      </c>
    </row>
    <row r="9372" spans="1:4" x14ac:dyDescent="0.2">
      <c r="A9372">
        <v>95795</v>
      </c>
      <c r="B9372" t="s">
        <v>10157</v>
      </c>
      <c r="C9372" t="s">
        <v>77</v>
      </c>
      <c r="D9372">
        <v>32.590000000000003</v>
      </c>
    </row>
    <row r="9373" spans="1:4" x14ac:dyDescent="0.2">
      <c r="A9373">
        <v>95796</v>
      </c>
      <c r="B9373" t="s">
        <v>10158</v>
      </c>
      <c r="C9373" t="s">
        <v>77</v>
      </c>
      <c r="D9373">
        <v>46.35</v>
      </c>
    </row>
    <row r="9374" spans="1:4" x14ac:dyDescent="0.2">
      <c r="A9374">
        <v>95797</v>
      </c>
      <c r="B9374" t="s">
        <v>10159</v>
      </c>
      <c r="C9374" t="s">
        <v>77</v>
      </c>
      <c r="D9374">
        <v>64.569999999999993</v>
      </c>
    </row>
    <row r="9375" spans="1:4" x14ac:dyDescent="0.2">
      <c r="A9375">
        <v>95798</v>
      </c>
      <c r="B9375" t="s">
        <v>10160</v>
      </c>
      <c r="C9375" t="s">
        <v>77</v>
      </c>
      <c r="D9375">
        <v>0</v>
      </c>
    </row>
    <row r="9376" spans="1:4" x14ac:dyDescent="0.2">
      <c r="A9376">
        <v>95799</v>
      </c>
      <c r="B9376" t="s">
        <v>10161</v>
      </c>
      <c r="C9376" t="s">
        <v>77</v>
      </c>
      <c r="D9376">
        <v>0</v>
      </c>
    </row>
    <row r="9377" spans="1:4" x14ac:dyDescent="0.2">
      <c r="A9377">
        <v>95800</v>
      </c>
      <c r="B9377" t="s">
        <v>10162</v>
      </c>
      <c r="C9377" t="s">
        <v>77</v>
      </c>
      <c r="D9377">
        <v>0</v>
      </c>
    </row>
    <row r="9378" spans="1:4" x14ac:dyDescent="0.2">
      <c r="A9378">
        <v>95801</v>
      </c>
      <c r="B9378" t="s">
        <v>10163</v>
      </c>
      <c r="C9378" t="s">
        <v>77</v>
      </c>
      <c r="D9378">
        <v>39.32</v>
      </c>
    </row>
    <row r="9379" spans="1:4" x14ac:dyDescent="0.2">
      <c r="A9379">
        <v>95802</v>
      </c>
      <c r="B9379" t="s">
        <v>10164</v>
      </c>
      <c r="C9379" t="s">
        <v>77</v>
      </c>
      <c r="D9379">
        <v>48.76</v>
      </c>
    </row>
    <row r="9380" spans="1:4" x14ac:dyDescent="0.2">
      <c r="A9380">
        <v>95803</v>
      </c>
      <c r="B9380" t="s">
        <v>10165</v>
      </c>
      <c r="C9380" t="s">
        <v>77</v>
      </c>
      <c r="D9380">
        <v>71.69</v>
      </c>
    </row>
    <row r="9381" spans="1:4" x14ac:dyDescent="0.2">
      <c r="A9381">
        <v>95804</v>
      </c>
      <c r="B9381" t="s">
        <v>10166</v>
      </c>
      <c r="C9381" t="s">
        <v>77</v>
      </c>
      <c r="D9381">
        <v>22.97</v>
      </c>
    </row>
    <row r="9382" spans="1:4" x14ac:dyDescent="0.2">
      <c r="A9382">
        <v>95805</v>
      </c>
      <c r="B9382" t="s">
        <v>10167</v>
      </c>
      <c r="C9382" t="s">
        <v>77</v>
      </c>
      <c r="D9382">
        <v>24.21</v>
      </c>
    </row>
    <row r="9383" spans="1:4" x14ac:dyDescent="0.2">
      <c r="A9383">
        <v>95806</v>
      </c>
      <c r="B9383" t="s">
        <v>10168</v>
      </c>
      <c r="C9383" t="s">
        <v>77</v>
      </c>
      <c r="D9383">
        <v>26.52</v>
      </c>
    </row>
    <row r="9384" spans="1:4" x14ac:dyDescent="0.2">
      <c r="A9384">
        <v>104401</v>
      </c>
      <c r="B9384" t="s">
        <v>10169</v>
      </c>
      <c r="C9384" t="s">
        <v>77</v>
      </c>
      <c r="D9384">
        <v>25.54</v>
      </c>
    </row>
    <row r="9385" spans="1:4" x14ac:dyDescent="0.2">
      <c r="A9385">
        <v>104402</v>
      </c>
      <c r="B9385" t="s">
        <v>10170</v>
      </c>
      <c r="C9385" t="s">
        <v>77</v>
      </c>
      <c r="D9385">
        <v>26.59</v>
      </c>
    </row>
    <row r="9386" spans="1:4" x14ac:dyDescent="0.2">
      <c r="A9386">
        <v>104403</v>
      </c>
      <c r="B9386" t="s">
        <v>10171</v>
      </c>
      <c r="C9386" t="s">
        <v>77</v>
      </c>
      <c r="D9386">
        <v>33.08</v>
      </c>
    </row>
    <row r="9387" spans="1:4" x14ac:dyDescent="0.2">
      <c r="A9387">
        <v>104395</v>
      </c>
      <c r="B9387" t="s">
        <v>10172</v>
      </c>
      <c r="C9387" t="s">
        <v>77</v>
      </c>
      <c r="D9387">
        <v>22.43</v>
      </c>
    </row>
    <row r="9388" spans="1:4" x14ac:dyDescent="0.2">
      <c r="A9388">
        <v>104396</v>
      </c>
      <c r="B9388" t="s">
        <v>10173</v>
      </c>
      <c r="C9388" t="s">
        <v>77</v>
      </c>
      <c r="D9388">
        <v>22.76</v>
      </c>
    </row>
    <row r="9389" spans="1:4" x14ac:dyDescent="0.2">
      <c r="A9389">
        <v>104397</v>
      </c>
      <c r="B9389" t="s">
        <v>10174</v>
      </c>
      <c r="C9389" t="s">
        <v>77</v>
      </c>
      <c r="D9389">
        <v>27.21</v>
      </c>
    </row>
    <row r="9390" spans="1:4" x14ac:dyDescent="0.2">
      <c r="A9390">
        <v>95810</v>
      </c>
      <c r="B9390" t="s">
        <v>10175</v>
      </c>
      <c r="C9390" t="s">
        <v>77</v>
      </c>
      <c r="D9390">
        <v>17.23</v>
      </c>
    </row>
    <row r="9391" spans="1:4" x14ac:dyDescent="0.2">
      <c r="A9391">
        <v>95811</v>
      </c>
      <c r="B9391" t="s">
        <v>10176</v>
      </c>
      <c r="C9391" t="s">
        <v>77</v>
      </c>
      <c r="D9391">
        <v>20.99</v>
      </c>
    </row>
    <row r="9392" spans="1:4" x14ac:dyDescent="0.2">
      <c r="A9392">
        <v>95812</v>
      </c>
      <c r="B9392" t="s">
        <v>10177</v>
      </c>
      <c r="C9392" t="s">
        <v>77</v>
      </c>
      <c r="D9392">
        <v>28.4</v>
      </c>
    </row>
    <row r="9393" spans="1:4" x14ac:dyDescent="0.2">
      <c r="A9393">
        <v>95807</v>
      </c>
      <c r="B9393" t="s">
        <v>10178</v>
      </c>
      <c r="C9393" t="s">
        <v>77</v>
      </c>
      <c r="D9393">
        <v>26.92</v>
      </c>
    </row>
    <row r="9394" spans="1:4" x14ac:dyDescent="0.2">
      <c r="A9394">
        <v>95808</v>
      </c>
      <c r="B9394" t="s">
        <v>10179</v>
      </c>
      <c r="C9394" t="s">
        <v>77</v>
      </c>
      <c r="D9394">
        <v>30.67</v>
      </c>
    </row>
    <row r="9395" spans="1:4" x14ac:dyDescent="0.2">
      <c r="A9395">
        <v>95809</v>
      </c>
      <c r="B9395" t="s">
        <v>10180</v>
      </c>
      <c r="C9395" t="s">
        <v>77</v>
      </c>
      <c r="D9395">
        <v>38.1</v>
      </c>
    </row>
    <row r="9396" spans="1:4" x14ac:dyDescent="0.2">
      <c r="A9396">
        <v>104398</v>
      </c>
      <c r="B9396" t="s">
        <v>10181</v>
      </c>
      <c r="C9396" t="s">
        <v>77</v>
      </c>
      <c r="D9396">
        <v>26.91</v>
      </c>
    </row>
    <row r="9397" spans="1:4" x14ac:dyDescent="0.2">
      <c r="A9397">
        <v>104399</v>
      </c>
      <c r="B9397" t="s">
        <v>10182</v>
      </c>
      <c r="C9397" t="s">
        <v>77</v>
      </c>
      <c r="D9397">
        <v>29.21</v>
      </c>
    </row>
    <row r="9398" spans="1:4" x14ac:dyDescent="0.2">
      <c r="A9398">
        <v>104400</v>
      </c>
      <c r="B9398" t="s">
        <v>10183</v>
      </c>
      <c r="C9398" t="s">
        <v>77</v>
      </c>
      <c r="D9398">
        <v>37.47</v>
      </c>
    </row>
    <row r="9399" spans="1:4" x14ac:dyDescent="0.2">
      <c r="A9399">
        <v>104404</v>
      </c>
      <c r="B9399" t="s">
        <v>10184</v>
      </c>
      <c r="C9399" t="s">
        <v>77</v>
      </c>
      <c r="D9399">
        <v>34.21</v>
      </c>
    </row>
    <row r="9400" spans="1:4" x14ac:dyDescent="0.2">
      <c r="A9400">
        <v>104405</v>
      </c>
      <c r="B9400" t="s">
        <v>10185</v>
      </c>
      <c r="C9400" t="s">
        <v>77</v>
      </c>
      <c r="D9400">
        <v>46.28</v>
      </c>
    </row>
    <row r="9401" spans="1:4" x14ac:dyDescent="0.2">
      <c r="A9401">
        <v>95813</v>
      </c>
      <c r="B9401" t="s">
        <v>10186</v>
      </c>
      <c r="C9401" t="s">
        <v>77</v>
      </c>
      <c r="D9401">
        <v>19.97</v>
      </c>
    </row>
    <row r="9402" spans="1:4" x14ac:dyDescent="0.2">
      <c r="A9402">
        <v>95814</v>
      </c>
      <c r="B9402" t="s">
        <v>10187</v>
      </c>
      <c r="C9402" t="s">
        <v>77</v>
      </c>
      <c r="D9402">
        <v>24.97</v>
      </c>
    </row>
    <row r="9403" spans="1:4" x14ac:dyDescent="0.2">
      <c r="A9403">
        <v>95815</v>
      </c>
      <c r="B9403" t="s">
        <v>10188</v>
      </c>
      <c r="C9403" t="s">
        <v>77</v>
      </c>
      <c r="D9403">
        <v>36.6</v>
      </c>
    </row>
    <row r="9404" spans="1:4" x14ac:dyDescent="0.2">
      <c r="A9404">
        <v>95816</v>
      </c>
      <c r="B9404" t="s">
        <v>10189</v>
      </c>
      <c r="C9404" t="s">
        <v>77</v>
      </c>
      <c r="D9404">
        <v>32.68</v>
      </c>
    </row>
    <row r="9405" spans="1:4" x14ac:dyDescent="0.2">
      <c r="A9405">
        <v>95817</v>
      </c>
      <c r="B9405" t="s">
        <v>10190</v>
      </c>
      <c r="C9405" t="s">
        <v>77</v>
      </c>
      <c r="D9405">
        <v>38.409999999999997</v>
      </c>
    </row>
    <row r="9406" spans="1:4" x14ac:dyDescent="0.2">
      <c r="A9406">
        <v>95818</v>
      </c>
      <c r="B9406" t="s">
        <v>10191</v>
      </c>
      <c r="C9406" t="s">
        <v>77</v>
      </c>
      <c r="D9406">
        <v>53.39</v>
      </c>
    </row>
    <row r="9407" spans="1:4" x14ac:dyDescent="0.2">
      <c r="A9407">
        <v>104391</v>
      </c>
      <c r="B9407" t="s">
        <v>10192</v>
      </c>
      <c r="C9407" t="s">
        <v>77</v>
      </c>
      <c r="D9407">
        <v>0</v>
      </c>
    </row>
    <row r="9408" spans="1:4" x14ac:dyDescent="0.2">
      <c r="A9408">
        <v>104392</v>
      </c>
      <c r="B9408" t="s">
        <v>10193</v>
      </c>
      <c r="C9408" t="s">
        <v>77</v>
      </c>
      <c r="D9408">
        <v>0</v>
      </c>
    </row>
    <row r="9409" spans="1:4" x14ac:dyDescent="0.2">
      <c r="A9409">
        <v>104393</v>
      </c>
      <c r="B9409" t="s">
        <v>10194</v>
      </c>
      <c r="C9409" t="s">
        <v>77</v>
      </c>
      <c r="D9409">
        <v>0</v>
      </c>
    </row>
    <row r="9410" spans="1:4" x14ac:dyDescent="0.2">
      <c r="A9410">
        <v>104394</v>
      </c>
      <c r="B9410" t="s">
        <v>10195</v>
      </c>
      <c r="C9410" t="s">
        <v>77</v>
      </c>
      <c r="D9410">
        <v>0</v>
      </c>
    </row>
    <row r="9411" spans="1:4" x14ac:dyDescent="0.2">
      <c r="A9411">
        <v>95761</v>
      </c>
      <c r="B9411" t="s">
        <v>10196</v>
      </c>
      <c r="C9411" t="s">
        <v>77</v>
      </c>
      <c r="D9411">
        <v>0</v>
      </c>
    </row>
    <row r="9412" spans="1:4" x14ac:dyDescent="0.2">
      <c r="A9412">
        <v>95763</v>
      </c>
      <c r="B9412" t="s">
        <v>10197</v>
      </c>
      <c r="C9412" t="s">
        <v>77</v>
      </c>
      <c r="D9412">
        <v>0</v>
      </c>
    </row>
    <row r="9413" spans="1:4" x14ac:dyDescent="0.2">
      <c r="A9413">
        <v>95765</v>
      </c>
      <c r="B9413" t="s">
        <v>10198</v>
      </c>
      <c r="C9413" t="s">
        <v>77</v>
      </c>
      <c r="D9413">
        <v>0</v>
      </c>
    </row>
    <row r="9414" spans="1:4" x14ac:dyDescent="0.2">
      <c r="A9414">
        <v>95767</v>
      </c>
      <c r="B9414" t="s">
        <v>10199</v>
      </c>
      <c r="C9414" t="s">
        <v>77</v>
      </c>
      <c r="D9414">
        <v>0</v>
      </c>
    </row>
    <row r="9415" spans="1:4" x14ac:dyDescent="0.2">
      <c r="A9415">
        <v>95762</v>
      </c>
      <c r="B9415" t="s">
        <v>10200</v>
      </c>
      <c r="C9415" t="s">
        <v>77</v>
      </c>
      <c r="D9415">
        <v>0</v>
      </c>
    </row>
    <row r="9416" spans="1:4" x14ac:dyDescent="0.2">
      <c r="A9416">
        <v>95764</v>
      </c>
      <c r="B9416" t="s">
        <v>10201</v>
      </c>
      <c r="C9416" t="s">
        <v>77</v>
      </c>
      <c r="D9416">
        <v>0</v>
      </c>
    </row>
    <row r="9417" spans="1:4" x14ac:dyDescent="0.2">
      <c r="A9417">
        <v>95766</v>
      </c>
      <c r="B9417" t="s">
        <v>10202</v>
      </c>
      <c r="C9417" t="s">
        <v>77</v>
      </c>
      <c r="D9417">
        <v>0</v>
      </c>
    </row>
    <row r="9418" spans="1:4" x14ac:dyDescent="0.2">
      <c r="A9418">
        <v>95768</v>
      </c>
      <c r="B9418" t="s">
        <v>10203</v>
      </c>
      <c r="C9418" t="s">
        <v>77</v>
      </c>
      <c r="D9418">
        <v>0</v>
      </c>
    </row>
    <row r="9419" spans="1:4" x14ac:dyDescent="0.2">
      <c r="A9419">
        <v>95739</v>
      </c>
      <c r="B9419" t="s">
        <v>10204</v>
      </c>
      <c r="C9419" t="s">
        <v>77</v>
      </c>
      <c r="D9419">
        <v>0</v>
      </c>
    </row>
    <row r="9420" spans="1:4" x14ac:dyDescent="0.2">
      <c r="A9420">
        <v>95740</v>
      </c>
      <c r="B9420" t="s">
        <v>10205</v>
      </c>
      <c r="C9420" t="s">
        <v>77</v>
      </c>
      <c r="D9420">
        <v>0</v>
      </c>
    </row>
    <row r="9421" spans="1:4" x14ac:dyDescent="0.2">
      <c r="A9421">
        <v>95741</v>
      </c>
      <c r="B9421" t="s">
        <v>10206</v>
      </c>
      <c r="C9421" t="s">
        <v>77</v>
      </c>
      <c r="D9421">
        <v>0</v>
      </c>
    </row>
    <row r="9422" spans="1:4" x14ac:dyDescent="0.2">
      <c r="A9422">
        <v>104409</v>
      </c>
      <c r="B9422" t="s">
        <v>10207</v>
      </c>
      <c r="C9422" t="s">
        <v>54</v>
      </c>
      <c r="D9422">
        <v>0</v>
      </c>
    </row>
    <row r="9423" spans="1:4" x14ac:dyDescent="0.2">
      <c r="A9423">
        <v>104408</v>
      </c>
      <c r="B9423" t="s">
        <v>10208</v>
      </c>
      <c r="C9423" t="s">
        <v>54</v>
      </c>
      <c r="D9423">
        <v>0</v>
      </c>
    </row>
    <row r="9424" spans="1:4" x14ac:dyDescent="0.2">
      <c r="A9424">
        <v>104407</v>
      </c>
      <c r="B9424" t="s">
        <v>10209</v>
      </c>
      <c r="C9424" t="s">
        <v>54</v>
      </c>
      <c r="D9424">
        <v>0</v>
      </c>
    </row>
    <row r="9425" spans="1:4" x14ac:dyDescent="0.2">
      <c r="A9425">
        <v>104406</v>
      </c>
      <c r="B9425" t="s">
        <v>10210</v>
      </c>
      <c r="C9425" t="s">
        <v>54</v>
      </c>
      <c r="D9425">
        <v>0</v>
      </c>
    </row>
    <row r="9426" spans="1:4" x14ac:dyDescent="0.2">
      <c r="A9426">
        <v>95726</v>
      </c>
      <c r="B9426" t="s">
        <v>10211</v>
      </c>
      <c r="C9426" t="s">
        <v>54</v>
      </c>
      <c r="D9426">
        <v>15.98</v>
      </c>
    </row>
    <row r="9427" spans="1:4" x14ac:dyDescent="0.2">
      <c r="A9427">
        <v>95727</v>
      </c>
      <c r="B9427" t="s">
        <v>10212</v>
      </c>
      <c r="C9427" t="s">
        <v>54</v>
      </c>
      <c r="D9427">
        <v>19.52</v>
      </c>
    </row>
    <row r="9428" spans="1:4" x14ac:dyDescent="0.2">
      <c r="A9428">
        <v>95728</v>
      </c>
      <c r="B9428" t="s">
        <v>10213</v>
      </c>
      <c r="C9428" t="s">
        <v>54</v>
      </c>
      <c r="D9428">
        <v>25.25</v>
      </c>
    </row>
    <row r="9429" spans="1:4" x14ac:dyDescent="0.2">
      <c r="A9429">
        <v>104452</v>
      </c>
      <c r="B9429" t="s">
        <v>10214</v>
      </c>
      <c r="C9429" t="s">
        <v>77</v>
      </c>
      <c r="D9429">
        <v>0</v>
      </c>
    </row>
    <row r="9430" spans="1:4" x14ac:dyDescent="0.2">
      <c r="A9430">
        <v>104448</v>
      </c>
      <c r="B9430" t="s">
        <v>10215</v>
      </c>
      <c r="C9430" t="s">
        <v>77</v>
      </c>
      <c r="D9430">
        <v>0</v>
      </c>
    </row>
    <row r="9431" spans="1:4" x14ac:dyDescent="0.2">
      <c r="A9431">
        <v>104449</v>
      </c>
      <c r="B9431" t="s">
        <v>10216</v>
      </c>
      <c r="C9431" t="s">
        <v>77</v>
      </c>
      <c r="D9431">
        <v>0</v>
      </c>
    </row>
    <row r="9432" spans="1:4" x14ac:dyDescent="0.2">
      <c r="A9432">
        <v>104450</v>
      </c>
      <c r="B9432" t="s">
        <v>10217</v>
      </c>
      <c r="C9432" t="s">
        <v>77</v>
      </c>
      <c r="D9432">
        <v>0</v>
      </c>
    </row>
    <row r="9433" spans="1:4" x14ac:dyDescent="0.2">
      <c r="A9433">
        <v>104445</v>
      </c>
      <c r="B9433" t="s">
        <v>10218</v>
      </c>
      <c r="C9433" t="s">
        <v>77</v>
      </c>
      <c r="D9433">
        <v>0</v>
      </c>
    </row>
    <row r="9434" spans="1:4" x14ac:dyDescent="0.2">
      <c r="A9434">
        <v>104446</v>
      </c>
      <c r="B9434" t="s">
        <v>10219</v>
      </c>
      <c r="C9434" t="s">
        <v>77</v>
      </c>
      <c r="D9434">
        <v>0</v>
      </c>
    </row>
    <row r="9435" spans="1:4" x14ac:dyDescent="0.2">
      <c r="A9435">
        <v>104447</v>
      </c>
      <c r="B9435" t="s">
        <v>10220</v>
      </c>
      <c r="C9435" t="s">
        <v>77</v>
      </c>
      <c r="D9435">
        <v>0</v>
      </c>
    </row>
    <row r="9436" spans="1:4" x14ac:dyDescent="0.2">
      <c r="A9436">
        <v>92980</v>
      </c>
      <c r="B9436" t="s">
        <v>10221</v>
      </c>
      <c r="C9436" t="s">
        <v>54</v>
      </c>
      <c r="D9436">
        <v>12.16</v>
      </c>
    </row>
    <row r="9437" spans="1:4" x14ac:dyDescent="0.2">
      <c r="A9437">
        <v>92979</v>
      </c>
      <c r="B9437" t="s">
        <v>10222</v>
      </c>
      <c r="C9437" t="s">
        <v>54</v>
      </c>
      <c r="D9437">
        <v>12.73</v>
      </c>
    </row>
    <row r="9438" spans="1:4" x14ac:dyDescent="0.2">
      <c r="A9438">
        <v>92982</v>
      </c>
      <c r="B9438" t="s">
        <v>10223</v>
      </c>
      <c r="C9438" t="s">
        <v>54</v>
      </c>
      <c r="D9438">
        <v>19.27</v>
      </c>
    </row>
    <row r="9439" spans="1:4" x14ac:dyDescent="0.2">
      <c r="A9439">
        <v>92981</v>
      </c>
      <c r="B9439" t="s">
        <v>10224</v>
      </c>
      <c r="C9439" t="s">
        <v>54</v>
      </c>
      <c r="D9439">
        <v>18.190000000000001</v>
      </c>
    </row>
    <row r="9440" spans="1:4" x14ac:dyDescent="0.2">
      <c r="A9440">
        <v>101885</v>
      </c>
      <c r="B9440" t="s">
        <v>10225</v>
      </c>
      <c r="C9440" t="s">
        <v>54</v>
      </c>
      <c r="D9440">
        <v>11.9</v>
      </c>
    </row>
    <row r="9441" spans="1:4" x14ac:dyDescent="0.2">
      <c r="A9441">
        <v>101884</v>
      </c>
      <c r="B9441" t="s">
        <v>10226</v>
      </c>
      <c r="C9441" t="s">
        <v>54</v>
      </c>
      <c r="D9441">
        <v>12.47</v>
      </c>
    </row>
    <row r="9442" spans="1:4" x14ac:dyDescent="0.2">
      <c r="A9442">
        <v>101887</v>
      </c>
      <c r="B9442" t="s">
        <v>10227</v>
      </c>
      <c r="C9442" t="s">
        <v>54</v>
      </c>
      <c r="D9442">
        <v>18.98</v>
      </c>
    </row>
    <row r="9443" spans="1:4" x14ac:dyDescent="0.2">
      <c r="A9443">
        <v>101886</v>
      </c>
      <c r="B9443" t="s">
        <v>10228</v>
      </c>
      <c r="C9443" t="s">
        <v>54</v>
      </c>
      <c r="D9443">
        <v>17.899999999999999</v>
      </c>
    </row>
    <row r="9444" spans="1:4" x14ac:dyDescent="0.2">
      <c r="A9444">
        <v>101889</v>
      </c>
      <c r="B9444" t="s">
        <v>10229</v>
      </c>
      <c r="C9444" t="s">
        <v>54</v>
      </c>
      <c r="D9444">
        <v>29.46</v>
      </c>
    </row>
    <row r="9445" spans="1:4" x14ac:dyDescent="0.2">
      <c r="A9445">
        <v>101888</v>
      </c>
      <c r="B9445" t="s">
        <v>10230</v>
      </c>
      <c r="C9445" t="s">
        <v>54</v>
      </c>
      <c r="D9445">
        <v>28.04</v>
      </c>
    </row>
    <row r="9446" spans="1:4" x14ac:dyDescent="0.2">
      <c r="A9446">
        <v>101938</v>
      </c>
      <c r="B9446" t="s">
        <v>10231</v>
      </c>
      <c r="C9446" t="s">
        <v>77</v>
      </c>
      <c r="D9446">
        <v>116.26</v>
      </c>
    </row>
    <row r="9447" spans="1:4" x14ac:dyDescent="0.2">
      <c r="A9447">
        <v>101904</v>
      </c>
      <c r="B9447" t="s">
        <v>10232</v>
      </c>
      <c r="C9447" t="s">
        <v>77</v>
      </c>
      <c r="D9447">
        <v>1392.18</v>
      </c>
    </row>
    <row r="9448" spans="1:4" x14ac:dyDescent="0.2">
      <c r="A9448">
        <v>101901</v>
      </c>
      <c r="B9448" t="s">
        <v>10233</v>
      </c>
      <c r="C9448" t="s">
        <v>77</v>
      </c>
      <c r="D9448">
        <v>147.66999999999999</v>
      </c>
    </row>
    <row r="9449" spans="1:4" x14ac:dyDescent="0.2">
      <c r="A9449">
        <v>101902</v>
      </c>
      <c r="B9449" t="s">
        <v>10234</v>
      </c>
      <c r="C9449" t="s">
        <v>77</v>
      </c>
      <c r="D9449">
        <v>182.54</v>
      </c>
    </row>
    <row r="9450" spans="1:4" x14ac:dyDescent="0.2">
      <c r="A9450">
        <v>101903</v>
      </c>
      <c r="B9450" t="s">
        <v>10235</v>
      </c>
      <c r="C9450" t="s">
        <v>77</v>
      </c>
      <c r="D9450">
        <v>379.75</v>
      </c>
    </row>
    <row r="9451" spans="1:4" x14ac:dyDescent="0.2">
      <c r="A9451">
        <v>97400</v>
      </c>
      <c r="B9451" t="s">
        <v>10236</v>
      </c>
      <c r="C9451" t="s">
        <v>77</v>
      </c>
      <c r="D9451">
        <v>0</v>
      </c>
    </row>
    <row r="9452" spans="1:4" x14ac:dyDescent="0.2">
      <c r="A9452">
        <v>97401</v>
      </c>
      <c r="B9452" t="s">
        <v>10237</v>
      </c>
      <c r="C9452" t="s">
        <v>77</v>
      </c>
      <c r="D9452">
        <v>0</v>
      </c>
    </row>
    <row r="9453" spans="1:4" x14ac:dyDescent="0.2">
      <c r="A9453">
        <v>97403</v>
      </c>
      <c r="B9453" t="s">
        <v>10238</v>
      </c>
      <c r="C9453" t="s">
        <v>77</v>
      </c>
      <c r="D9453">
        <v>0</v>
      </c>
    </row>
    <row r="9454" spans="1:4" x14ac:dyDescent="0.2">
      <c r="A9454">
        <v>97404</v>
      </c>
      <c r="B9454" t="s">
        <v>10239</v>
      </c>
      <c r="C9454" t="s">
        <v>77</v>
      </c>
      <c r="D9454">
        <v>0</v>
      </c>
    </row>
    <row r="9455" spans="1:4" x14ac:dyDescent="0.2">
      <c r="A9455">
        <v>97406</v>
      </c>
      <c r="B9455" t="s">
        <v>10240</v>
      </c>
      <c r="C9455" t="s">
        <v>77</v>
      </c>
      <c r="D9455">
        <v>0</v>
      </c>
    </row>
    <row r="9456" spans="1:4" x14ac:dyDescent="0.2">
      <c r="A9456">
        <v>97393</v>
      </c>
      <c r="B9456" t="s">
        <v>10241</v>
      </c>
      <c r="C9456" t="s">
        <v>77</v>
      </c>
      <c r="D9456">
        <v>0</v>
      </c>
    </row>
    <row r="9457" spans="1:4" x14ac:dyDescent="0.2">
      <c r="A9457">
        <v>97407</v>
      </c>
      <c r="B9457" t="s">
        <v>10242</v>
      </c>
      <c r="C9457" t="s">
        <v>77</v>
      </c>
      <c r="D9457">
        <v>0</v>
      </c>
    </row>
    <row r="9458" spans="1:4" x14ac:dyDescent="0.2">
      <c r="A9458">
        <v>97408</v>
      </c>
      <c r="B9458" t="s">
        <v>10243</v>
      </c>
      <c r="C9458" t="s">
        <v>77</v>
      </c>
      <c r="D9458">
        <v>0</v>
      </c>
    </row>
    <row r="9459" spans="1:4" x14ac:dyDescent="0.2">
      <c r="A9459">
        <v>97394</v>
      </c>
      <c r="B9459" t="s">
        <v>10244</v>
      </c>
      <c r="C9459" t="s">
        <v>77</v>
      </c>
      <c r="D9459">
        <v>0</v>
      </c>
    </row>
    <row r="9460" spans="1:4" x14ac:dyDescent="0.2">
      <c r="A9460">
        <v>97395</v>
      </c>
      <c r="B9460" t="s">
        <v>10245</v>
      </c>
      <c r="C9460" t="s">
        <v>77</v>
      </c>
      <c r="D9460">
        <v>0</v>
      </c>
    </row>
    <row r="9461" spans="1:4" x14ac:dyDescent="0.2">
      <c r="A9461">
        <v>97398</v>
      </c>
      <c r="B9461" t="s">
        <v>10246</v>
      </c>
      <c r="C9461" t="s">
        <v>77</v>
      </c>
      <c r="D9461">
        <v>0</v>
      </c>
    </row>
    <row r="9462" spans="1:4" x14ac:dyDescent="0.2">
      <c r="A9462">
        <v>97399</v>
      </c>
      <c r="B9462" t="s">
        <v>10247</v>
      </c>
      <c r="C9462" t="s">
        <v>77</v>
      </c>
      <c r="D9462">
        <v>0</v>
      </c>
    </row>
    <row r="9463" spans="1:4" x14ac:dyDescent="0.2">
      <c r="A9463">
        <v>97414</v>
      </c>
      <c r="B9463" t="s">
        <v>10248</v>
      </c>
      <c r="C9463" t="s">
        <v>77</v>
      </c>
      <c r="D9463">
        <v>0</v>
      </c>
    </row>
    <row r="9464" spans="1:4" x14ac:dyDescent="0.2">
      <c r="A9464">
        <v>97415</v>
      </c>
      <c r="B9464" t="s">
        <v>10249</v>
      </c>
      <c r="C9464" t="s">
        <v>77</v>
      </c>
      <c r="D9464">
        <v>0</v>
      </c>
    </row>
    <row r="9465" spans="1:4" x14ac:dyDescent="0.2">
      <c r="A9465">
        <v>97416</v>
      </c>
      <c r="B9465" t="s">
        <v>10250</v>
      </c>
      <c r="C9465" t="s">
        <v>77</v>
      </c>
      <c r="D9465">
        <v>0</v>
      </c>
    </row>
    <row r="9466" spans="1:4" x14ac:dyDescent="0.2">
      <c r="A9466">
        <v>97417</v>
      </c>
      <c r="B9466" t="s">
        <v>10251</v>
      </c>
      <c r="C9466" t="s">
        <v>77</v>
      </c>
      <c r="D9466">
        <v>0</v>
      </c>
    </row>
    <row r="9467" spans="1:4" x14ac:dyDescent="0.2">
      <c r="A9467">
        <v>97418</v>
      </c>
      <c r="B9467" t="s">
        <v>10252</v>
      </c>
      <c r="C9467" t="s">
        <v>77</v>
      </c>
      <c r="D9467">
        <v>0</v>
      </c>
    </row>
    <row r="9468" spans="1:4" x14ac:dyDescent="0.2">
      <c r="A9468">
        <v>97409</v>
      </c>
      <c r="B9468" t="s">
        <v>10253</v>
      </c>
      <c r="C9468" t="s">
        <v>77</v>
      </c>
      <c r="D9468">
        <v>0</v>
      </c>
    </row>
    <row r="9469" spans="1:4" x14ac:dyDescent="0.2">
      <c r="A9469">
        <v>97419</v>
      </c>
      <c r="B9469" t="s">
        <v>10254</v>
      </c>
      <c r="C9469" t="s">
        <v>77</v>
      </c>
      <c r="D9469">
        <v>0</v>
      </c>
    </row>
    <row r="9470" spans="1:4" x14ac:dyDescent="0.2">
      <c r="A9470">
        <v>97420</v>
      </c>
      <c r="B9470" t="s">
        <v>10255</v>
      </c>
      <c r="C9470" t="s">
        <v>77</v>
      </c>
      <c r="D9470">
        <v>0</v>
      </c>
    </row>
    <row r="9471" spans="1:4" x14ac:dyDescent="0.2">
      <c r="A9471">
        <v>97410</v>
      </c>
      <c r="B9471" t="s">
        <v>10256</v>
      </c>
      <c r="C9471" t="s">
        <v>77</v>
      </c>
      <c r="D9471">
        <v>0</v>
      </c>
    </row>
    <row r="9472" spans="1:4" x14ac:dyDescent="0.2">
      <c r="A9472">
        <v>97411</v>
      </c>
      <c r="B9472" t="s">
        <v>10257</v>
      </c>
      <c r="C9472" t="s">
        <v>77</v>
      </c>
      <c r="D9472">
        <v>0</v>
      </c>
    </row>
    <row r="9473" spans="1:4" x14ac:dyDescent="0.2">
      <c r="A9473">
        <v>97412</v>
      </c>
      <c r="B9473" t="s">
        <v>10258</v>
      </c>
      <c r="C9473" t="s">
        <v>77</v>
      </c>
      <c r="D9473">
        <v>0</v>
      </c>
    </row>
    <row r="9474" spans="1:4" x14ac:dyDescent="0.2">
      <c r="A9474">
        <v>97413</v>
      </c>
      <c r="B9474" t="s">
        <v>10259</v>
      </c>
      <c r="C9474" t="s">
        <v>77</v>
      </c>
      <c r="D9474">
        <v>0</v>
      </c>
    </row>
    <row r="9475" spans="1:4" x14ac:dyDescent="0.2">
      <c r="A9475">
        <v>101900</v>
      </c>
      <c r="B9475" t="s">
        <v>10260</v>
      </c>
      <c r="C9475" t="s">
        <v>77</v>
      </c>
      <c r="D9475">
        <v>4684.96</v>
      </c>
    </row>
    <row r="9476" spans="1:4" x14ac:dyDescent="0.2">
      <c r="A9476">
        <v>93660</v>
      </c>
      <c r="B9476" t="s">
        <v>10261</v>
      </c>
      <c r="C9476" t="s">
        <v>77</v>
      </c>
      <c r="D9476">
        <v>59.19</v>
      </c>
    </row>
    <row r="9477" spans="1:4" x14ac:dyDescent="0.2">
      <c r="A9477">
        <v>93661</v>
      </c>
      <c r="B9477" t="s">
        <v>10262</v>
      </c>
      <c r="C9477" t="s">
        <v>77</v>
      </c>
      <c r="D9477">
        <v>60.43</v>
      </c>
    </row>
    <row r="9478" spans="1:4" x14ac:dyDescent="0.2">
      <c r="A9478">
        <v>93662</v>
      </c>
      <c r="B9478" t="s">
        <v>10263</v>
      </c>
      <c r="C9478" t="s">
        <v>77</v>
      </c>
      <c r="D9478">
        <v>63.08</v>
      </c>
    </row>
    <row r="9479" spans="1:4" x14ac:dyDescent="0.2">
      <c r="A9479">
        <v>93663</v>
      </c>
      <c r="B9479" t="s">
        <v>10264</v>
      </c>
      <c r="C9479" t="s">
        <v>77</v>
      </c>
      <c r="D9479">
        <v>63.08</v>
      </c>
    </row>
    <row r="9480" spans="1:4" x14ac:dyDescent="0.2">
      <c r="A9480">
        <v>93664</v>
      </c>
      <c r="B9480" t="s">
        <v>10265</v>
      </c>
      <c r="C9480" t="s">
        <v>77</v>
      </c>
      <c r="D9480">
        <v>66.25</v>
      </c>
    </row>
    <row r="9481" spans="1:4" x14ac:dyDescent="0.2">
      <c r="A9481">
        <v>93665</v>
      </c>
      <c r="B9481" t="s">
        <v>10266</v>
      </c>
      <c r="C9481" t="s">
        <v>77</v>
      </c>
      <c r="D9481">
        <v>70.19</v>
      </c>
    </row>
    <row r="9482" spans="1:4" x14ac:dyDescent="0.2">
      <c r="A9482">
        <v>93666</v>
      </c>
      <c r="B9482" t="s">
        <v>10267</v>
      </c>
      <c r="C9482" t="s">
        <v>77</v>
      </c>
      <c r="D9482">
        <v>76.430000000000007</v>
      </c>
    </row>
    <row r="9483" spans="1:4" x14ac:dyDescent="0.2">
      <c r="A9483">
        <v>93674</v>
      </c>
      <c r="B9483" t="s">
        <v>10268</v>
      </c>
      <c r="C9483" t="s">
        <v>77</v>
      </c>
      <c r="D9483">
        <v>0</v>
      </c>
    </row>
    <row r="9484" spans="1:4" x14ac:dyDescent="0.2">
      <c r="A9484">
        <v>93675</v>
      </c>
      <c r="B9484" t="s">
        <v>10269</v>
      </c>
      <c r="C9484" t="s">
        <v>77</v>
      </c>
      <c r="D9484">
        <v>0</v>
      </c>
    </row>
    <row r="9485" spans="1:4" x14ac:dyDescent="0.2">
      <c r="A9485">
        <v>101892</v>
      </c>
      <c r="B9485" t="s">
        <v>10270</v>
      </c>
      <c r="C9485" t="s">
        <v>77</v>
      </c>
      <c r="D9485">
        <v>74.55</v>
      </c>
    </row>
    <row r="9486" spans="1:4" x14ac:dyDescent="0.2">
      <c r="A9486">
        <v>93653</v>
      </c>
      <c r="B9486" t="s">
        <v>311</v>
      </c>
      <c r="C9486" t="s">
        <v>77</v>
      </c>
      <c r="D9486">
        <v>12.31</v>
      </c>
    </row>
    <row r="9487" spans="1:4" x14ac:dyDescent="0.2">
      <c r="A9487">
        <v>93654</v>
      </c>
      <c r="B9487" t="s">
        <v>818</v>
      </c>
      <c r="C9487" t="s">
        <v>77</v>
      </c>
      <c r="D9487">
        <v>12.93</v>
      </c>
    </row>
    <row r="9488" spans="1:4" x14ac:dyDescent="0.2">
      <c r="A9488">
        <v>93655</v>
      </c>
      <c r="B9488" t="s">
        <v>10271</v>
      </c>
      <c r="C9488" t="s">
        <v>77</v>
      </c>
      <c r="D9488">
        <v>14.26</v>
      </c>
    </row>
    <row r="9489" spans="1:4" x14ac:dyDescent="0.2">
      <c r="A9489">
        <v>93656</v>
      </c>
      <c r="B9489" t="s">
        <v>10272</v>
      </c>
      <c r="C9489" t="s">
        <v>77</v>
      </c>
      <c r="D9489">
        <v>14.26</v>
      </c>
    </row>
    <row r="9490" spans="1:4" x14ac:dyDescent="0.2">
      <c r="A9490">
        <v>93657</v>
      </c>
      <c r="B9490" t="s">
        <v>10273</v>
      </c>
      <c r="C9490" t="s">
        <v>77</v>
      </c>
      <c r="D9490">
        <v>15.84</v>
      </c>
    </row>
    <row r="9491" spans="1:4" x14ac:dyDescent="0.2">
      <c r="A9491">
        <v>93658</v>
      </c>
      <c r="B9491" t="s">
        <v>10274</v>
      </c>
      <c r="C9491" t="s">
        <v>77</v>
      </c>
      <c r="D9491">
        <v>22.69</v>
      </c>
    </row>
    <row r="9492" spans="1:4" x14ac:dyDescent="0.2">
      <c r="A9492">
        <v>93659</v>
      </c>
      <c r="B9492" t="s">
        <v>10275</v>
      </c>
      <c r="C9492" t="s">
        <v>77</v>
      </c>
      <c r="D9492">
        <v>25.81</v>
      </c>
    </row>
    <row r="9493" spans="1:4" x14ac:dyDescent="0.2">
      <c r="A9493">
        <v>101890</v>
      </c>
      <c r="B9493" t="s">
        <v>10276</v>
      </c>
      <c r="C9493" t="s">
        <v>77</v>
      </c>
      <c r="D9493">
        <v>17</v>
      </c>
    </row>
    <row r="9494" spans="1:4" x14ac:dyDescent="0.2">
      <c r="A9494">
        <v>101891</v>
      </c>
      <c r="B9494" t="s">
        <v>10277</v>
      </c>
      <c r="C9494" t="s">
        <v>77</v>
      </c>
      <c r="D9494">
        <v>29.07</v>
      </c>
    </row>
    <row r="9495" spans="1:4" x14ac:dyDescent="0.2">
      <c r="A9495">
        <v>101895</v>
      </c>
      <c r="B9495" t="s">
        <v>10278</v>
      </c>
      <c r="C9495" t="s">
        <v>77</v>
      </c>
      <c r="D9495">
        <v>442.12</v>
      </c>
    </row>
    <row r="9496" spans="1:4" x14ac:dyDescent="0.2">
      <c r="A9496">
        <v>101896</v>
      </c>
      <c r="B9496" t="s">
        <v>10279</v>
      </c>
      <c r="C9496" t="s">
        <v>77</v>
      </c>
      <c r="D9496">
        <v>663.36</v>
      </c>
    </row>
    <row r="9497" spans="1:4" x14ac:dyDescent="0.2">
      <c r="A9497">
        <v>101897</v>
      </c>
      <c r="B9497" t="s">
        <v>10280</v>
      </c>
      <c r="C9497" t="s">
        <v>77</v>
      </c>
      <c r="D9497">
        <v>1057.4100000000001</v>
      </c>
    </row>
    <row r="9498" spans="1:4" x14ac:dyDescent="0.2">
      <c r="A9498">
        <v>101898</v>
      </c>
      <c r="B9498" t="s">
        <v>10281</v>
      </c>
      <c r="C9498" t="s">
        <v>77</v>
      </c>
      <c r="D9498">
        <v>1410.69</v>
      </c>
    </row>
    <row r="9499" spans="1:4" x14ac:dyDescent="0.2">
      <c r="A9499">
        <v>101899</v>
      </c>
      <c r="B9499" t="s">
        <v>10282</v>
      </c>
      <c r="C9499" t="s">
        <v>77</v>
      </c>
      <c r="D9499">
        <v>2251.0100000000002</v>
      </c>
    </row>
    <row r="9500" spans="1:4" x14ac:dyDescent="0.2">
      <c r="A9500">
        <v>93676</v>
      </c>
      <c r="B9500" t="s">
        <v>10283</v>
      </c>
      <c r="C9500" t="s">
        <v>77</v>
      </c>
      <c r="D9500">
        <v>0</v>
      </c>
    </row>
    <row r="9501" spans="1:4" x14ac:dyDescent="0.2">
      <c r="A9501">
        <v>97711</v>
      </c>
      <c r="B9501" t="s">
        <v>10284</v>
      </c>
      <c r="C9501" t="s">
        <v>77</v>
      </c>
      <c r="D9501">
        <v>0</v>
      </c>
    </row>
    <row r="9502" spans="1:4" x14ac:dyDescent="0.2">
      <c r="A9502">
        <v>93667</v>
      </c>
      <c r="B9502" t="s">
        <v>10285</v>
      </c>
      <c r="C9502" t="s">
        <v>77</v>
      </c>
      <c r="D9502">
        <v>74.2</v>
      </c>
    </row>
    <row r="9503" spans="1:4" x14ac:dyDescent="0.2">
      <c r="A9503">
        <v>93668</v>
      </c>
      <c r="B9503" t="s">
        <v>10286</v>
      </c>
      <c r="C9503" t="s">
        <v>77</v>
      </c>
      <c r="D9503">
        <v>76.08</v>
      </c>
    </row>
    <row r="9504" spans="1:4" x14ac:dyDescent="0.2">
      <c r="A9504">
        <v>93669</v>
      </c>
      <c r="B9504" t="s">
        <v>10287</v>
      </c>
      <c r="C9504" t="s">
        <v>77</v>
      </c>
      <c r="D9504">
        <v>80.06</v>
      </c>
    </row>
    <row r="9505" spans="1:4" x14ac:dyDescent="0.2">
      <c r="A9505">
        <v>93670</v>
      </c>
      <c r="B9505" t="s">
        <v>10288</v>
      </c>
      <c r="C9505" t="s">
        <v>77</v>
      </c>
      <c r="D9505">
        <v>80.06</v>
      </c>
    </row>
    <row r="9506" spans="1:4" x14ac:dyDescent="0.2">
      <c r="A9506">
        <v>93671</v>
      </c>
      <c r="B9506" t="s">
        <v>10289</v>
      </c>
      <c r="C9506" t="s">
        <v>77</v>
      </c>
      <c r="D9506">
        <v>84.8</v>
      </c>
    </row>
    <row r="9507" spans="1:4" x14ac:dyDescent="0.2">
      <c r="A9507">
        <v>93672</v>
      </c>
      <c r="B9507" t="s">
        <v>10290</v>
      </c>
      <c r="C9507" t="s">
        <v>77</v>
      </c>
      <c r="D9507">
        <v>91.92</v>
      </c>
    </row>
    <row r="9508" spans="1:4" x14ac:dyDescent="0.2">
      <c r="A9508">
        <v>93673</v>
      </c>
      <c r="B9508" t="s">
        <v>817</v>
      </c>
      <c r="C9508" t="s">
        <v>77</v>
      </c>
      <c r="D9508">
        <v>101.29</v>
      </c>
    </row>
    <row r="9509" spans="1:4" x14ac:dyDescent="0.2">
      <c r="A9509">
        <v>101893</v>
      </c>
      <c r="B9509" t="s">
        <v>10291</v>
      </c>
      <c r="C9509" t="s">
        <v>77</v>
      </c>
      <c r="D9509">
        <v>95.53</v>
      </c>
    </row>
    <row r="9510" spans="1:4" x14ac:dyDescent="0.2">
      <c r="A9510">
        <v>101894</v>
      </c>
      <c r="B9510" t="s">
        <v>10292</v>
      </c>
      <c r="C9510" t="s">
        <v>77</v>
      </c>
      <c r="D9510">
        <v>163.46</v>
      </c>
    </row>
    <row r="9511" spans="1:4" x14ac:dyDescent="0.2">
      <c r="A9511">
        <v>97421</v>
      </c>
      <c r="B9511" t="s">
        <v>10293</v>
      </c>
      <c r="C9511" t="s">
        <v>77</v>
      </c>
      <c r="D9511">
        <v>0</v>
      </c>
    </row>
    <row r="9512" spans="1:4" x14ac:dyDescent="0.2">
      <c r="A9512">
        <v>97373</v>
      </c>
      <c r="B9512" t="s">
        <v>10294</v>
      </c>
      <c r="C9512" t="s">
        <v>54</v>
      </c>
      <c r="D9512">
        <v>0</v>
      </c>
    </row>
    <row r="9513" spans="1:4" x14ac:dyDescent="0.2">
      <c r="A9513">
        <v>97374</v>
      </c>
      <c r="B9513" t="s">
        <v>10295</v>
      </c>
      <c r="C9513" t="s">
        <v>54</v>
      </c>
      <c r="D9513">
        <v>0</v>
      </c>
    </row>
    <row r="9514" spans="1:4" x14ac:dyDescent="0.2">
      <c r="A9514">
        <v>97375</v>
      </c>
      <c r="B9514" t="s">
        <v>10296</v>
      </c>
      <c r="C9514" t="s">
        <v>54</v>
      </c>
      <c r="D9514">
        <v>0</v>
      </c>
    </row>
    <row r="9515" spans="1:4" x14ac:dyDescent="0.2">
      <c r="A9515">
        <v>97376</v>
      </c>
      <c r="B9515" t="s">
        <v>10297</v>
      </c>
      <c r="C9515" t="s">
        <v>54</v>
      </c>
      <c r="D9515">
        <v>0</v>
      </c>
    </row>
    <row r="9516" spans="1:4" x14ac:dyDescent="0.2">
      <c r="A9516">
        <v>97377</v>
      </c>
      <c r="B9516" t="s">
        <v>10298</v>
      </c>
      <c r="C9516" t="s">
        <v>54</v>
      </c>
      <c r="D9516">
        <v>0</v>
      </c>
    </row>
    <row r="9517" spans="1:4" x14ac:dyDescent="0.2">
      <c r="A9517">
        <v>97368</v>
      </c>
      <c r="B9517" t="s">
        <v>10299</v>
      </c>
      <c r="C9517" t="s">
        <v>54</v>
      </c>
      <c r="D9517">
        <v>0</v>
      </c>
    </row>
    <row r="9518" spans="1:4" x14ac:dyDescent="0.2">
      <c r="A9518">
        <v>97369</v>
      </c>
      <c r="B9518" t="s">
        <v>10300</v>
      </c>
      <c r="C9518" t="s">
        <v>54</v>
      </c>
      <c r="D9518">
        <v>0</v>
      </c>
    </row>
    <row r="9519" spans="1:4" x14ac:dyDescent="0.2">
      <c r="A9519">
        <v>97370</v>
      </c>
      <c r="B9519" t="s">
        <v>10301</v>
      </c>
      <c r="C9519" t="s">
        <v>54</v>
      </c>
      <c r="D9519">
        <v>0</v>
      </c>
    </row>
    <row r="9520" spans="1:4" x14ac:dyDescent="0.2">
      <c r="A9520">
        <v>97371</v>
      </c>
      <c r="B9520" t="s">
        <v>10302</v>
      </c>
      <c r="C9520" t="s">
        <v>54</v>
      </c>
      <c r="D9520">
        <v>0</v>
      </c>
    </row>
    <row r="9521" spans="1:4" x14ac:dyDescent="0.2">
      <c r="A9521">
        <v>97372</v>
      </c>
      <c r="B9521" t="s">
        <v>10303</v>
      </c>
      <c r="C9521" t="s">
        <v>54</v>
      </c>
      <c r="D9521">
        <v>0</v>
      </c>
    </row>
    <row r="9522" spans="1:4" x14ac:dyDescent="0.2">
      <c r="A9522">
        <v>101875</v>
      </c>
      <c r="B9522" t="s">
        <v>447</v>
      </c>
      <c r="C9522" t="s">
        <v>77</v>
      </c>
      <c r="D9522">
        <v>453.87</v>
      </c>
    </row>
    <row r="9523" spans="1:4" x14ac:dyDescent="0.2">
      <c r="A9523">
        <v>101883</v>
      </c>
      <c r="B9523" t="s">
        <v>10304</v>
      </c>
      <c r="C9523" t="s">
        <v>77</v>
      </c>
      <c r="D9523">
        <v>626.67999999999995</v>
      </c>
    </row>
    <row r="9524" spans="1:4" x14ac:dyDescent="0.2">
      <c r="A9524">
        <v>101879</v>
      </c>
      <c r="B9524" t="s">
        <v>10305</v>
      </c>
      <c r="C9524" t="s">
        <v>77</v>
      </c>
      <c r="D9524">
        <v>657.51</v>
      </c>
    </row>
    <row r="9525" spans="1:4" x14ac:dyDescent="0.2">
      <c r="A9525">
        <v>101880</v>
      </c>
      <c r="B9525" t="s">
        <v>425</v>
      </c>
      <c r="C9525" t="s">
        <v>77</v>
      </c>
      <c r="D9525">
        <v>757.15</v>
      </c>
    </row>
    <row r="9526" spans="1:4" x14ac:dyDescent="0.2">
      <c r="A9526">
        <v>101882</v>
      </c>
      <c r="B9526" t="s">
        <v>10306</v>
      </c>
      <c r="C9526" t="s">
        <v>77</v>
      </c>
      <c r="D9526">
        <v>1546.94</v>
      </c>
    </row>
    <row r="9527" spans="1:4" x14ac:dyDescent="0.2">
      <c r="A9527">
        <v>101881</v>
      </c>
      <c r="B9527" t="s">
        <v>10307</v>
      </c>
      <c r="C9527" t="s">
        <v>77</v>
      </c>
      <c r="D9527">
        <v>1089.2</v>
      </c>
    </row>
    <row r="9528" spans="1:4" x14ac:dyDescent="0.2">
      <c r="A9528">
        <v>101878</v>
      </c>
      <c r="B9528" t="s">
        <v>10308</v>
      </c>
      <c r="C9528" t="s">
        <v>77</v>
      </c>
      <c r="D9528">
        <v>622.15</v>
      </c>
    </row>
    <row r="9529" spans="1:4" x14ac:dyDescent="0.2">
      <c r="A9529">
        <v>101877</v>
      </c>
      <c r="B9529" t="s">
        <v>10309</v>
      </c>
      <c r="C9529" t="s">
        <v>77</v>
      </c>
      <c r="D9529">
        <v>59.44</v>
      </c>
    </row>
    <row r="9530" spans="1:4" x14ac:dyDescent="0.2">
      <c r="A9530">
        <v>101876</v>
      </c>
      <c r="B9530" t="s">
        <v>10310</v>
      </c>
      <c r="C9530" t="s">
        <v>77</v>
      </c>
      <c r="D9530">
        <v>86.42</v>
      </c>
    </row>
    <row r="9531" spans="1:4" x14ac:dyDescent="0.2">
      <c r="A9531">
        <v>101873</v>
      </c>
      <c r="B9531" t="s">
        <v>10311</v>
      </c>
      <c r="C9531" t="s">
        <v>77</v>
      </c>
      <c r="D9531">
        <v>0</v>
      </c>
    </row>
    <row r="9532" spans="1:4" x14ac:dyDescent="0.2">
      <c r="A9532">
        <v>101874</v>
      </c>
      <c r="B9532" t="s">
        <v>10312</v>
      </c>
      <c r="C9532" t="s">
        <v>77</v>
      </c>
      <c r="D9532">
        <v>0</v>
      </c>
    </row>
    <row r="9533" spans="1:4" x14ac:dyDescent="0.2">
      <c r="A9533">
        <v>101871</v>
      </c>
      <c r="B9533" t="s">
        <v>10313</v>
      </c>
      <c r="C9533" t="s">
        <v>77</v>
      </c>
      <c r="D9533">
        <v>0</v>
      </c>
    </row>
    <row r="9534" spans="1:4" x14ac:dyDescent="0.2">
      <c r="A9534">
        <v>101872</v>
      </c>
      <c r="B9534" t="s">
        <v>10314</v>
      </c>
      <c r="C9534" t="s">
        <v>77</v>
      </c>
      <c r="D9534">
        <v>0</v>
      </c>
    </row>
    <row r="9535" spans="1:4" x14ac:dyDescent="0.2">
      <c r="A9535">
        <v>97360</v>
      </c>
      <c r="B9535" t="s">
        <v>10315</v>
      </c>
      <c r="C9535" t="s">
        <v>77</v>
      </c>
      <c r="D9535">
        <v>7460.6</v>
      </c>
    </row>
    <row r="9536" spans="1:4" x14ac:dyDescent="0.2">
      <c r="A9536">
        <v>97361</v>
      </c>
      <c r="B9536" t="s">
        <v>10316</v>
      </c>
      <c r="C9536" t="s">
        <v>77</v>
      </c>
      <c r="D9536">
        <v>9947.4599999999991</v>
      </c>
    </row>
    <row r="9537" spans="1:4" x14ac:dyDescent="0.2">
      <c r="A9537">
        <v>97359</v>
      </c>
      <c r="B9537" t="s">
        <v>10317</v>
      </c>
      <c r="C9537" t="s">
        <v>77</v>
      </c>
      <c r="D9537">
        <v>3868.37</v>
      </c>
    </row>
    <row r="9538" spans="1:4" x14ac:dyDescent="0.2">
      <c r="A9538">
        <v>101946</v>
      </c>
      <c r="B9538" t="s">
        <v>10318</v>
      </c>
      <c r="C9538" t="s">
        <v>77</v>
      </c>
      <c r="D9538">
        <v>166.88</v>
      </c>
    </row>
    <row r="9539" spans="1:4" x14ac:dyDescent="0.2">
      <c r="A9539">
        <v>97362</v>
      </c>
      <c r="B9539" t="s">
        <v>10319</v>
      </c>
      <c r="C9539" t="s">
        <v>77</v>
      </c>
      <c r="D9539">
        <v>2118.9899999999998</v>
      </c>
    </row>
    <row r="9540" spans="1:4" x14ac:dyDescent="0.2">
      <c r="A9540">
        <v>101553</v>
      </c>
      <c r="B9540" t="s">
        <v>10320</v>
      </c>
      <c r="C9540" t="s">
        <v>77</v>
      </c>
      <c r="D9540">
        <v>20.43</v>
      </c>
    </row>
    <row r="9541" spans="1:4" x14ac:dyDescent="0.2">
      <c r="A9541">
        <v>101554</v>
      </c>
      <c r="B9541" t="s">
        <v>10321</v>
      </c>
      <c r="C9541" t="s">
        <v>77</v>
      </c>
      <c r="D9541">
        <v>14.19</v>
      </c>
    </row>
    <row r="9542" spans="1:4" x14ac:dyDescent="0.2">
      <c r="A9542">
        <v>101555</v>
      </c>
      <c r="B9542" t="s">
        <v>10322</v>
      </c>
      <c r="C9542" t="s">
        <v>77</v>
      </c>
      <c r="D9542">
        <v>8.51</v>
      </c>
    </row>
    <row r="9543" spans="1:4" x14ac:dyDescent="0.2">
      <c r="A9543">
        <v>101556</v>
      </c>
      <c r="B9543" t="s">
        <v>10323</v>
      </c>
      <c r="C9543" t="s">
        <v>77</v>
      </c>
      <c r="D9543">
        <v>7.6</v>
      </c>
    </row>
    <row r="9544" spans="1:4" x14ac:dyDescent="0.2">
      <c r="A9544">
        <v>101537</v>
      </c>
      <c r="B9544" t="s">
        <v>10324</v>
      </c>
      <c r="C9544" t="s">
        <v>77</v>
      </c>
      <c r="D9544">
        <v>84.06</v>
      </c>
    </row>
    <row r="9545" spans="1:4" x14ac:dyDescent="0.2">
      <c r="A9545">
        <v>101538</v>
      </c>
      <c r="B9545" t="s">
        <v>10325</v>
      </c>
      <c r="C9545" t="s">
        <v>77</v>
      </c>
      <c r="D9545">
        <v>58.05</v>
      </c>
    </row>
    <row r="9546" spans="1:4" x14ac:dyDescent="0.2">
      <c r="A9546">
        <v>101542</v>
      </c>
      <c r="B9546" t="s">
        <v>10326</v>
      </c>
      <c r="C9546" t="s">
        <v>77</v>
      </c>
      <c r="D9546">
        <v>43.31</v>
      </c>
    </row>
    <row r="9547" spans="1:4" x14ac:dyDescent="0.2">
      <c r="A9547">
        <v>101539</v>
      </c>
      <c r="B9547" t="s">
        <v>10327</v>
      </c>
      <c r="C9547" t="s">
        <v>77</v>
      </c>
      <c r="D9547">
        <v>94.1</v>
      </c>
    </row>
    <row r="9548" spans="1:4" x14ac:dyDescent="0.2">
      <c r="A9548">
        <v>101543</v>
      </c>
      <c r="B9548" t="s">
        <v>10328</v>
      </c>
      <c r="C9548" t="s">
        <v>77</v>
      </c>
      <c r="D9548">
        <v>75.989999999999995</v>
      </c>
    </row>
    <row r="9549" spans="1:4" x14ac:dyDescent="0.2">
      <c r="A9549">
        <v>101540</v>
      </c>
      <c r="B9549" t="s">
        <v>10329</v>
      </c>
      <c r="C9549" t="s">
        <v>77</v>
      </c>
      <c r="D9549">
        <v>160.72</v>
      </c>
    </row>
    <row r="9550" spans="1:4" x14ac:dyDescent="0.2">
      <c r="A9550">
        <v>101544</v>
      </c>
      <c r="B9550" t="s">
        <v>10330</v>
      </c>
      <c r="C9550" t="s">
        <v>77</v>
      </c>
      <c r="D9550">
        <v>122.47</v>
      </c>
    </row>
    <row r="9551" spans="1:4" x14ac:dyDescent="0.2">
      <c r="A9551">
        <v>101541</v>
      </c>
      <c r="B9551" t="s">
        <v>10331</v>
      </c>
      <c r="C9551" t="s">
        <v>77</v>
      </c>
      <c r="D9551">
        <v>209.13</v>
      </c>
    </row>
    <row r="9552" spans="1:4" x14ac:dyDescent="0.2">
      <c r="A9552">
        <v>101545</v>
      </c>
      <c r="B9552" t="s">
        <v>10332</v>
      </c>
      <c r="C9552" t="s">
        <v>77</v>
      </c>
      <c r="D9552">
        <v>179.31</v>
      </c>
    </row>
    <row r="9553" spans="1:4" x14ac:dyDescent="0.2">
      <c r="A9553">
        <v>101560</v>
      </c>
      <c r="B9553" t="s">
        <v>10333</v>
      </c>
      <c r="C9553" t="s">
        <v>54</v>
      </c>
      <c r="D9553">
        <v>11.89</v>
      </c>
    </row>
    <row r="9554" spans="1:4" x14ac:dyDescent="0.2">
      <c r="A9554">
        <v>101568</v>
      </c>
      <c r="B9554" t="s">
        <v>10334</v>
      </c>
      <c r="C9554" t="s">
        <v>54</v>
      </c>
      <c r="D9554">
        <v>145</v>
      </c>
    </row>
    <row r="9555" spans="1:4" x14ac:dyDescent="0.2">
      <c r="A9555">
        <v>101561</v>
      </c>
      <c r="B9555" t="s">
        <v>10335</v>
      </c>
      <c r="C9555" t="s">
        <v>54</v>
      </c>
      <c r="D9555">
        <v>18.89</v>
      </c>
    </row>
    <row r="9556" spans="1:4" x14ac:dyDescent="0.2">
      <c r="A9556">
        <v>101562</v>
      </c>
      <c r="B9556" t="s">
        <v>10336</v>
      </c>
      <c r="C9556" t="s">
        <v>54</v>
      </c>
      <c r="D9556">
        <v>29.26</v>
      </c>
    </row>
    <row r="9557" spans="1:4" x14ac:dyDescent="0.2">
      <c r="A9557">
        <v>101563</v>
      </c>
      <c r="B9557" t="s">
        <v>10337</v>
      </c>
      <c r="C9557" t="s">
        <v>54</v>
      </c>
      <c r="D9557">
        <v>41.34</v>
      </c>
    </row>
    <row r="9558" spans="1:4" x14ac:dyDescent="0.2">
      <c r="A9558">
        <v>101564</v>
      </c>
      <c r="B9558" t="s">
        <v>10338</v>
      </c>
      <c r="C9558" t="s">
        <v>54</v>
      </c>
      <c r="D9558">
        <v>61.09</v>
      </c>
    </row>
    <row r="9559" spans="1:4" x14ac:dyDescent="0.2">
      <c r="A9559">
        <v>101565</v>
      </c>
      <c r="B9559" t="s">
        <v>10339</v>
      </c>
      <c r="C9559" t="s">
        <v>54</v>
      </c>
      <c r="D9559">
        <v>85.43</v>
      </c>
    </row>
    <row r="9560" spans="1:4" x14ac:dyDescent="0.2">
      <c r="A9560">
        <v>101567</v>
      </c>
      <c r="B9560" t="s">
        <v>10340</v>
      </c>
      <c r="C9560" t="s">
        <v>54</v>
      </c>
      <c r="D9560">
        <v>110.89</v>
      </c>
    </row>
    <row r="9561" spans="1:4" x14ac:dyDescent="0.2">
      <c r="A9561">
        <v>101551</v>
      </c>
      <c r="B9561" t="s">
        <v>10341</v>
      </c>
      <c r="C9561" t="s">
        <v>77</v>
      </c>
      <c r="D9561">
        <v>0</v>
      </c>
    </row>
    <row r="9562" spans="1:4" x14ac:dyDescent="0.2">
      <c r="A9562">
        <v>101552</v>
      </c>
      <c r="B9562" t="s">
        <v>10342</v>
      </c>
      <c r="C9562" t="s">
        <v>77</v>
      </c>
      <c r="D9562">
        <v>0</v>
      </c>
    </row>
    <row r="9563" spans="1:4" x14ac:dyDescent="0.2">
      <c r="A9563">
        <v>101550</v>
      </c>
      <c r="B9563" t="s">
        <v>10343</v>
      </c>
      <c r="C9563" t="s">
        <v>77</v>
      </c>
      <c r="D9563">
        <v>0</v>
      </c>
    </row>
    <row r="9564" spans="1:4" x14ac:dyDescent="0.2">
      <c r="A9564">
        <v>101501</v>
      </c>
      <c r="B9564" t="s">
        <v>10344</v>
      </c>
      <c r="C9564" t="s">
        <v>77</v>
      </c>
      <c r="D9564">
        <v>1848.3</v>
      </c>
    </row>
    <row r="9565" spans="1:4" x14ac:dyDescent="0.2">
      <c r="A9565">
        <v>101502</v>
      </c>
      <c r="B9565" t="s">
        <v>10345</v>
      </c>
      <c r="C9565" t="s">
        <v>77</v>
      </c>
      <c r="D9565">
        <v>2019.46</v>
      </c>
    </row>
    <row r="9566" spans="1:4" x14ac:dyDescent="0.2">
      <c r="A9566">
        <v>101503</v>
      </c>
      <c r="B9566" t="s">
        <v>10346</v>
      </c>
      <c r="C9566" t="s">
        <v>77</v>
      </c>
      <c r="D9566">
        <v>2074.7399999999998</v>
      </c>
    </row>
    <row r="9567" spans="1:4" x14ac:dyDescent="0.2">
      <c r="A9567">
        <v>101504</v>
      </c>
      <c r="B9567" t="s">
        <v>10347</v>
      </c>
      <c r="C9567" t="s">
        <v>77</v>
      </c>
      <c r="D9567">
        <v>2308.0100000000002</v>
      </c>
    </row>
    <row r="9568" spans="1:4" x14ac:dyDescent="0.2">
      <c r="A9568">
        <v>101497</v>
      </c>
      <c r="B9568" t="s">
        <v>10348</v>
      </c>
      <c r="C9568" t="s">
        <v>77</v>
      </c>
      <c r="D9568">
        <v>1853.96</v>
      </c>
    </row>
    <row r="9569" spans="1:4" x14ac:dyDescent="0.2">
      <c r="A9569">
        <v>101498</v>
      </c>
      <c r="B9569" t="s">
        <v>10349</v>
      </c>
      <c r="C9569" t="s">
        <v>77</v>
      </c>
      <c r="D9569">
        <v>2025.12</v>
      </c>
    </row>
    <row r="9570" spans="1:4" x14ac:dyDescent="0.2">
      <c r="A9570">
        <v>101499</v>
      </c>
      <c r="B9570" t="s">
        <v>10350</v>
      </c>
      <c r="C9570" t="s">
        <v>77</v>
      </c>
      <c r="D9570">
        <v>2080.4</v>
      </c>
    </row>
    <row r="9571" spans="1:4" x14ac:dyDescent="0.2">
      <c r="A9571">
        <v>101500</v>
      </c>
      <c r="B9571" t="s">
        <v>10351</v>
      </c>
      <c r="C9571" t="s">
        <v>77</v>
      </c>
      <c r="D9571">
        <v>2313.67</v>
      </c>
    </row>
    <row r="9572" spans="1:4" x14ac:dyDescent="0.2">
      <c r="A9572">
        <v>101493</v>
      </c>
      <c r="B9572" t="s">
        <v>10352</v>
      </c>
      <c r="C9572" t="s">
        <v>77</v>
      </c>
      <c r="D9572">
        <v>1564.32</v>
      </c>
    </row>
    <row r="9573" spans="1:4" x14ac:dyDescent="0.2">
      <c r="A9573">
        <v>101494</v>
      </c>
      <c r="B9573" t="s">
        <v>10353</v>
      </c>
      <c r="C9573" t="s">
        <v>77</v>
      </c>
      <c r="D9573">
        <v>1677.4</v>
      </c>
    </row>
    <row r="9574" spans="1:4" x14ac:dyDescent="0.2">
      <c r="A9574">
        <v>101495</v>
      </c>
      <c r="B9574" t="s">
        <v>10354</v>
      </c>
      <c r="C9574" t="s">
        <v>77</v>
      </c>
      <c r="D9574">
        <v>1713.92</v>
      </c>
    </row>
    <row r="9575" spans="1:4" x14ac:dyDescent="0.2">
      <c r="A9575">
        <v>101496</v>
      </c>
      <c r="B9575" t="s">
        <v>10355</v>
      </c>
      <c r="C9575" t="s">
        <v>77</v>
      </c>
      <c r="D9575">
        <v>1878.2</v>
      </c>
    </row>
    <row r="9576" spans="1:4" x14ac:dyDescent="0.2">
      <c r="A9576">
        <v>101489</v>
      </c>
      <c r="B9576" t="s">
        <v>10356</v>
      </c>
      <c r="C9576" t="s">
        <v>77</v>
      </c>
      <c r="D9576">
        <v>1578.55</v>
      </c>
    </row>
    <row r="9577" spans="1:4" x14ac:dyDescent="0.2">
      <c r="A9577">
        <v>101490</v>
      </c>
      <c r="B9577" t="s">
        <v>10357</v>
      </c>
      <c r="C9577" t="s">
        <v>77</v>
      </c>
      <c r="D9577">
        <v>1691.63</v>
      </c>
    </row>
    <row r="9578" spans="1:4" x14ac:dyDescent="0.2">
      <c r="A9578">
        <v>101491</v>
      </c>
      <c r="B9578" t="s">
        <v>10358</v>
      </c>
      <c r="C9578" t="s">
        <v>77</v>
      </c>
      <c r="D9578">
        <v>1728.15</v>
      </c>
    </row>
    <row r="9579" spans="1:4" x14ac:dyDescent="0.2">
      <c r="A9579">
        <v>101492</v>
      </c>
      <c r="B9579" t="s">
        <v>10359</v>
      </c>
      <c r="C9579" t="s">
        <v>77</v>
      </c>
      <c r="D9579">
        <v>1892.43</v>
      </c>
    </row>
    <row r="9580" spans="1:4" x14ac:dyDescent="0.2">
      <c r="A9580">
        <v>101509</v>
      </c>
      <c r="B9580" t="s">
        <v>10360</v>
      </c>
      <c r="C9580" t="s">
        <v>77</v>
      </c>
      <c r="D9580">
        <v>2076.89</v>
      </c>
    </row>
    <row r="9581" spans="1:4" x14ac:dyDescent="0.2">
      <c r="A9581">
        <v>101510</v>
      </c>
      <c r="B9581" t="s">
        <v>10361</v>
      </c>
      <c r="C9581" t="s">
        <v>77</v>
      </c>
      <c r="D9581">
        <v>2305.11</v>
      </c>
    </row>
    <row r="9582" spans="1:4" x14ac:dyDescent="0.2">
      <c r="A9582">
        <v>101511</v>
      </c>
      <c r="B9582" t="s">
        <v>10362</v>
      </c>
      <c r="C9582" t="s">
        <v>77</v>
      </c>
      <c r="D9582">
        <v>2378.81</v>
      </c>
    </row>
    <row r="9583" spans="1:4" x14ac:dyDescent="0.2">
      <c r="A9583">
        <v>101512</v>
      </c>
      <c r="B9583" t="s">
        <v>10363</v>
      </c>
      <c r="C9583" t="s">
        <v>77</v>
      </c>
      <c r="D9583">
        <v>2679.84</v>
      </c>
    </row>
    <row r="9584" spans="1:4" x14ac:dyDescent="0.2">
      <c r="A9584">
        <v>101505</v>
      </c>
      <c r="B9584" t="s">
        <v>10364</v>
      </c>
      <c r="C9584" t="s">
        <v>77</v>
      </c>
      <c r="D9584">
        <v>1978.61</v>
      </c>
    </row>
    <row r="9585" spans="1:4" x14ac:dyDescent="0.2">
      <c r="A9585">
        <v>101506</v>
      </c>
      <c r="B9585" t="s">
        <v>10365</v>
      </c>
      <c r="C9585" t="s">
        <v>77</v>
      </c>
      <c r="D9585">
        <v>2206.83</v>
      </c>
    </row>
    <row r="9586" spans="1:4" x14ac:dyDescent="0.2">
      <c r="A9586">
        <v>101507</v>
      </c>
      <c r="B9586" t="s">
        <v>10366</v>
      </c>
      <c r="C9586" t="s">
        <v>77</v>
      </c>
      <c r="D9586">
        <v>2280.5300000000002</v>
      </c>
    </row>
    <row r="9587" spans="1:4" x14ac:dyDescent="0.2">
      <c r="A9587">
        <v>101508</v>
      </c>
      <c r="B9587" t="s">
        <v>10367</v>
      </c>
      <c r="C9587" t="s">
        <v>77</v>
      </c>
      <c r="D9587">
        <v>2581.56</v>
      </c>
    </row>
    <row r="9588" spans="1:4" x14ac:dyDescent="0.2">
      <c r="A9588">
        <v>101525</v>
      </c>
      <c r="B9588" t="s">
        <v>10368</v>
      </c>
      <c r="C9588" t="s">
        <v>77</v>
      </c>
      <c r="D9588">
        <v>1088.6400000000001</v>
      </c>
    </row>
    <row r="9589" spans="1:4" x14ac:dyDescent="0.2">
      <c r="A9589">
        <v>101526</v>
      </c>
      <c r="B9589" t="s">
        <v>10369</v>
      </c>
      <c r="C9589" t="s">
        <v>77</v>
      </c>
      <c r="D9589">
        <v>1292.18</v>
      </c>
    </row>
    <row r="9590" spans="1:4" x14ac:dyDescent="0.2">
      <c r="A9590">
        <v>101527</v>
      </c>
      <c r="B9590" t="s">
        <v>10370</v>
      </c>
      <c r="C9590" t="s">
        <v>77</v>
      </c>
      <c r="D9590">
        <v>1357.92</v>
      </c>
    </row>
    <row r="9591" spans="1:4" x14ac:dyDescent="0.2">
      <c r="A9591">
        <v>101528</v>
      </c>
      <c r="B9591" t="s">
        <v>10371</v>
      </c>
      <c r="C9591" t="s">
        <v>77</v>
      </c>
      <c r="D9591">
        <v>1599.68</v>
      </c>
    </row>
    <row r="9592" spans="1:4" x14ac:dyDescent="0.2">
      <c r="A9592">
        <v>101521</v>
      </c>
      <c r="B9592" t="s">
        <v>10372</v>
      </c>
      <c r="C9592" t="s">
        <v>77</v>
      </c>
      <c r="D9592">
        <v>1094.3</v>
      </c>
    </row>
    <row r="9593" spans="1:4" x14ac:dyDescent="0.2">
      <c r="A9593">
        <v>101522</v>
      </c>
      <c r="B9593" t="s">
        <v>10373</v>
      </c>
      <c r="C9593" t="s">
        <v>77</v>
      </c>
      <c r="D9593">
        <v>1297.8399999999999</v>
      </c>
    </row>
    <row r="9594" spans="1:4" x14ac:dyDescent="0.2">
      <c r="A9594">
        <v>101523</v>
      </c>
      <c r="B9594" t="s">
        <v>10374</v>
      </c>
      <c r="C9594" t="s">
        <v>77</v>
      </c>
      <c r="D9594">
        <v>1363.58</v>
      </c>
    </row>
    <row r="9595" spans="1:4" x14ac:dyDescent="0.2">
      <c r="A9595">
        <v>101524</v>
      </c>
      <c r="B9595" t="s">
        <v>10375</v>
      </c>
      <c r="C9595" t="s">
        <v>77</v>
      </c>
      <c r="D9595">
        <v>1605.34</v>
      </c>
    </row>
    <row r="9596" spans="1:4" x14ac:dyDescent="0.2">
      <c r="A9596">
        <v>101517</v>
      </c>
      <c r="B9596" t="s">
        <v>10376</v>
      </c>
      <c r="C9596" t="s">
        <v>77</v>
      </c>
      <c r="D9596">
        <v>787.58</v>
      </c>
    </row>
    <row r="9597" spans="1:4" x14ac:dyDescent="0.2">
      <c r="A9597">
        <v>101518</v>
      </c>
      <c r="B9597" t="s">
        <v>10377</v>
      </c>
      <c r="C9597" t="s">
        <v>77</v>
      </c>
      <c r="D9597">
        <v>923.28</v>
      </c>
    </row>
    <row r="9598" spans="1:4" x14ac:dyDescent="0.2">
      <c r="A9598">
        <v>101519</v>
      </c>
      <c r="B9598" t="s">
        <v>10378</v>
      </c>
      <c r="C9598" t="s">
        <v>77</v>
      </c>
      <c r="D9598">
        <v>967.1</v>
      </c>
    </row>
    <row r="9599" spans="1:4" x14ac:dyDescent="0.2">
      <c r="A9599">
        <v>101520</v>
      </c>
      <c r="B9599" t="s">
        <v>10379</v>
      </c>
      <c r="C9599" t="s">
        <v>77</v>
      </c>
      <c r="D9599">
        <v>1128.27</v>
      </c>
    </row>
    <row r="9600" spans="1:4" x14ac:dyDescent="0.2">
      <c r="A9600">
        <v>101513</v>
      </c>
      <c r="B9600" t="s">
        <v>10380</v>
      </c>
      <c r="C9600" t="s">
        <v>77</v>
      </c>
      <c r="D9600">
        <v>801.8</v>
      </c>
    </row>
    <row r="9601" spans="1:4" x14ac:dyDescent="0.2">
      <c r="A9601">
        <v>101514</v>
      </c>
      <c r="B9601" t="s">
        <v>10381</v>
      </c>
      <c r="C9601" t="s">
        <v>77</v>
      </c>
      <c r="D9601">
        <v>937.5</v>
      </c>
    </row>
    <row r="9602" spans="1:4" x14ac:dyDescent="0.2">
      <c r="A9602">
        <v>101515</v>
      </c>
      <c r="B9602" t="s">
        <v>10382</v>
      </c>
      <c r="C9602" t="s">
        <v>77</v>
      </c>
      <c r="D9602">
        <v>981.32</v>
      </c>
    </row>
    <row r="9603" spans="1:4" x14ac:dyDescent="0.2">
      <c r="A9603">
        <v>101516</v>
      </c>
      <c r="B9603" t="s">
        <v>10383</v>
      </c>
      <c r="C9603" t="s">
        <v>77</v>
      </c>
      <c r="D9603">
        <v>1142.49</v>
      </c>
    </row>
    <row r="9604" spans="1:4" x14ac:dyDescent="0.2">
      <c r="A9604">
        <v>101533</v>
      </c>
      <c r="B9604" t="s">
        <v>10384</v>
      </c>
      <c r="C9604" t="s">
        <v>77</v>
      </c>
      <c r="D9604">
        <v>1336.11</v>
      </c>
    </row>
    <row r="9605" spans="1:4" x14ac:dyDescent="0.2">
      <c r="A9605">
        <v>101534</v>
      </c>
      <c r="B9605" t="s">
        <v>10385</v>
      </c>
      <c r="C9605" t="s">
        <v>77</v>
      </c>
      <c r="D9605">
        <v>1607.5</v>
      </c>
    </row>
    <row r="9606" spans="1:4" x14ac:dyDescent="0.2">
      <c r="A9606">
        <v>101535</v>
      </c>
      <c r="B9606" t="s">
        <v>10386</v>
      </c>
      <c r="C9606" t="s">
        <v>77</v>
      </c>
      <c r="D9606">
        <v>1695.15</v>
      </c>
    </row>
    <row r="9607" spans="1:4" x14ac:dyDescent="0.2">
      <c r="A9607">
        <v>101536</v>
      </c>
      <c r="B9607" t="s">
        <v>10387</v>
      </c>
      <c r="C9607" t="s">
        <v>77</v>
      </c>
      <c r="D9607">
        <v>2017.49</v>
      </c>
    </row>
    <row r="9608" spans="1:4" x14ac:dyDescent="0.2">
      <c r="A9608">
        <v>101529</v>
      </c>
      <c r="B9608" t="s">
        <v>10388</v>
      </c>
      <c r="C9608" t="s">
        <v>77</v>
      </c>
      <c r="D9608">
        <v>1237.83</v>
      </c>
    </row>
    <row r="9609" spans="1:4" x14ac:dyDescent="0.2">
      <c r="A9609">
        <v>101530</v>
      </c>
      <c r="B9609" t="s">
        <v>10389</v>
      </c>
      <c r="C9609" t="s">
        <v>77</v>
      </c>
      <c r="D9609">
        <v>1509.22</v>
      </c>
    </row>
    <row r="9610" spans="1:4" x14ac:dyDescent="0.2">
      <c r="A9610">
        <v>101531</v>
      </c>
      <c r="B9610" t="s">
        <v>10390</v>
      </c>
      <c r="C9610" t="s">
        <v>77</v>
      </c>
      <c r="D9610">
        <v>1596.87</v>
      </c>
    </row>
    <row r="9611" spans="1:4" x14ac:dyDescent="0.2">
      <c r="A9611">
        <v>101532</v>
      </c>
      <c r="B9611" t="s">
        <v>10391</v>
      </c>
      <c r="C9611" t="s">
        <v>77</v>
      </c>
      <c r="D9611">
        <v>1919.21</v>
      </c>
    </row>
    <row r="9612" spans="1:4" x14ac:dyDescent="0.2">
      <c r="A9612">
        <v>101549</v>
      </c>
      <c r="B9612" t="s">
        <v>10392</v>
      </c>
      <c r="C9612" t="s">
        <v>77</v>
      </c>
      <c r="D9612">
        <v>16.829999999999998</v>
      </c>
    </row>
    <row r="9613" spans="1:4" x14ac:dyDescent="0.2">
      <c r="A9613">
        <v>101547</v>
      </c>
      <c r="B9613" t="s">
        <v>10393</v>
      </c>
      <c r="C9613" t="s">
        <v>77</v>
      </c>
      <c r="D9613">
        <v>88.65</v>
      </c>
    </row>
    <row r="9614" spans="1:4" x14ac:dyDescent="0.2">
      <c r="A9614">
        <v>101546</v>
      </c>
      <c r="B9614" t="s">
        <v>10394</v>
      </c>
      <c r="C9614" t="s">
        <v>77</v>
      </c>
      <c r="D9614">
        <v>28.42</v>
      </c>
    </row>
    <row r="9615" spans="1:4" x14ac:dyDescent="0.2">
      <c r="A9615">
        <v>101548</v>
      </c>
      <c r="B9615" t="s">
        <v>10395</v>
      </c>
      <c r="C9615" t="s">
        <v>77</v>
      </c>
      <c r="D9615">
        <v>7.17</v>
      </c>
    </row>
    <row r="9616" spans="1:4" x14ac:dyDescent="0.2">
      <c r="A9616">
        <v>94764</v>
      </c>
      <c r="B9616" t="s">
        <v>10396</v>
      </c>
      <c r="C9616" t="s">
        <v>77</v>
      </c>
      <c r="D9616">
        <v>36.08</v>
      </c>
    </row>
    <row r="9617" spans="1:4" x14ac:dyDescent="0.2">
      <c r="A9617">
        <v>94765</v>
      </c>
      <c r="B9617" t="s">
        <v>10397</v>
      </c>
      <c r="C9617" t="s">
        <v>77</v>
      </c>
      <c r="D9617">
        <v>39.85</v>
      </c>
    </row>
    <row r="9618" spans="1:4" x14ac:dyDescent="0.2">
      <c r="A9618">
        <v>94766</v>
      </c>
      <c r="B9618" t="s">
        <v>10398</v>
      </c>
      <c r="C9618" t="s">
        <v>77</v>
      </c>
      <c r="D9618">
        <v>44.66</v>
      </c>
    </row>
    <row r="9619" spans="1:4" x14ac:dyDescent="0.2">
      <c r="A9619">
        <v>94767</v>
      </c>
      <c r="B9619" t="s">
        <v>10399</v>
      </c>
      <c r="C9619" t="s">
        <v>77</v>
      </c>
      <c r="D9619">
        <v>66.39</v>
      </c>
    </row>
    <row r="9620" spans="1:4" x14ac:dyDescent="0.2">
      <c r="A9620">
        <v>94768</v>
      </c>
      <c r="B9620" t="s">
        <v>10400</v>
      </c>
      <c r="C9620" t="s">
        <v>77</v>
      </c>
      <c r="D9620">
        <v>75.28</v>
      </c>
    </row>
    <row r="9621" spans="1:4" x14ac:dyDescent="0.2">
      <c r="A9621">
        <v>94769</v>
      </c>
      <c r="B9621" t="s">
        <v>10401</v>
      </c>
      <c r="C9621" t="s">
        <v>77</v>
      </c>
      <c r="D9621">
        <v>100.67</v>
      </c>
    </row>
    <row r="9622" spans="1:4" x14ac:dyDescent="0.2">
      <c r="A9622">
        <v>94783</v>
      </c>
      <c r="B9622" t="s">
        <v>811</v>
      </c>
      <c r="C9622" t="s">
        <v>77</v>
      </c>
      <c r="D9622">
        <v>17.59</v>
      </c>
    </row>
    <row r="9623" spans="1:4" x14ac:dyDescent="0.2">
      <c r="A9623">
        <v>94703</v>
      </c>
      <c r="B9623" t="s">
        <v>10402</v>
      </c>
      <c r="C9623" t="s">
        <v>77</v>
      </c>
      <c r="D9623">
        <v>18.850000000000001</v>
      </c>
    </row>
    <row r="9624" spans="1:4" x14ac:dyDescent="0.2">
      <c r="A9624">
        <v>94704</v>
      </c>
      <c r="B9624" t="s">
        <v>10403</v>
      </c>
      <c r="C9624" t="s">
        <v>77</v>
      </c>
      <c r="D9624">
        <v>25.2</v>
      </c>
    </row>
    <row r="9625" spans="1:4" x14ac:dyDescent="0.2">
      <c r="A9625">
        <v>94705</v>
      </c>
      <c r="B9625" t="s">
        <v>10404</v>
      </c>
      <c r="C9625" t="s">
        <v>77</v>
      </c>
      <c r="D9625">
        <v>34.479999999999997</v>
      </c>
    </row>
    <row r="9626" spans="1:4" x14ac:dyDescent="0.2">
      <c r="A9626">
        <v>94706</v>
      </c>
      <c r="B9626" t="s">
        <v>10405</v>
      </c>
      <c r="C9626" t="s">
        <v>77</v>
      </c>
      <c r="D9626">
        <v>33.81</v>
      </c>
    </row>
    <row r="9627" spans="1:4" x14ac:dyDescent="0.2">
      <c r="A9627">
        <v>94707</v>
      </c>
      <c r="B9627" t="s">
        <v>10406</v>
      </c>
      <c r="C9627" t="s">
        <v>77</v>
      </c>
      <c r="D9627">
        <v>53.39</v>
      </c>
    </row>
    <row r="9628" spans="1:4" x14ac:dyDescent="0.2">
      <c r="A9628">
        <v>94715</v>
      </c>
      <c r="B9628" t="s">
        <v>10407</v>
      </c>
      <c r="C9628" t="s">
        <v>77</v>
      </c>
      <c r="D9628">
        <v>276.01</v>
      </c>
    </row>
    <row r="9629" spans="1:4" x14ac:dyDescent="0.2">
      <c r="A9629">
        <v>94713</v>
      </c>
      <c r="B9629" t="s">
        <v>10408</v>
      </c>
      <c r="C9629" t="s">
        <v>77</v>
      </c>
      <c r="D9629">
        <v>220.98</v>
      </c>
    </row>
    <row r="9630" spans="1:4" x14ac:dyDescent="0.2">
      <c r="A9630">
        <v>94714</v>
      </c>
      <c r="B9630" t="s">
        <v>10409</v>
      </c>
      <c r="C9630" t="s">
        <v>77</v>
      </c>
      <c r="D9630">
        <v>310.18</v>
      </c>
    </row>
    <row r="9631" spans="1:4" x14ac:dyDescent="0.2">
      <c r="A9631">
        <v>94670</v>
      </c>
      <c r="B9631" t="s">
        <v>10410</v>
      </c>
      <c r="C9631" t="s">
        <v>77</v>
      </c>
      <c r="D9631">
        <v>65.19</v>
      </c>
    </row>
    <row r="9632" spans="1:4" x14ac:dyDescent="0.2">
      <c r="A9632">
        <v>94656</v>
      </c>
      <c r="B9632" t="s">
        <v>10411</v>
      </c>
      <c r="C9632" t="s">
        <v>77</v>
      </c>
      <c r="D9632">
        <v>3.36</v>
      </c>
    </row>
    <row r="9633" spans="1:4" x14ac:dyDescent="0.2">
      <c r="A9633">
        <v>94658</v>
      </c>
      <c r="B9633" t="s">
        <v>10412</v>
      </c>
      <c r="C9633" t="s">
        <v>77</v>
      </c>
      <c r="D9633">
        <v>5.0599999999999996</v>
      </c>
    </row>
    <row r="9634" spans="1:4" x14ac:dyDescent="0.2">
      <c r="A9634">
        <v>94660</v>
      </c>
      <c r="B9634" t="s">
        <v>10413</v>
      </c>
      <c r="C9634" t="s">
        <v>77</v>
      </c>
      <c r="D9634">
        <v>7.95</v>
      </c>
    </row>
    <row r="9635" spans="1:4" x14ac:dyDescent="0.2">
      <c r="A9635">
        <v>94662</v>
      </c>
      <c r="B9635" t="s">
        <v>10414</v>
      </c>
      <c r="C9635" t="s">
        <v>77</v>
      </c>
      <c r="D9635">
        <v>10.49</v>
      </c>
    </row>
    <row r="9636" spans="1:4" x14ac:dyDescent="0.2">
      <c r="A9636">
        <v>94664</v>
      </c>
      <c r="B9636" t="s">
        <v>10415</v>
      </c>
      <c r="C9636" t="s">
        <v>77</v>
      </c>
      <c r="D9636">
        <v>19.05</v>
      </c>
    </row>
    <row r="9637" spans="1:4" x14ac:dyDescent="0.2">
      <c r="A9637">
        <v>94666</v>
      </c>
      <c r="B9637" t="s">
        <v>10416</v>
      </c>
      <c r="C9637" t="s">
        <v>77</v>
      </c>
      <c r="D9637">
        <v>30.94</v>
      </c>
    </row>
    <row r="9638" spans="1:4" x14ac:dyDescent="0.2">
      <c r="A9638">
        <v>94668</v>
      </c>
      <c r="B9638" t="s">
        <v>10417</v>
      </c>
      <c r="C9638" t="s">
        <v>77</v>
      </c>
      <c r="D9638">
        <v>41.11</v>
      </c>
    </row>
    <row r="9639" spans="1:4" x14ac:dyDescent="0.2">
      <c r="A9639">
        <v>105215</v>
      </c>
      <c r="B9639" t="s">
        <v>10418</v>
      </c>
      <c r="C9639" t="s">
        <v>77</v>
      </c>
      <c r="D9639">
        <v>9.64</v>
      </c>
    </row>
    <row r="9640" spans="1:4" x14ac:dyDescent="0.2">
      <c r="A9640">
        <v>105216</v>
      </c>
      <c r="B9640" t="s">
        <v>10419</v>
      </c>
      <c r="C9640" t="s">
        <v>77</v>
      </c>
      <c r="D9640">
        <v>35.19</v>
      </c>
    </row>
    <row r="9641" spans="1:4" x14ac:dyDescent="0.2">
      <c r="A9641">
        <v>105217</v>
      </c>
      <c r="B9641" t="s">
        <v>10420</v>
      </c>
      <c r="C9641" t="s">
        <v>77</v>
      </c>
      <c r="D9641">
        <v>39.58</v>
      </c>
    </row>
    <row r="9642" spans="1:4" x14ac:dyDescent="0.2">
      <c r="A9642">
        <v>105214</v>
      </c>
      <c r="B9642" t="s">
        <v>10421</v>
      </c>
      <c r="C9642" t="s">
        <v>77</v>
      </c>
      <c r="D9642">
        <v>41.48</v>
      </c>
    </row>
    <row r="9643" spans="1:4" x14ac:dyDescent="0.2">
      <c r="A9643">
        <v>105218</v>
      </c>
      <c r="B9643" t="s">
        <v>10422</v>
      </c>
      <c r="C9643" t="s">
        <v>77</v>
      </c>
      <c r="D9643">
        <v>68.459999999999994</v>
      </c>
    </row>
    <row r="9644" spans="1:4" x14ac:dyDescent="0.2">
      <c r="A9644">
        <v>105213</v>
      </c>
      <c r="B9644" t="s">
        <v>10423</v>
      </c>
      <c r="C9644" t="s">
        <v>77</v>
      </c>
      <c r="D9644">
        <v>191.33</v>
      </c>
    </row>
    <row r="9645" spans="1:4" x14ac:dyDescent="0.2">
      <c r="A9645">
        <v>105233</v>
      </c>
      <c r="B9645" t="s">
        <v>10424</v>
      </c>
      <c r="C9645" t="s">
        <v>77</v>
      </c>
      <c r="D9645">
        <v>7.72</v>
      </c>
    </row>
    <row r="9646" spans="1:4" x14ac:dyDescent="0.2">
      <c r="A9646">
        <v>105234</v>
      </c>
      <c r="B9646" t="s">
        <v>10425</v>
      </c>
      <c r="C9646" t="s">
        <v>77</v>
      </c>
      <c r="D9646">
        <v>9.4499999999999993</v>
      </c>
    </row>
    <row r="9647" spans="1:4" x14ac:dyDescent="0.2">
      <c r="A9647">
        <v>105228</v>
      </c>
      <c r="B9647" t="s">
        <v>10426</v>
      </c>
      <c r="C9647" t="s">
        <v>77</v>
      </c>
      <c r="D9647">
        <v>11.38</v>
      </c>
    </row>
    <row r="9648" spans="1:4" x14ac:dyDescent="0.2">
      <c r="A9648">
        <v>105138</v>
      </c>
      <c r="B9648" t="s">
        <v>10427</v>
      </c>
      <c r="C9648" t="s">
        <v>77</v>
      </c>
      <c r="D9648">
        <v>16.47</v>
      </c>
    </row>
    <row r="9649" spans="1:4" x14ac:dyDescent="0.2">
      <c r="A9649">
        <v>105139</v>
      </c>
      <c r="B9649" t="s">
        <v>10428</v>
      </c>
      <c r="C9649" t="s">
        <v>77</v>
      </c>
      <c r="D9649">
        <v>19.32</v>
      </c>
    </row>
    <row r="9650" spans="1:4" x14ac:dyDescent="0.2">
      <c r="A9650">
        <v>105140</v>
      </c>
      <c r="B9650" t="s">
        <v>10429</v>
      </c>
      <c r="C9650" t="s">
        <v>77</v>
      </c>
      <c r="D9650">
        <v>24.83</v>
      </c>
    </row>
    <row r="9651" spans="1:4" x14ac:dyDescent="0.2">
      <c r="A9651">
        <v>105141</v>
      </c>
      <c r="B9651" t="s">
        <v>10430</v>
      </c>
      <c r="C9651" t="s">
        <v>77</v>
      </c>
      <c r="D9651">
        <v>29.62</v>
      </c>
    </row>
    <row r="9652" spans="1:4" x14ac:dyDescent="0.2">
      <c r="A9652">
        <v>105172</v>
      </c>
      <c r="B9652" t="s">
        <v>10431</v>
      </c>
      <c r="C9652" t="s">
        <v>77</v>
      </c>
      <c r="D9652">
        <v>72.11</v>
      </c>
    </row>
    <row r="9653" spans="1:4" x14ac:dyDescent="0.2">
      <c r="A9653">
        <v>105169</v>
      </c>
      <c r="B9653" t="s">
        <v>10432</v>
      </c>
      <c r="C9653" t="s">
        <v>77</v>
      </c>
      <c r="D9653">
        <v>72.209999999999994</v>
      </c>
    </row>
    <row r="9654" spans="1:4" x14ac:dyDescent="0.2">
      <c r="A9654">
        <v>105230</v>
      </c>
      <c r="B9654" t="s">
        <v>10433</v>
      </c>
      <c r="C9654" t="s">
        <v>77</v>
      </c>
      <c r="D9654">
        <v>7.18</v>
      </c>
    </row>
    <row r="9655" spans="1:4" x14ac:dyDescent="0.2">
      <c r="A9655">
        <v>105231</v>
      </c>
      <c r="B9655" t="s">
        <v>10434</v>
      </c>
      <c r="C9655" t="s">
        <v>77</v>
      </c>
      <c r="D9655">
        <v>8.44</v>
      </c>
    </row>
    <row r="9656" spans="1:4" x14ac:dyDescent="0.2">
      <c r="A9656">
        <v>105232</v>
      </c>
      <c r="B9656" t="s">
        <v>10435</v>
      </c>
      <c r="C9656" t="s">
        <v>77</v>
      </c>
      <c r="D9656">
        <v>16.13</v>
      </c>
    </row>
    <row r="9657" spans="1:4" x14ac:dyDescent="0.2">
      <c r="A9657">
        <v>105229</v>
      </c>
      <c r="B9657" t="s">
        <v>10436</v>
      </c>
      <c r="C9657" t="s">
        <v>77</v>
      </c>
      <c r="D9657">
        <v>25.61</v>
      </c>
    </row>
    <row r="9658" spans="1:4" x14ac:dyDescent="0.2">
      <c r="A9658">
        <v>105146</v>
      </c>
      <c r="B9658" t="s">
        <v>10437</v>
      </c>
      <c r="C9658" t="s">
        <v>77</v>
      </c>
      <c r="D9658">
        <v>20.66</v>
      </c>
    </row>
    <row r="9659" spans="1:4" x14ac:dyDescent="0.2">
      <c r="A9659">
        <v>94613</v>
      </c>
      <c r="B9659" t="s">
        <v>10438</v>
      </c>
      <c r="C9659" t="s">
        <v>77</v>
      </c>
      <c r="D9659">
        <v>0</v>
      </c>
    </row>
    <row r="9660" spans="1:4" x14ac:dyDescent="0.2">
      <c r="A9660">
        <v>94607</v>
      </c>
      <c r="B9660" t="s">
        <v>10439</v>
      </c>
      <c r="C9660" t="s">
        <v>77</v>
      </c>
      <c r="D9660">
        <v>0</v>
      </c>
    </row>
    <row r="9661" spans="1:4" x14ac:dyDescent="0.2">
      <c r="A9661">
        <v>94609</v>
      </c>
      <c r="B9661" t="s">
        <v>10440</v>
      </c>
      <c r="C9661" t="s">
        <v>77</v>
      </c>
      <c r="D9661">
        <v>0</v>
      </c>
    </row>
    <row r="9662" spans="1:4" x14ac:dyDescent="0.2">
      <c r="A9662">
        <v>94611</v>
      </c>
      <c r="B9662" t="s">
        <v>10441</v>
      </c>
      <c r="C9662" t="s">
        <v>77</v>
      </c>
      <c r="D9662">
        <v>0</v>
      </c>
    </row>
    <row r="9663" spans="1:4" x14ac:dyDescent="0.2">
      <c r="A9663">
        <v>96738</v>
      </c>
      <c r="B9663" t="s">
        <v>10442</v>
      </c>
      <c r="C9663" t="s">
        <v>77</v>
      </c>
      <c r="D9663">
        <v>21.43</v>
      </c>
    </row>
    <row r="9664" spans="1:4" x14ac:dyDescent="0.2">
      <c r="A9664">
        <v>96740</v>
      </c>
      <c r="B9664" t="s">
        <v>10443</v>
      </c>
      <c r="C9664" t="s">
        <v>77</v>
      </c>
      <c r="D9664">
        <v>29.68</v>
      </c>
    </row>
    <row r="9665" spans="1:4" x14ac:dyDescent="0.2">
      <c r="A9665">
        <v>94738</v>
      </c>
      <c r="B9665" t="s">
        <v>10444</v>
      </c>
      <c r="C9665" t="s">
        <v>77</v>
      </c>
      <c r="D9665">
        <v>1617.54</v>
      </c>
    </row>
    <row r="9666" spans="1:4" x14ac:dyDescent="0.2">
      <c r="A9666">
        <v>94724</v>
      </c>
      <c r="B9666" t="s">
        <v>10445</v>
      </c>
      <c r="C9666" t="s">
        <v>77</v>
      </c>
      <c r="D9666">
        <v>25.7</v>
      </c>
    </row>
    <row r="9667" spans="1:4" x14ac:dyDescent="0.2">
      <c r="A9667">
        <v>94726</v>
      </c>
      <c r="B9667" t="s">
        <v>10446</v>
      </c>
      <c r="C9667" t="s">
        <v>77</v>
      </c>
      <c r="D9667">
        <v>33.14</v>
      </c>
    </row>
    <row r="9668" spans="1:4" x14ac:dyDescent="0.2">
      <c r="A9668">
        <v>94728</v>
      </c>
      <c r="B9668" t="s">
        <v>10447</v>
      </c>
      <c r="C9668" t="s">
        <v>77</v>
      </c>
      <c r="D9668">
        <v>51.66</v>
      </c>
    </row>
    <row r="9669" spans="1:4" x14ac:dyDescent="0.2">
      <c r="A9669">
        <v>94730</v>
      </c>
      <c r="B9669" t="s">
        <v>10448</v>
      </c>
      <c r="C9669" t="s">
        <v>77</v>
      </c>
      <c r="D9669">
        <v>63.32</v>
      </c>
    </row>
    <row r="9670" spans="1:4" x14ac:dyDescent="0.2">
      <c r="A9670">
        <v>94732</v>
      </c>
      <c r="B9670" t="s">
        <v>10449</v>
      </c>
      <c r="C9670" t="s">
        <v>77</v>
      </c>
      <c r="D9670">
        <v>101.43</v>
      </c>
    </row>
    <row r="9671" spans="1:4" x14ac:dyDescent="0.2">
      <c r="A9671">
        <v>94734</v>
      </c>
      <c r="B9671" t="s">
        <v>10450</v>
      </c>
      <c r="C9671" t="s">
        <v>77</v>
      </c>
      <c r="D9671">
        <v>369.34</v>
      </c>
    </row>
    <row r="9672" spans="1:4" x14ac:dyDescent="0.2">
      <c r="A9672">
        <v>94736</v>
      </c>
      <c r="B9672" t="s">
        <v>10451</v>
      </c>
      <c r="C9672" t="s">
        <v>77</v>
      </c>
      <c r="D9672">
        <v>537.15</v>
      </c>
    </row>
    <row r="9673" spans="1:4" x14ac:dyDescent="0.2">
      <c r="A9673">
        <v>94483</v>
      </c>
      <c r="B9673" t="s">
        <v>10452</v>
      </c>
      <c r="C9673" t="s">
        <v>77</v>
      </c>
      <c r="D9673">
        <v>1206.8699999999999</v>
      </c>
    </row>
    <row r="9674" spans="1:4" x14ac:dyDescent="0.2">
      <c r="A9674">
        <v>94482</v>
      </c>
      <c r="B9674" t="s">
        <v>10453</v>
      </c>
      <c r="C9674" t="s">
        <v>77</v>
      </c>
      <c r="D9674">
        <v>1438.89</v>
      </c>
    </row>
    <row r="9675" spans="1:4" x14ac:dyDescent="0.2">
      <c r="A9675">
        <v>94481</v>
      </c>
      <c r="B9675" t="s">
        <v>10454</v>
      </c>
      <c r="C9675" t="s">
        <v>77</v>
      </c>
      <c r="D9675">
        <v>1832.51</v>
      </c>
    </row>
    <row r="9676" spans="1:4" x14ac:dyDescent="0.2">
      <c r="A9676">
        <v>94480</v>
      </c>
      <c r="B9676" t="s">
        <v>10455</v>
      </c>
      <c r="C9676" t="s">
        <v>77</v>
      </c>
      <c r="D9676">
        <v>2595.98</v>
      </c>
    </row>
    <row r="9677" spans="1:4" x14ac:dyDescent="0.2">
      <c r="A9677">
        <v>94472</v>
      </c>
      <c r="B9677" t="s">
        <v>10456</v>
      </c>
      <c r="C9677" t="s">
        <v>77</v>
      </c>
      <c r="D9677">
        <v>65.52</v>
      </c>
    </row>
    <row r="9678" spans="1:4" x14ac:dyDescent="0.2">
      <c r="A9678">
        <v>94474</v>
      </c>
      <c r="B9678" t="s">
        <v>10457</v>
      </c>
      <c r="C9678" t="s">
        <v>77</v>
      </c>
      <c r="D9678">
        <v>108.99</v>
      </c>
    </row>
    <row r="9679" spans="1:4" x14ac:dyDescent="0.2">
      <c r="A9679">
        <v>94476</v>
      </c>
      <c r="B9679" t="s">
        <v>10458</v>
      </c>
      <c r="C9679" t="s">
        <v>77</v>
      </c>
      <c r="D9679">
        <v>151.69</v>
      </c>
    </row>
    <row r="9680" spans="1:4" x14ac:dyDescent="0.2">
      <c r="A9680">
        <v>94471</v>
      </c>
      <c r="B9680" t="s">
        <v>10459</v>
      </c>
      <c r="C9680" t="s">
        <v>77</v>
      </c>
      <c r="D9680">
        <v>63.66</v>
      </c>
    </row>
    <row r="9681" spans="1:4" x14ac:dyDescent="0.2">
      <c r="A9681">
        <v>94473</v>
      </c>
      <c r="B9681" t="s">
        <v>10460</v>
      </c>
      <c r="C9681" t="s">
        <v>77</v>
      </c>
      <c r="D9681">
        <v>100.83</v>
      </c>
    </row>
    <row r="9682" spans="1:4" x14ac:dyDescent="0.2">
      <c r="A9682">
        <v>94475</v>
      </c>
      <c r="B9682" t="s">
        <v>10461</v>
      </c>
      <c r="C9682" t="s">
        <v>77</v>
      </c>
      <c r="D9682">
        <v>135.96</v>
      </c>
    </row>
    <row r="9683" spans="1:4" x14ac:dyDescent="0.2">
      <c r="A9683">
        <v>105194</v>
      </c>
      <c r="B9683" t="s">
        <v>10462</v>
      </c>
      <c r="C9683" t="s">
        <v>77</v>
      </c>
      <c r="D9683">
        <v>70.599999999999994</v>
      </c>
    </row>
    <row r="9684" spans="1:4" x14ac:dyDescent="0.2">
      <c r="A9684">
        <v>105195</v>
      </c>
      <c r="B9684" t="s">
        <v>10463</v>
      </c>
      <c r="C9684" t="s">
        <v>77</v>
      </c>
      <c r="D9684">
        <v>178.19</v>
      </c>
    </row>
    <row r="9685" spans="1:4" x14ac:dyDescent="0.2">
      <c r="A9685">
        <v>105178</v>
      </c>
      <c r="B9685" t="s">
        <v>10464</v>
      </c>
      <c r="C9685" t="s">
        <v>77</v>
      </c>
      <c r="D9685">
        <v>112.62</v>
      </c>
    </row>
    <row r="9686" spans="1:4" x14ac:dyDescent="0.2">
      <c r="A9686">
        <v>94620</v>
      </c>
      <c r="B9686" t="s">
        <v>10465</v>
      </c>
      <c r="C9686" t="s">
        <v>77</v>
      </c>
      <c r="D9686">
        <v>889.27</v>
      </c>
    </row>
    <row r="9687" spans="1:4" x14ac:dyDescent="0.2">
      <c r="A9687">
        <v>94614</v>
      </c>
      <c r="B9687" t="s">
        <v>10466</v>
      </c>
      <c r="C9687" t="s">
        <v>77</v>
      </c>
      <c r="D9687">
        <v>139.24</v>
      </c>
    </row>
    <row r="9688" spans="1:4" x14ac:dyDescent="0.2">
      <c r="A9688">
        <v>94616</v>
      </c>
      <c r="B9688" t="s">
        <v>10467</v>
      </c>
      <c r="C9688" t="s">
        <v>77</v>
      </c>
      <c r="D9688">
        <v>395.06</v>
      </c>
    </row>
    <row r="9689" spans="1:4" x14ac:dyDescent="0.2">
      <c r="A9689">
        <v>94618</v>
      </c>
      <c r="B9689" t="s">
        <v>10468</v>
      </c>
      <c r="C9689" t="s">
        <v>77</v>
      </c>
      <c r="D9689">
        <v>383.78</v>
      </c>
    </row>
    <row r="9690" spans="1:4" x14ac:dyDescent="0.2">
      <c r="A9690">
        <v>105193</v>
      </c>
      <c r="B9690" t="s">
        <v>10469</v>
      </c>
      <c r="C9690" t="s">
        <v>77</v>
      </c>
      <c r="D9690">
        <v>123.24</v>
      </c>
    </row>
    <row r="9691" spans="1:4" x14ac:dyDescent="0.2">
      <c r="A9691">
        <v>105197</v>
      </c>
      <c r="B9691" t="s">
        <v>10470</v>
      </c>
      <c r="C9691" t="s">
        <v>77</v>
      </c>
      <c r="D9691">
        <v>130.99</v>
      </c>
    </row>
    <row r="9692" spans="1:4" x14ac:dyDescent="0.2">
      <c r="A9692">
        <v>105196</v>
      </c>
      <c r="B9692" t="s">
        <v>10471</v>
      </c>
      <c r="C9692" t="s">
        <v>77</v>
      </c>
      <c r="D9692">
        <v>189.57</v>
      </c>
    </row>
    <row r="9693" spans="1:4" x14ac:dyDescent="0.2">
      <c r="A9693">
        <v>105198</v>
      </c>
      <c r="B9693" t="s">
        <v>10472</v>
      </c>
      <c r="C9693" t="s">
        <v>77</v>
      </c>
      <c r="D9693">
        <v>268.25</v>
      </c>
    </row>
    <row r="9694" spans="1:4" x14ac:dyDescent="0.2">
      <c r="A9694">
        <v>105200</v>
      </c>
      <c r="B9694" t="s">
        <v>10473</v>
      </c>
      <c r="C9694" t="s">
        <v>77</v>
      </c>
      <c r="D9694">
        <v>103.81</v>
      </c>
    </row>
    <row r="9695" spans="1:4" x14ac:dyDescent="0.2">
      <c r="A9695">
        <v>105199</v>
      </c>
      <c r="B9695" t="s">
        <v>10474</v>
      </c>
      <c r="C9695" t="s">
        <v>77</v>
      </c>
      <c r="D9695">
        <v>172.53</v>
      </c>
    </row>
    <row r="9696" spans="1:4" x14ac:dyDescent="0.2">
      <c r="A9696">
        <v>105201</v>
      </c>
      <c r="B9696" t="s">
        <v>10475</v>
      </c>
      <c r="C9696" t="s">
        <v>77</v>
      </c>
      <c r="D9696">
        <v>235.6</v>
      </c>
    </row>
    <row r="9697" spans="1:4" x14ac:dyDescent="0.2">
      <c r="A9697">
        <v>94755</v>
      </c>
      <c r="B9697" t="s">
        <v>10476</v>
      </c>
      <c r="C9697" t="s">
        <v>77</v>
      </c>
      <c r="D9697">
        <v>0</v>
      </c>
    </row>
    <row r="9698" spans="1:4" x14ac:dyDescent="0.2">
      <c r="A9698">
        <v>94741</v>
      </c>
      <c r="B9698" t="s">
        <v>10477</v>
      </c>
      <c r="C9698" t="s">
        <v>77</v>
      </c>
      <c r="D9698">
        <v>12.87</v>
      </c>
    </row>
    <row r="9699" spans="1:4" x14ac:dyDescent="0.2">
      <c r="A9699">
        <v>94743</v>
      </c>
      <c r="B9699" t="s">
        <v>10478</v>
      </c>
      <c r="C9699" t="s">
        <v>77</v>
      </c>
      <c r="D9699">
        <v>20.95</v>
      </c>
    </row>
    <row r="9700" spans="1:4" x14ac:dyDescent="0.2">
      <c r="A9700">
        <v>94745</v>
      </c>
      <c r="B9700" t="s">
        <v>10479</v>
      </c>
      <c r="C9700" t="s">
        <v>77</v>
      </c>
      <c r="D9700">
        <v>0</v>
      </c>
    </row>
    <row r="9701" spans="1:4" x14ac:dyDescent="0.2">
      <c r="A9701">
        <v>94747</v>
      </c>
      <c r="B9701" t="s">
        <v>10480</v>
      </c>
      <c r="C9701" t="s">
        <v>77</v>
      </c>
      <c r="D9701">
        <v>0</v>
      </c>
    </row>
    <row r="9702" spans="1:4" x14ac:dyDescent="0.2">
      <c r="A9702">
        <v>94749</v>
      </c>
      <c r="B9702" t="s">
        <v>10481</v>
      </c>
      <c r="C9702" t="s">
        <v>77</v>
      </c>
      <c r="D9702">
        <v>0</v>
      </c>
    </row>
    <row r="9703" spans="1:4" x14ac:dyDescent="0.2">
      <c r="A9703">
        <v>94751</v>
      </c>
      <c r="B9703" t="s">
        <v>10482</v>
      </c>
      <c r="C9703" t="s">
        <v>77</v>
      </c>
      <c r="D9703">
        <v>0</v>
      </c>
    </row>
    <row r="9704" spans="1:4" x14ac:dyDescent="0.2">
      <c r="A9704">
        <v>94753</v>
      </c>
      <c r="B9704" t="s">
        <v>10483</v>
      </c>
      <c r="C9704" t="s">
        <v>77</v>
      </c>
      <c r="D9704">
        <v>0</v>
      </c>
    </row>
    <row r="9705" spans="1:4" x14ac:dyDescent="0.2">
      <c r="A9705">
        <v>105209</v>
      </c>
      <c r="B9705" t="s">
        <v>10484</v>
      </c>
      <c r="C9705" t="s">
        <v>77</v>
      </c>
      <c r="D9705">
        <v>126.92</v>
      </c>
    </row>
    <row r="9706" spans="1:4" x14ac:dyDescent="0.2">
      <c r="A9706">
        <v>105208</v>
      </c>
      <c r="B9706" t="s">
        <v>10485</v>
      </c>
      <c r="C9706" t="s">
        <v>77</v>
      </c>
      <c r="D9706">
        <v>259.01</v>
      </c>
    </row>
    <row r="9707" spans="1:4" x14ac:dyDescent="0.2">
      <c r="A9707">
        <v>105210</v>
      </c>
      <c r="B9707" t="s">
        <v>10486</v>
      </c>
      <c r="C9707" t="s">
        <v>77</v>
      </c>
      <c r="D9707">
        <v>334.01</v>
      </c>
    </row>
    <row r="9708" spans="1:4" x14ac:dyDescent="0.2">
      <c r="A9708">
        <v>105203</v>
      </c>
      <c r="B9708" t="s">
        <v>10487</v>
      </c>
      <c r="C9708" t="s">
        <v>77</v>
      </c>
      <c r="D9708">
        <v>130.41999999999999</v>
      </c>
    </row>
    <row r="9709" spans="1:4" x14ac:dyDescent="0.2">
      <c r="A9709">
        <v>105202</v>
      </c>
      <c r="B9709" t="s">
        <v>10488</v>
      </c>
      <c r="C9709" t="s">
        <v>77</v>
      </c>
      <c r="D9709">
        <v>213.27</v>
      </c>
    </row>
    <row r="9710" spans="1:4" x14ac:dyDescent="0.2">
      <c r="A9710">
        <v>105204</v>
      </c>
      <c r="B9710" t="s">
        <v>10489</v>
      </c>
      <c r="C9710" t="s">
        <v>77</v>
      </c>
      <c r="D9710">
        <v>283.27</v>
      </c>
    </row>
    <row r="9711" spans="1:4" x14ac:dyDescent="0.2">
      <c r="A9711">
        <v>105206</v>
      </c>
      <c r="B9711" t="s">
        <v>10490</v>
      </c>
      <c r="C9711" t="s">
        <v>77</v>
      </c>
      <c r="D9711">
        <v>124.39</v>
      </c>
    </row>
    <row r="9712" spans="1:4" x14ac:dyDescent="0.2">
      <c r="A9712">
        <v>105205</v>
      </c>
      <c r="B9712" t="s">
        <v>10491</v>
      </c>
      <c r="C9712" t="s">
        <v>77</v>
      </c>
      <c r="D9712">
        <v>197.2</v>
      </c>
    </row>
    <row r="9713" spans="1:4" x14ac:dyDescent="0.2">
      <c r="A9713">
        <v>105207</v>
      </c>
      <c r="B9713" t="s">
        <v>10492</v>
      </c>
      <c r="C9713" t="s">
        <v>77</v>
      </c>
      <c r="D9713">
        <v>275.23</v>
      </c>
    </row>
    <row r="9714" spans="1:4" x14ac:dyDescent="0.2">
      <c r="A9714">
        <v>94687</v>
      </c>
      <c r="B9714" t="s">
        <v>10493</v>
      </c>
      <c r="C9714" t="s">
        <v>77</v>
      </c>
      <c r="D9714">
        <v>213.8</v>
      </c>
    </row>
    <row r="9715" spans="1:4" x14ac:dyDescent="0.2">
      <c r="A9715">
        <v>94673</v>
      </c>
      <c r="B9715" t="s">
        <v>10494</v>
      </c>
      <c r="C9715" t="s">
        <v>77</v>
      </c>
      <c r="D9715">
        <v>6.87</v>
      </c>
    </row>
    <row r="9716" spans="1:4" x14ac:dyDescent="0.2">
      <c r="A9716">
        <v>94675</v>
      </c>
      <c r="B9716" t="s">
        <v>10495</v>
      </c>
      <c r="C9716" t="s">
        <v>77</v>
      </c>
      <c r="D9716">
        <v>11.49</v>
      </c>
    </row>
    <row r="9717" spans="1:4" x14ac:dyDescent="0.2">
      <c r="A9717">
        <v>94677</v>
      </c>
      <c r="B9717" t="s">
        <v>10496</v>
      </c>
      <c r="C9717" t="s">
        <v>77</v>
      </c>
      <c r="D9717">
        <v>18.5</v>
      </c>
    </row>
    <row r="9718" spans="1:4" x14ac:dyDescent="0.2">
      <c r="A9718">
        <v>94679</v>
      </c>
      <c r="B9718" t="s">
        <v>10497</v>
      </c>
      <c r="C9718" t="s">
        <v>77</v>
      </c>
      <c r="D9718">
        <v>22.45</v>
      </c>
    </row>
    <row r="9719" spans="1:4" x14ac:dyDescent="0.2">
      <c r="A9719">
        <v>94681</v>
      </c>
      <c r="B9719" t="s">
        <v>10498</v>
      </c>
      <c r="C9719" t="s">
        <v>77</v>
      </c>
      <c r="D9719">
        <v>46.04</v>
      </c>
    </row>
    <row r="9720" spans="1:4" x14ac:dyDescent="0.2">
      <c r="A9720">
        <v>94683</v>
      </c>
      <c r="B9720" t="s">
        <v>10499</v>
      </c>
      <c r="C9720" t="s">
        <v>77</v>
      </c>
      <c r="D9720">
        <v>69.959999999999994</v>
      </c>
    </row>
    <row r="9721" spans="1:4" x14ac:dyDescent="0.2">
      <c r="A9721">
        <v>94685</v>
      </c>
      <c r="B9721" t="s">
        <v>10500</v>
      </c>
      <c r="C9721" t="s">
        <v>77</v>
      </c>
      <c r="D9721">
        <v>89.07</v>
      </c>
    </row>
    <row r="9722" spans="1:4" x14ac:dyDescent="0.2">
      <c r="A9722">
        <v>94621</v>
      </c>
      <c r="B9722" t="s">
        <v>10501</v>
      </c>
      <c r="C9722" t="s">
        <v>77</v>
      </c>
      <c r="D9722">
        <v>0</v>
      </c>
    </row>
    <row r="9723" spans="1:4" x14ac:dyDescent="0.2">
      <c r="A9723">
        <v>94615</v>
      </c>
      <c r="B9723" t="s">
        <v>10502</v>
      </c>
      <c r="C9723" t="s">
        <v>77</v>
      </c>
      <c r="D9723">
        <v>158.46</v>
      </c>
    </row>
    <row r="9724" spans="1:4" x14ac:dyDescent="0.2">
      <c r="A9724">
        <v>94617</v>
      </c>
      <c r="B9724" t="s">
        <v>10503</v>
      </c>
      <c r="C9724" t="s">
        <v>77</v>
      </c>
      <c r="D9724">
        <v>328.23</v>
      </c>
    </row>
    <row r="9725" spans="1:4" x14ac:dyDescent="0.2">
      <c r="A9725">
        <v>94619</v>
      </c>
      <c r="B9725" t="s">
        <v>10504</v>
      </c>
      <c r="C9725" t="s">
        <v>77</v>
      </c>
      <c r="D9725">
        <v>0</v>
      </c>
    </row>
    <row r="9726" spans="1:4" x14ac:dyDescent="0.2">
      <c r="A9726">
        <v>105147</v>
      </c>
      <c r="B9726" t="s">
        <v>10505</v>
      </c>
      <c r="C9726" t="s">
        <v>77</v>
      </c>
      <c r="D9726">
        <v>14.37</v>
      </c>
    </row>
    <row r="9727" spans="1:4" x14ac:dyDescent="0.2">
      <c r="A9727">
        <v>105148</v>
      </c>
      <c r="B9727" t="s">
        <v>10506</v>
      </c>
      <c r="C9727" t="s">
        <v>77</v>
      </c>
      <c r="D9727">
        <v>20.62</v>
      </c>
    </row>
    <row r="9728" spans="1:4" x14ac:dyDescent="0.2">
      <c r="A9728">
        <v>105154</v>
      </c>
      <c r="B9728" t="s">
        <v>10507</v>
      </c>
      <c r="C9728" t="s">
        <v>77</v>
      </c>
      <c r="D9728">
        <v>6.36</v>
      </c>
    </row>
    <row r="9729" spans="1:4" x14ac:dyDescent="0.2">
      <c r="A9729">
        <v>105155</v>
      </c>
      <c r="B9729" t="s">
        <v>10508</v>
      </c>
      <c r="C9729" t="s">
        <v>77</v>
      </c>
      <c r="D9729">
        <v>9.58</v>
      </c>
    </row>
    <row r="9730" spans="1:4" x14ac:dyDescent="0.2">
      <c r="A9730">
        <v>105156</v>
      </c>
      <c r="B9730" t="s">
        <v>10509</v>
      </c>
      <c r="C9730" t="s">
        <v>77</v>
      </c>
      <c r="D9730">
        <v>12.17</v>
      </c>
    </row>
    <row r="9731" spans="1:4" x14ac:dyDescent="0.2">
      <c r="A9731">
        <v>105157</v>
      </c>
      <c r="B9731" t="s">
        <v>10510</v>
      </c>
      <c r="C9731" t="s">
        <v>77</v>
      </c>
      <c r="D9731">
        <v>18.84</v>
      </c>
    </row>
    <row r="9732" spans="1:4" x14ac:dyDescent="0.2">
      <c r="A9732">
        <v>105158</v>
      </c>
      <c r="B9732" t="s">
        <v>10511</v>
      </c>
      <c r="C9732" t="s">
        <v>77</v>
      </c>
      <c r="D9732">
        <v>27.71</v>
      </c>
    </row>
    <row r="9733" spans="1:4" x14ac:dyDescent="0.2">
      <c r="A9733">
        <v>105159</v>
      </c>
      <c r="B9733" t="s">
        <v>10512</v>
      </c>
      <c r="C9733" t="s">
        <v>77</v>
      </c>
      <c r="D9733">
        <v>49.45</v>
      </c>
    </row>
    <row r="9734" spans="1:4" x14ac:dyDescent="0.2">
      <c r="A9734">
        <v>105160</v>
      </c>
      <c r="B9734" t="s">
        <v>10513</v>
      </c>
      <c r="C9734" t="s">
        <v>77</v>
      </c>
      <c r="D9734">
        <v>61.01</v>
      </c>
    </row>
    <row r="9735" spans="1:4" x14ac:dyDescent="0.2">
      <c r="A9735">
        <v>94634</v>
      </c>
      <c r="B9735" t="s">
        <v>10514</v>
      </c>
      <c r="C9735" t="s">
        <v>77</v>
      </c>
      <c r="D9735">
        <v>0</v>
      </c>
    </row>
    <row r="9736" spans="1:4" x14ac:dyDescent="0.2">
      <c r="A9736">
        <v>94631</v>
      </c>
      <c r="B9736" t="s">
        <v>10515</v>
      </c>
      <c r="C9736" t="s">
        <v>77</v>
      </c>
      <c r="D9736">
        <v>0</v>
      </c>
    </row>
    <row r="9737" spans="1:4" x14ac:dyDescent="0.2">
      <c r="A9737">
        <v>94632</v>
      </c>
      <c r="B9737" t="s">
        <v>10516</v>
      </c>
      <c r="C9737" t="s">
        <v>77</v>
      </c>
      <c r="D9737">
        <v>0</v>
      </c>
    </row>
    <row r="9738" spans="1:4" x14ac:dyDescent="0.2">
      <c r="A9738">
        <v>94633</v>
      </c>
      <c r="B9738" t="s">
        <v>10517</v>
      </c>
      <c r="C9738" t="s">
        <v>77</v>
      </c>
      <c r="D9738">
        <v>0</v>
      </c>
    </row>
    <row r="9739" spans="1:4" x14ac:dyDescent="0.2">
      <c r="A9739">
        <v>94672</v>
      </c>
      <c r="B9739" t="s">
        <v>10518</v>
      </c>
      <c r="C9739" t="s">
        <v>77</v>
      </c>
      <c r="D9739">
        <v>5.77</v>
      </c>
    </row>
    <row r="9740" spans="1:4" x14ac:dyDescent="0.2">
      <c r="A9740">
        <v>94754</v>
      </c>
      <c r="B9740" t="s">
        <v>10519</v>
      </c>
      <c r="C9740" t="s">
        <v>77</v>
      </c>
      <c r="D9740">
        <v>283.41000000000003</v>
      </c>
    </row>
    <row r="9741" spans="1:4" x14ac:dyDescent="0.2">
      <c r="A9741">
        <v>94740</v>
      </c>
      <c r="B9741" t="s">
        <v>10520</v>
      </c>
      <c r="C9741" t="s">
        <v>77</v>
      </c>
      <c r="D9741">
        <v>9.98</v>
      </c>
    </row>
    <row r="9742" spans="1:4" x14ac:dyDescent="0.2">
      <c r="A9742">
        <v>94742</v>
      </c>
      <c r="B9742" t="s">
        <v>10521</v>
      </c>
      <c r="C9742" t="s">
        <v>77</v>
      </c>
      <c r="D9742">
        <v>16.59</v>
      </c>
    </row>
    <row r="9743" spans="1:4" x14ac:dyDescent="0.2">
      <c r="A9743">
        <v>94744</v>
      </c>
      <c r="B9743" t="s">
        <v>10522</v>
      </c>
      <c r="C9743" t="s">
        <v>77</v>
      </c>
      <c r="D9743">
        <v>26.07</v>
      </c>
    </row>
    <row r="9744" spans="1:4" x14ac:dyDescent="0.2">
      <c r="A9744">
        <v>94746</v>
      </c>
      <c r="B9744" t="s">
        <v>10523</v>
      </c>
      <c r="C9744" t="s">
        <v>77</v>
      </c>
      <c r="D9744">
        <v>37.340000000000003</v>
      </c>
    </row>
    <row r="9745" spans="1:4" x14ac:dyDescent="0.2">
      <c r="A9745">
        <v>94748</v>
      </c>
      <c r="B9745" t="s">
        <v>10524</v>
      </c>
      <c r="C9745" t="s">
        <v>77</v>
      </c>
      <c r="D9745">
        <v>81.56</v>
      </c>
    </row>
    <row r="9746" spans="1:4" x14ac:dyDescent="0.2">
      <c r="A9746">
        <v>94750</v>
      </c>
      <c r="B9746" t="s">
        <v>10525</v>
      </c>
      <c r="C9746" t="s">
        <v>77</v>
      </c>
      <c r="D9746">
        <v>164.16</v>
      </c>
    </row>
    <row r="9747" spans="1:4" x14ac:dyDescent="0.2">
      <c r="A9747">
        <v>94752</v>
      </c>
      <c r="B9747" t="s">
        <v>10526</v>
      </c>
      <c r="C9747" t="s">
        <v>77</v>
      </c>
      <c r="D9747">
        <v>197.66</v>
      </c>
    </row>
    <row r="9748" spans="1:4" x14ac:dyDescent="0.2">
      <c r="A9748">
        <v>96755</v>
      </c>
      <c r="B9748" t="s">
        <v>10527</v>
      </c>
      <c r="C9748" t="s">
        <v>77</v>
      </c>
      <c r="D9748">
        <v>309.10000000000002</v>
      </c>
    </row>
    <row r="9749" spans="1:4" x14ac:dyDescent="0.2">
      <c r="A9749">
        <v>96747</v>
      </c>
      <c r="B9749" t="s">
        <v>10528</v>
      </c>
      <c r="C9749" t="s">
        <v>77</v>
      </c>
      <c r="D9749">
        <v>6.65</v>
      </c>
    </row>
    <row r="9750" spans="1:4" x14ac:dyDescent="0.2">
      <c r="A9750">
        <v>96748</v>
      </c>
      <c r="B9750" t="s">
        <v>10529</v>
      </c>
      <c r="C9750" t="s">
        <v>77</v>
      </c>
      <c r="D9750">
        <v>7.74</v>
      </c>
    </row>
    <row r="9751" spans="1:4" x14ac:dyDescent="0.2">
      <c r="A9751">
        <v>96749</v>
      </c>
      <c r="B9751" t="s">
        <v>10530</v>
      </c>
      <c r="C9751" t="s">
        <v>77</v>
      </c>
      <c r="D9751">
        <v>9.81</v>
      </c>
    </row>
    <row r="9752" spans="1:4" x14ac:dyDescent="0.2">
      <c r="A9752">
        <v>96750</v>
      </c>
      <c r="B9752" t="s">
        <v>10531</v>
      </c>
      <c r="C9752" t="s">
        <v>77</v>
      </c>
      <c r="D9752">
        <v>15.5</v>
      </c>
    </row>
    <row r="9753" spans="1:4" x14ac:dyDescent="0.2">
      <c r="A9753">
        <v>96751</v>
      </c>
      <c r="B9753" t="s">
        <v>10532</v>
      </c>
      <c r="C9753" t="s">
        <v>77</v>
      </c>
      <c r="D9753">
        <v>22.73</v>
      </c>
    </row>
    <row r="9754" spans="1:4" x14ac:dyDescent="0.2">
      <c r="A9754">
        <v>96752</v>
      </c>
      <c r="B9754" t="s">
        <v>10533</v>
      </c>
      <c r="C9754" t="s">
        <v>77</v>
      </c>
      <c r="D9754">
        <v>34.14</v>
      </c>
    </row>
    <row r="9755" spans="1:4" x14ac:dyDescent="0.2">
      <c r="A9755">
        <v>96753</v>
      </c>
      <c r="B9755" t="s">
        <v>10534</v>
      </c>
      <c r="C9755" t="s">
        <v>77</v>
      </c>
      <c r="D9755">
        <v>78.790000000000006</v>
      </c>
    </row>
    <row r="9756" spans="1:4" x14ac:dyDescent="0.2">
      <c r="A9756">
        <v>96754</v>
      </c>
      <c r="B9756" t="s">
        <v>10535</v>
      </c>
      <c r="C9756" t="s">
        <v>77</v>
      </c>
      <c r="D9756">
        <v>101.06</v>
      </c>
    </row>
    <row r="9757" spans="1:4" x14ac:dyDescent="0.2">
      <c r="A9757">
        <v>94686</v>
      </c>
      <c r="B9757" t="s">
        <v>10536</v>
      </c>
      <c r="C9757" t="s">
        <v>77</v>
      </c>
      <c r="D9757">
        <v>236.06</v>
      </c>
    </row>
    <row r="9758" spans="1:4" x14ac:dyDescent="0.2">
      <c r="A9758">
        <v>94674</v>
      </c>
      <c r="B9758" t="s">
        <v>10537</v>
      </c>
      <c r="C9758" t="s">
        <v>77</v>
      </c>
      <c r="D9758">
        <v>7.62</v>
      </c>
    </row>
    <row r="9759" spans="1:4" x14ac:dyDescent="0.2">
      <c r="A9759">
        <v>94676</v>
      </c>
      <c r="B9759" t="s">
        <v>10538</v>
      </c>
      <c r="C9759" t="s">
        <v>77</v>
      </c>
      <c r="D9759">
        <v>12.64</v>
      </c>
    </row>
    <row r="9760" spans="1:4" x14ac:dyDescent="0.2">
      <c r="A9760">
        <v>94678</v>
      </c>
      <c r="B9760" t="s">
        <v>10539</v>
      </c>
      <c r="C9760" t="s">
        <v>77</v>
      </c>
      <c r="D9760">
        <v>14.73</v>
      </c>
    </row>
    <row r="9761" spans="1:4" x14ac:dyDescent="0.2">
      <c r="A9761">
        <v>94680</v>
      </c>
      <c r="B9761" t="s">
        <v>10540</v>
      </c>
      <c r="C9761" t="s">
        <v>77</v>
      </c>
      <c r="D9761">
        <v>41.11</v>
      </c>
    </row>
    <row r="9762" spans="1:4" x14ac:dyDescent="0.2">
      <c r="A9762">
        <v>94682</v>
      </c>
      <c r="B9762" t="s">
        <v>10541</v>
      </c>
      <c r="C9762" t="s">
        <v>77</v>
      </c>
      <c r="D9762">
        <v>101.6</v>
      </c>
    </row>
    <row r="9763" spans="1:4" x14ac:dyDescent="0.2">
      <c r="A9763">
        <v>94684</v>
      </c>
      <c r="B9763" t="s">
        <v>10542</v>
      </c>
      <c r="C9763" t="s">
        <v>77</v>
      </c>
      <c r="D9763">
        <v>122.61</v>
      </c>
    </row>
    <row r="9764" spans="1:4" x14ac:dyDescent="0.2">
      <c r="A9764">
        <v>105219</v>
      </c>
      <c r="B9764" t="s">
        <v>10543</v>
      </c>
      <c r="C9764" t="s">
        <v>77</v>
      </c>
      <c r="D9764">
        <v>11.59</v>
      </c>
    </row>
    <row r="9765" spans="1:4" x14ac:dyDescent="0.2">
      <c r="A9765">
        <v>105220</v>
      </c>
      <c r="B9765" t="s">
        <v>10544</v>
      </c>
      <c r="C9765" t="s">
        <v>77</v>
      </c>
      <c r="D9765">
        <v>15.92</v>
      </c>
    </row>
    <row r="9766" spans="1:4" x14ac:dyDescent="0.2">
      <c r="A9766">
        <v>105221</v>
      </c>
      <c r="B9766" t="s">
        <v>10545</v>
      </c>
      <c r="C9766" t="s">
        <v>77</v>
      </c>
      <c r="D9766">
        <v>24.42</v>
      </c>
    </row>
    <row r="9767" spans="1:4" x14ac:dyDescent="0.2">
      <c r="A9767">
        <v>105166</v>
      </c>
      <c r="B9767" t="s">
        <v>10546</v>
      </c>
      <c r="C9767" t="s">
        <v>77</v>
      </c>
      <c r="D9767">
        <v>36.93</v>
      </c>
    </row>
    <row r="9768" spans="1:4" x14ac:dyDescent="0.2">
      <c r="A9768">
        <v>105222</v>
      </c>
      <c r="B9768" t="s">
        <v>10547</v>
      </c>
      <c r="C9768" t="s">
        <v>77</v>
      </c>
      <c r="D9768">
        <v>69.540000000000006</v>
      </c>
    </row>
    <row r="9769" spans="1:4" x14ac:dyDescent="0.2">
      <c r="A9769">
        <v>105223</v>
      </c>
      <c r="B9769" t="s">
        <v>10548</v>
      </c>
      <c r="C9769" t="s">
        <v>77</v>
      </c>
      <c r="D9769">
        <v>158.72</v>
      </c>
    </row>
    <row r="9770" spans="1:4" x14ac:dyDescent="0.2">
      <c r="A9770">
        <v>105224</v>
      </c>
      <c r="B9770" t="s">
        <v>10549</v>
      </c>
      <c r="C9770" t="s">
        <v>77</v>
      </c>
      <c r="D9770">
        <v>231.52</v>
      </c>
    </row>
    <row r="9771" spans="1:4" x14ac:dyDescent="0.2">
      <c r="A9771">
        <v>105149</v>
      </c>
      <c r="B9771" t="s">
        <v>10550</v>
      </c>
      <c r="C9771" t="s">
        <v>77</v>
      </c>
      <c r="D9771">
        <v>6.87</v>
      </c>
    </row>
    <row r="9772" spans="1:4" x14ac:dyDescent="0.2">
      <c r="A9772">
        <v>105150</v>
      </c>
      <c r="B9772" t="s">
        <v>10551</v>
      </c>
      <c r="C9772" t="s">
        <v>77</v>
      </c>
      <c r="D9772">
        <v>8.1</v>
      </c>
    </row>
    <row r="9773" spans="1:4" x14ac:dyDescent="0.2">
      <c r="A9773">
        <v>105151</v>
      </c>
      <c r="B9773" t="s">
        <v>10552</v>
      </c>
      <c r="C9773" t="s">
        <v>77</v>
      </c>
      <c r="D9773">
        <v>20.46</v>
      </c>
    </row>
    <row r="9774" spans="1:4" x14ac:dyDescent="0.2">
      <c r="A9774">
        <v>105152</v>
      </c>
      <c r="B9774" t="s">
        <v>10553</v>
      </c>
      <c r="C9774" t="s">
        <v>77</v>
      </c>
      <c r="D9774">
        <v>30.58</v>
      </c>
    </row>
    <row r="9775" spans="1:4" x14ac:dyDescent="0.2">
      <c r="A9775">
        <v>105153</v>
      </c>
      <c r="B9775" t="s">
        <v>10554</v>
      </c>
      <c r="C9775" t="s">
        <v>77</v>
      </c>
      <c r="D9775">
        <v>48.16</v>
      </c>
    </row>
    <row r="9776" spans="1:4" x14ac:dyDescent="0.2">
      <c r="A9776">
        <v>105161</v>
      </c>
      <c r="B9776" t="s">
        <v>10555</v>
      </c>
      <c r="C9776" t="s">
        <v>77</v>
      </c>
      <c r="D9776">
        <v>87.34</v>
      </c>
    </row>
    <row r="9777" spans="1:4" x14ac:dyDescent="0.2">
      <c r="A9777">
        <v>105162</v>
      </c>
      <c r="B9777" t="s">
        <v>10556</v>
      </c>
      <c r="C9777" t="s">
        <v>77</v>
      </c>
      <c r="D9777">
        <v>149.53</v>
      </c>
    </row>
    <row r="9778" spans="1:4" x14ac:dyDescent="0.2">
      <c r="A9778">
        <v>105163</v>
      </c>
      <c r="B9778" t="s">
        <v>10557</v>
      </c>
      <c r="C9778" t="s">
        <v>77</v>
      </c>
      <c r="D9778">
        <v>12.86</v>
      </c>
    </row>
    <row r="9779" spans="1:4" x14ac:dyDescent="0.2">
      <c r="A9779">
        <v>105170</v>
      </c>
      <c r="B9779" t="s">
        <v>10558</v>
      </c>
      <c r="C9779" t="s">
        <v>77</v>
      </c>
      <c r="D9779">
        <v>5.45</v>
      </c>
    </row>
    <row r="9780" spans="1:4" x14ac:dyDescent="0.2">
      <c r="A9780">
        <v>105179</v>
      </c>
      <c r="B9780" t="s">
        <v>10559</v>
      </c>
      <c r="C9780" t="s">
        <v>77</v>
      </c>
      <c r="D9780">
        <v>9.27</v>
      </c>
    </row>
    <row r="9781" spans="1:4" x14ac:dyDescent="0.2">
      <c r="A9781">
        <v>105180</v>
      </c>
      <c r="B9781" t="s">
        <v>10560</v>
      </c>
      <c r="C9781" t="s">
        <v>77</v>
      </c>
      <c r="D9781">
        <v>12.69</v>
      </c>
    </row>
    <row r="9782" spans="1:4" x14ac:dyDescent="0.2">
      <c r="A9782">
        <v>105181</v>
      </c>
      <c r="B9782" t="s">
        <v>10561</v>
      </c>
      <c r="C9782" t="s">
        <v>77</v>
      </c>
      <c r="D9782">
        <v>17.12</v>
      </c>
    </row>
    <row r="9783" spans="1:4" x14ac:dyDescent="0.2">
      <c r="A9783">
        <v>105182</v>
      </c>
      <c r="B9783" t="s">
        <v>10562</v>
      </c>
      <c r="C9783" t="s">
        <v>77</v>
      </c>
      <c r="D9783">
        <v>39.44</v>
      </c>
    </row>
    <row r="9784" spans="1:4" x14ac:dyDescent="0.2">
      <c r="A9784">
        <v>105183</v>
      </c>
      <c r="B9784" t="s">
        <v>10563</v>
      </c>
      <c r="C9784" t="s">
        <v>77</v>
      </c>
      <c r="D9784">
        <v>82.29</v>
      </c>
    </row>
    <row r="9785" spans="1:4" x14ac:dyDescent="0.2">
      <c r="A9785">
        <v>105184</v>
      </c>
      <c r="B9785" t="s">
        <v>10564</v>
      </c>
      <c r="C9785" t="s">
        <v>77</v>
      </c>
      <c r="D9785">
        <v>101.93</v>
      </c>
    </row>
    <row r="9786" spans="1:4" x14ac:dyDescent="0.2">
      <c r="A9786">
        <v>94612</v>
      </c>
      <c r="B9786" t="s">
        <v>10565</v>
      </c>
      <c r="C9786" t="s">
        <v>77</v>
      </c>
      <c r="D9786">
        <v>431.32</v>
      </c>
    </row>
    <row r="9787" spans="1:4" x14ac:dyDescent="0.2">
      <c r="A9787">
        <v>105142</v>
      </c>
      <c r="B9787" t="s">
        <v>10566</v>
      </c>
      <c r="C9787" t="s">
        <v>77</v>
      </c>
      <c r="D9787">
        <v>6.56</v>
      </c>
    </row>
    <row r="9788" spans="1:4" x14ac:dyDescent="0.2">
      <c r="A9788">
        <v>105143</v>
      </c>
      <c r="B9788" t="s">
        <v>10567</v>
      </c>
      <c r="C9788" t="s">
        <v>77</v>
      </c>
      <c r="D9788">
        <v>9.8000000000000007</v>
      </c>
    </row>
    <row r="9789" spans="1:4" x14ac:dyDescent="0.2">
      <c r="A9789">
        <v>105144</v>
      </c>
      <c r="B9789" t="s">
        <v>10568</v>
      </c>
      <c r="C9789" t="s">
        <v>77</v>
      </c>
      <c r="D9789">
        <v>20.74</v>
      </c>
    </row>
    <row r="9790" spans="1:4" x14ac:dyDescent="0.2">
      <c r="A9790">
        <v>105173</v>
      </c>
      <c r="B9790" t="s">
        <v>10569</v>
      </c>
      <c r="C9790" t="s">
        <v>77</v>
      </c>
      <c r="D9790">
        <v>72.5</v>
      </c>
    </row>
    <row r="9791" spans="1:4" x14ac:dyDescent="0.2">
      <c r="A9791">
        <v>105175</v>
      </c>
      <c r="B9791" t="s">
        <v>10570</v>
      </c>
      <c r="C9791" t="s">
        <v>77</v>
      </c>
      <c r="D9791">
        <v>103.23</v>
      </c>
    </row>
    <row r="9792" spans="1:4" x14ac:dyDescent="0.2">
      <c r="A9792">
        <v>105174</v>
      </c>
      <c r="B9792" t="s">
        <v>10571</v>
      </c>
      <c r="C9792" t="s">
        <v>77</v>
      </c>
      <c r="D9792">
        <v>104.56</v>
      </c>
    </row>
    <row r="9793" spans="1:4" x14ac:dyDescent="0.2">
      <c r="A9793">
        <v>105145</v>
      </c>
      <c r="B9793" t="s">
        <v>10572</v>
      </c>
      <c r="C9793" t="s">
        <v>77</v>
      </c>
      <c r="D9793">
        <v>11.35</v>
      </c>
    </row>
    <row r="9794" spans="1:4" x14ac:dyDescent="0.2">
      <c r="A9794">
        <v>94606</v>
      </c>
      <c r="B9794" t="s">
        <v>10573</v>
      </c>
      <c r="C9794" t="s">
        <v>77</v>
      </c>
      <c r="D9794">
        <v>81.41</v>
      </c>
    </row>
    <row r="9795" spans="1:4" x14ac:dyDescent="0.2">
      <c r="A9795">
        <v>94608</v>
      </c>
      <c r="B9795" t="s">
        <v>10574</v>
      </c>
      <c r="C9795" t="s">
        <v>77</v>
      </c>
      <c r="D9795">
        <v>206.62</v>
      </c>
    </row>
    <row r="9796" spans="1:4" x14ac:dyDescent="0.2">
      <c r="A9796">
        <v>94610</v>
      </c>
      <c r="B9796" t="s">
        <v>10575</v>
      </c>
      <c r="C9796" t="s">
        <v>77</v>
      </c>
      <c r="D9796">
        <v>303.01</v>
      </c>
    </row>
    <row r="9797" spans="1:4" x14ac:dyDescent="0.2">
      <c r="A9797">
        <v>94657</v>
      </c>
      <c r="B9797" t="s">
        <v>10576</v>
      </c>
      <c r="C9797" t="s">
        <v>77</v>
      </c>
      <c r="D9797">
        <v>3.86</v>
      </c>
    </row>
    <row r="9798" spans="1:4" x14ac:dyDescent="0.2">
      <c r="A9798">
        <v>94659</v>
      </c>
      <c r="B9798" t="s">
        <v>10577</v>
      </c>
      <c r="C9798" t="s">
        <v>77</v>
      </c>
      <c r="D9798">
        <v>6.01</v>
      </c>
    </row>
    <row r="9799" spans="1:4" x14ac:dyDescent="0.2">
      <c r="A9799">
        <v>94739</v>
      </c>
      <c r="B9799" t="s">
        <v>10578</v>
      </c>
      <c r="C9799" t="s">
        <v>77</v>
      </c>
      <c r="D9799">
        <v>232.34</v>
      </c>
    </row>
    <row r="9800" spans="1:4" x14ac:dyDescent="0.2">
      <c r="A9800">
        <v>94725</v>
      </c>
      <c r="B9800" t="s">
        <v>10579</v>
      </c>
      <c r="C9800" t="s">
        <v>77</v>
      </c>
      <c r="D9800">
        <v>7.21</v>
      </c>
    </row>
    <row r="9801" spans="1:4" x14ac:dyDescent="0.2">
      <c r="A9801">
        <v>94727</v>
      </c>
      <c r="B9801" t="s">
        <v>10580</v>
      </c>
      <c r="C9801" t="s">
        <v>77</v>
      </c>
      <c r="D9801">
        <v>11.65</v>
      </c>
    </row>
    <row r="9802" spans="1:4" x14ac:dyDescent="0.2">
      <c r="A9802">
        <v>94729</v>
      </c>
      <c r="B9802" t="s">
        <v>10581</v>
      </c>
      <c r="C9802" t="s">
        <v>77</v>
      </c>
      <c r="D9802">
        <v>19.93</v>
      </c>
    </row>
    <row r="9803" spans="1:4" x14ac:dyDescent="0.2">
      <c r="A9803">
        <v>94731</v>
      </c>
      <c r="B9803" t="s">
        <v>10582</v>
      </c>
      <c r="C9803" t="s">
        <v>77</v>
      </c>
      <c r="D9803">
        <v>26.37</v>
      </c>
    </row>
    <row r="9804" spans="1:4" x14ac:dyDescent="0.2">
      <c r="A9804">
        <v>94733</v>
      </c>
      <c r="B9804" t="s">
        <v>10583</v>
      </c>
      <c r="C9804" t="s">
        <v>77</v>
      </c>
      <c r="D9804">
        <v>45.9</v>
      </c>
    </row>
    <row r="9805" spans="1:4" x14ac:dyDescent="0.2">
      <c r="A9805">
        <v>94863</v>
      </c>
      <c r="B9805" t="s">
        <v>10584</v>
      </c>
      <c r="C9805" t="s">
        <v>77</v>
      </c>
      <c r="D9805">
        <v>157.72999999999999</v>
      </c>
    </row>
    <row r="9806" spans="1:4" x14ac:dyDescent="0.2">
      <c r="A9806">
        <v>94737</v>
      </c>
      <c r="B9806" t="s">
        <v>10585</v>
      </c>
      <c r="C9806" t="s">
        <v>77</v>
      </c>
      <c r="D9806">
        <v>188.49</v>
      </c>
    </row>
    <row r="9807" spans="1:4" x14ac:dyDescent="0.2">
      <c r="A9807">
        <v>94465</v>
      </c>
      <c r="B9807" t="s">
        <v>10586</v>
      </c>
      <c r="C9807" t="s">
        <v>77</v>
      </c>
      <c r="D9807">
        <v>44.13</v>
      </c>
    </row>
    <row r="9808" spans="1:4" x14ac:dyDescent="0.2">
      <c r="A9808">
        <v>94467</v>
      </c>
      <c r="B9808" t="s">
        <v>10587</v>
      </c>
      <c r="C9808" t="s">
        <v>77</v>
      </c>
      <c r="D9808">
        <v>70.319999999999993</v>
      </c>
    </row>
    <row r="9809" spans="1:4" x14ac:dyDescent="0.2">
      <c r="A9809">
        <v>94469</v>
      </c>
      <c r="B9809" t="s">
        <v>10588</v>
      </c>
      <c r="C9809" t="s">
        <v>77</v>
      </c>
      <c r="D9809">
        <v>100.06</v>
      </c>
    </row>
    <row r="9810" spans="1:4" x14ac:dyDescent="0.2">
      <c r="A9810">
        <v>96746</v>
      </c>
      <c r="B9810" t="s">
        <v>10589</v>
      </c>
      <c r="C9810" t="s">
        <v>77</v>
      </c>
      <c r="D9810">
        <v>101.79</v>
      </c>
    </row>
    <row r="9811" spans="1:4" x14ac:dyDescent="0.2">
      <c r="A9811">
        <v>96736</v>
      </c>
      <c r="B9811" t="s">
        <v>10590</v>
      </c>
      <c r="C9811" t="s">
        <v>77</v>
      </c>
      <c r="D9811">
        <v>5.46</v>
      </c>
    </row>
    <row r="9812" spans="1:4" x14ac:dyDescent="0.2">
      <c r="A9812">
        <v>96737</v>
      </c>
      <c r="B9812" t="s">
        <v>10591</v>
      </c>
      <c r="C9812" t="s">
        <v>77</v>
      </c>
      <c r="D9812">
        <v>5.58</v>
      </c>
    </row>
    <row r="9813" spans="1:4" x14ac:dyDescent="0.2">
      <c r="A9813">
        <v>96739</v>
      </c>
      <c r="B9813" t="s">
        <v>10592</v>
      </c>
      <c r="C9813" t="s">
        <v>77</v>
      </c>
      <c r="D9813">
        <v>7.75</v>
      </c>
    </row>
    <row r="9814" spans="1:4" x14ac:dyDescent="0.2">
      <c r="A9814">
        <v>96741</v>
      </c>
      <c r="B9814" t="s">
        <v>10593</v>
      </c>
      <c r="C9814" t="s">
        <v>77</v>
      </c>
      <c r="D9814">
        <v>15.19</v>
      </c>
    </row>
    <row r="9815" spans="1:4" x14ac:dyDescent="0.2">
      <c r="A9815">
        <v>96742</v>
      </c>
      <c r="B9815" t="s">
        <v>10594</v>
      </c>
      <c r="C9815" t="s">
        <v>77</v>
      </c>
      <c r="D9815">
        <v>18.649999999999999</v>
      </c>
    </row>
    <row r="9816" spans="1:4" x14ac:dyDescent="0.2">
      <c r="A9816">
        <v>96743</v>
      </c>
      <c r="B9816" t="s">
        <v>10595</v>
      </c>
      <c r="C9816" t="s">
        <v>77</v>
      </c>
      <c r="D9816">
        <v>29.16</v>
      </c>
    </row>
    <row r="9817" spans="1:4" x14ac:dyDescent="0.2">
      <c r="A9817">
        <v>96744</v>
      </c>
      <c r="B9817" t="s">
        <v>10596</v>
      </c>
      <c r="C9817" t="s">
        <v>77</v>
      </c>
      <c r="D9817">
        <v>49.34</v>
      </c>
    </row>
    <row r="9818" spans="1:4" x14ac:dyDescent="0.2">
      <c r="A9818">
        <v>96745</v>
      </c>
      <c r="B9818" t="s">
        <v>10597</v>
      </c>
      <c r="C9818" t="s">
        <v>77</v>
      </c>
      <c r="D9818">
        <v>77.45</v>
      </c>
    </row>
    <row r="9819" spans="1:4" x14ac:dyDescent="0.2">
      <c r="A9819">
        <v>94671</v>
      </c>
      <c r="B9819" t="s">
        <v>10598</v>
      </c>
      <c r="C9819" t="s">
        <v>77</v>
      </c>
      <c r="D9819">
        <v>100.18</v>
      </c>
    </row>
    <row r="9820" spans="1:4" x14ac:dyDescent="0.2">
      <c r="A9820">
        <v>94661</v>
      </c>
      <c r="B9820" t="s">
        <v>10599</v>
      </c>
      <c r="C9820" t="s">
        <v>77</v>
      </c>
      <c r="D9820">
        <v>9.44</v>
      </c>
    </row>
    <row r="9821" spans="1:4" x14ac:dyDescent="0.2">
      <c r="A9821">
        <v>94663</v>
      </c>
      <c r="B9821" t="s">
        <v>10600</v>
      </c>
      <c r="C9821" t="s">
        <v>77</v>
      </c>
      <c r="D9821">
        <v>11.88</v>
      </c>
    </row>
    <row r="9822" spans="1:4" x14ac:dyDescent="0.2">
      <c r="A9822">
        <v>94665</v>
      </c>
      <c r="B9822" t="s">
        <v>10601</v>
      </c>
      <c r="C9822" t="s">
        <v>77</v>
      </c>
      <c r="D9822">
        <v>23.14</v>
      </c>
    </row>
    <row r="9823" spans="1:4" x14ac:dyDescent="0.2">
      <c r="A9823">
        <v>94667</v>
      </c>
      <c r="B9823" t="s">
        <v>10602</v>
      </c>
      <c r="C9823" t="s">
        <v>77</v>
      </c>
      <c r="D9823">
        <v>34.049999999999997</v>
      </c>
    </row>
    <row r="9824" spans="1:4" x14ac:dyDescent="0.2">
      <c r="A9824">
        <v>94669</v>
      </c>
      <c r="B9824" t="s">
        <v>10603</v>
      </c>
      <c r="C9824" t="s">
        <v>77</v>
      </c>
      <c r="D9824">
        <v>61.25</v>
      </c>
    </row>
    <row r="9825" spans="1:4" x14ac:dyDescent="0.2">
      <c r="A9825">
        <v>105177</v>
      </c>
      <c r="B9825" t="s">
        <v>10604</v>
      </c>
      <c r="C9825" t="s">
        <v>77</v>
      </c>
      <c r="D9825">
        <v>116.18</v>
      </c>
    </row>
    <row r="9826" spans="1:4" x14ac:dyDescent="0.2">
      <c r="A9826">
        <v>105176</v>
      </c>
      <c r="B9826" t="s">
        <v>10605</v>
      </c>
      <c r="C9826" t="s">
        <v>77</v>
      </c>
      <c r="D9826">
        <v>130.41</v>
      </c>
    </row>
    <row r="9827" spans="1:4" x14ac:dyDescent="0.2">
      <c r="A9827">
        <v>94466</v>
      </c>
      <c r="B9827" t="s">
        <v>10606</v>
      </c>
      <c r="C9827" t="s">
        <v>77</v>
      </c>
      <c r="D9827">
        <v>44.15</v>
      </c>
    </row>
    <row r="9828" spans="1:4" x14ac:dyDescent="0.2">
      <c r="A9828">
        <v>94468</v>
      </c>
      <c r="B9828" t="s">
        <v>10607</v>
      </c>
      <c r="C9828" t="s">
        <v>77</v>
      </c>
      <c r="D9828">
        <v>61.98</v>
      </c>
    </row>
    <row r="9829" spans="1:4" x14ac:dyDescent="0.2">
      <c r="A9829">
        <v>94470</v>
      </c>
      <c r="B9829" t="s">
        <v>10608</v>
      </c>
      <c r="C9829" t="s">
        <v>77</v>
      </c>
      <c r="D9829">
        <v>92.64</v>
      </c>
    </row>
    <row r="9830" spans="1:4" x14ac:dyDescent="0.2">
      <c r="A9830">
        <v>105225</v>
      </c>
      <c r="B9830" t="s">
        <v>10609</v>
      </c>
      <c r="C9830" t="s">
        <v>77</v>
      </c>
      <c r="D9830">
        <v>17.39</v>
      </c>
    </row>
    <row r="9831" spans="1:4" x14ac:dyDescent="0.2">
      <c r="A9831">
        <v>105226</v>
      </c>
      <c r="B9831" t="s">
        <v>10610</v>
      </c>
      <c r="C9831" t="s">
        <v>77</v>
      </c>
      <c r="D9831">
        <v>40.159999999999997</v>
      </c>
    </row>
    <row r="9832" spans="1:4" x14ac:dyDescent="0.2">
      <c r="A9832">
        <v>105227</v>
      </c>
      <c r="B9832" t="s">
        <v>10611</v>
      </c>
      <c r="C9832" t="s">
        <v>77</v>
      </c>
      <c r="D9832">
        <v>57.34</v>
      </c>
    </row>
    <row r="9833" spans="1:4" x14ac:dyDescent="0.2">
      <c r="A9833">
        <v>105212</v>
      </c>
      <c r="B9833" t="s">
        <v>10612</v>
      </c>
      <c r="C9833" t="s">
        <v>77</v>
      </c>
      <c r="D9833">
        <v>197.82</v>
      </c>
    </row>
    <row r="9834" spans="1:4" x14ac:dyDescent="0.2">
      <c r="A9834">
        <v>105211</v>
      </c>
      <c r="B9834" t="s">
        <v>10613</v>
      </c>
      <c r="C9834" t="s">
        <v>77</v>
      </c>
      <c r="D9834">
        <v>199.59</v>
      </c>
    </row>
    <row r="9835" spans="1:4" x14ac:dyDescent="0.2">
      <c r="A9835">
        <v>105189</v>
      </c>
      <c r="B9835" t="s">
        <v>10614</v>
      </c>
      <c r="C9835" t="s">
        <v>77</v>
      </c>
      <c r="D9835">
        <v>20.8</v>
      </c>
    </row>
    <row r="9836" spans="1:4" x14ac:dyDescent="0.2">
      <c r="A9836">
        <v>105190</v>
      </c>
      <c r="B9836" t="s">
        <v>10615</v>
      </c>
      <c r="C9836" t="s">
        <v>77</v>
      </c>
      <c r="D9836">
        <v>25.83</v>
      </c>
    </row>
    <row r="9837" spans="1:4" x14ac:dyDescent="0.2">
      <c r="A9837">
        <v>94625</v>
      </c>
      <c r="B9837" t="s">
        <v>10616</v>
      </c>
      <c r="C9837" t="s">
        <v>77</v>
      </c>
      <c r="D9837">
        <v>1550.29</v>
      </c>
    </row>
    <row r="9838" spans="1:4" x14ac:dyDescent="0.2">
      <c r="A9838">
        <v>94622</v>
      </c>
      <c r="B9838" t="s">
        <v>10617</v>
      </c>
      <c r="C9838" t="s">
        <v>77</v>
      </c>
      <c r="D9838">
        <v>203.47</v>
      </c>
    </row>
    <row r="9839" spans="1:4" x14ac:dyDescent="0.2">
      <c r="A9839">
        <v>94623</v>
      </c>
      <c r="B9839" t="s">
        <v>10618</v>
      </c>
      <c r="C9839" t="s">
        <v>77</v>
      </c>
      <c r="D9839">
        <v>489.04</v>
      </c>
    </row>
    <row r="9840" spans="1:4" x14ac:dyDescent="0.2">
      <c r="A9840">
        <v>94624</v>
      </c>
      <c r="B9840" t="s">
        <v>10619</v>
      </c>
      <c r="C9840" t="s">
        <v>77</v>
      </c>
      <c r="D9840">
        <v>738.3</v>
      </c>
    </row>
    <row r="9841" spans="1:4" x14ac:dyDescent="0.2">
      <c r="A9841">
        <v>94763</v>
      </c>
      <c r="B9841" t="s">
        <v>10620</v>
      </c>
      <c r="C9841" t="s">
        <v>77</v>
      </c>
      <c r="D9841">
        <v>353.89</v>
      </c>
    </row>
    <row r="9842" spans="1:4" x14ac:dyDescent="0.2">
      <c r="A9842">
        <v>94756</v>
      </c>
      <c r="B9842" t="s">
        <v>10621</v>
      </c>
      <c r="C9842" t="s">
        <v>77</v>
      </c>
      <c r="D9842">
        <v>12.94</v>
      </c>
    </row>
    <row r="9843" spans="1:4" x14ac:dyDescent="0.2">
      <c r="A9843">
        <v>94757</v>
      </c>
      <c r="B9843" t="s">
        <v>10622</v>
      </c>
      <c r="C9843" t="s">
        <v>77</v>
      </c>
      <c r="D9843">
        <v>20.32</v>
      </c>
    </row>
    <row r="9844" spans="1:4" x14ac:dyDescent="0.2">
      <c r="A9844">
        <v>94758</v>
      </c>
      <c r="B9844" t="s">
        <v>10623</v>
      </c>
      <c r="C9844" t="s">
        <v>77</v>
      </c>
      <c r="D9844">
        <v>50.92</v>
      </c>
    </row>
    <row r="9845" spans="1:4" x14ac:dyDescent="0.2">
      <c r="A9845">
        <v>94759</v>
      </c>
      <c r="B9845" t="s">
        <v>10624</v>
      </c>
      <c r="C9845" t="s">
        <v>77</v>
      </c>
      <c r="D9845">
        <v>64.73</v>
      </c>
    </row>
    <row r="9846" spans="1:4" x14ac:dyDescent="0.2">
      <c r="A9846">
        <v>94760</v>
      </c>
      <c r="B9846" t="s">
        <v>10625</v>
      </c>
      <c r="C9846" t="s">
        <v>77</v>
      </c>
      <c r="D9846">
        <v>102.76</v>
      </c>
    </row>
    <row r="9847" spans="1:4" x14ac:dyDescent="0.2">
      <c r="A9847">
        <v>94761</v>
      </c>
      <c r="B9847" t="s">
        <v>10626</v>
      </c>
      <c r="C9847" t="s">
        <v>77</v>
      </c>
      <c r="D9847">
        <v>221.07</v>
      </c>
    </row>
    <row r="9848" spans="1:4" x14ac:dyDescent="0.2">
      <c r="A9848">
        <v>94762</v>
      </c>
      <c r="B9848" t="s">
        <v>10627</v>
      </c>
      <c r="C9848" t="s">
        <v>77</v>
      </c>
      <c r="D9848">
        <v>268.8</v>
      </c>
    </row>
    <row r="9849" spans="1:4" x14ac:dyDescent="0.2">
      <c r="A9849">
        <v>94462</v>
      </c>
      <c r="B9849" t="s">
        <v>594</v>
      </c>
      <c r="C9849" t="s">
        <v>54</v>
      </c>
      <c r="D9849">
        <v>96.74</v>
      </c>
    </row>
    <row r="9850" spans="1:4" x14ac:dyDescent="0.2">
      <c r="A9850">
        <v>94463</v>
      </c>
      <c r="B9850" t="s">
        <v>10628</v>
      </c>
      <c r="C9850" t="s">
        <v>54</v>
      </c>
      <c r="D9850">
        <v>118.74</v>
      </c>
    </row>
    <row r="9851" spans="1:4" x14ac:dyDescent="0.2">
      <c r="A9851">
        <v>94464</v>
      </c>
      <c r="B9851" t="s">
        <v>10629</v>
      </c>
      <c r="C9851" t="s">
        <v>54</v>
      </c>
      <c r="D9851">
        <v>156.26</v>
      </c>
    </row>
    <row r="9852" spans="1:4" x14ac:dyDescent="0.2">
      <c r="A9852">
        <v>94605</v>
      </c>
      <c r="B9852" t="s">
        <v>10630</v>
      </c>
      <c r="C9852" t="s">
        <v>54</v>
      </c>
      <c r="D9852">
        <v>657.52</v>
      </c>
    </row>
    <row r="9853" spans="1:4" x14ac:dyDescent="0.2">
      <c r="A9853">
        <v>94602</v>
      </c>
      <c r="B9853" t="s">
        <v>10631</v>
      </c>
      <c r="C9853" t="s">
        <v>54</v>
      </c>
      <c r="D9853">
        <v>231.14</v>
      </c>
    </row>
    <row r="9854" spans="1:4" x14ac:dyDescent="0.2">
      <c r="A9854">
        <v>94603</v>
      </c>
      <c r="B9854" t="s">
        <v>10632</v>
      </c>
      <c r="C9854" t="s">
        <v>54</v>
      </c>
      <c r="D9854">
        <v>316.88</v>
      </c>
    </row>
    <row r="9855" spans="1:4" x14ac:dyDescent="0.2">
      <c r="A9855">
        <v>94604</v>
      </c>
      <c r="B9855" t="s">
        <v>10633</v>
      </c>
      <c r="C9855" t="s">
        <v>54</v>
      </c>
      <c r="D9855">
        <v>452.85</v>
      </c>
    </row>
    <row r="9856" spans="1:4" x14ac:dyDescent="0.2">
      <c r="A9856">
        <v>94723</v>
      </c>
      <c r="B9856" t="s">
        <v>10634</v>
      </c>
      <c r="C9856" t="s">
        <v>54</v>
      </c>
      <c r="D9856">
        <v>449.42</v>
      </c>
    </row>
    <row r="9857" spans="1:4" x14ac:dyDescent="0.2">
      <c r="A9857">
        <v>94716</v>
      </c>
      <c r="B9857" t="s">
        <v>10635</v>
      </c>
      <c r="C9857" t="s">
        <v>54</v>
      </c>
      <c r="D9857">
        <v>21.98</v>
      </c>
    </row>
    <row r="9858" spans="1:4" x14ac:dyDescent="0.2">
      <c r="A9858">
        <v>94717</v>
      </c>
      <c r="B9858" t="s">
        <v>10636</v>
      </c>
      <c r="C9858" t="s">
        <v>54</v>
      </c>
      <c r="D9858">
        <v>36.96</v>
      </c>
    </row>
    <row r="9859" spans="1:4" x14ac:dyDescent="0.2">
      <c r="A9859">
        <v>94718</v>
      </c>
      <c r="B9859" t="s">
        <v>10637</v>
      </c>
      <c r="C9859" t="s">
        <v>54</v>
      </c>
      <c r="D9859">
        <v>48.26</v>
      </c>
    </row>
    <row r="9860" spans="1:4" x14ac:dyDescent="0.2">
      <c r="A9860">
        <v>94719</v>
      </c>
      <c r="B9860" t="s">
        <v>10638</v>
      </c>
      <c r="C9860" t="s">
        <v>54</v>
      </c>
      <c r="D9860">
        <v>64.430000000000007</v>
      </c>
    </row>
    <row r="9861" spans="1:4" x14ac:dyDescent="0.2">
      <c r="A9861">
        <v>94720</v>
      </c>
      <c r="B9861" t="s">
        <v>10639</v>
      </c>
      <c r="C9861" t="s">
        <v>54</v>
      </c>
      <c r="D9861">
        <v>94.34</v>
      </c>
    </row>
    <row r="9862" spans="1:4" x14ac:dyDescent="0.2">
      <c r="A9862">
        <v>94721</v>
      </c>
      <c r="B9862" t="s">
        <v>10640</v>
      </c>
      <c r="C9862" t="s">
        <v>54</v>
      </c>
      <c r="D9862">
        <v>152.88999999999999</v>
      </c>
    </row>
    <row r="9863" spans="1:4" x14ac:dyDescent="0.2">
      <c r="A9863">
        <v>94722</v>
      </c>
      <c r="B9863" t="s">
        <v>10641</v>
      </c>
      <c r="C9863" t="s">
        <v>54</v>
      </c>
      <c r="D9863">
        <v>238.55</v>
      </c>
    </row>
    <row r="9864" spans="1:4" x14ac:dyDescent="0.2">
      <c r="A9864">
        <v>96726</v>
      </c>
      <c r="B9864" t="s">
        <v>10642</v>
      </c>
      <c r="C9864" t="s">
        <v>54</v>
      </c>
      <c r="D9864">
        <v>150.83000000000001</v>
      </c>
    </row>
    <row r="9865" spans="1:4" x14ac:dyDescent="0.2">
      <c r="A9865">
        <v>96735</v>
      </c>
      <c r="B9865" t="s">
        <v>10643</v>
      </c>
      <c r="C9865" t="s">
        <v>54</v>
      </c>
      <c r="D9865">
        <v>285.48</v>
      </c>
    </row>
    <row r="9866" spans="1:4" x14ac:dyDescent="0.2">
      <c r="A9866">
        <v>96718</v>
      </c>
      <c r="B9866" t="s">
        <v>10644</v>
      </c>
      <c r="C9866" t="s">
        <v>54</v>
      </c>
      <c r="D9866">
        <v>13.48</v>
      </c>
    </row>
    <row r="9867" spans="1:4" x14ac:dyDescent="0.2">
      <c r="A9867">
        <v>96727</v>
      </c>
      <c r="B9867" t="s">
        <v>10645</v>
      </c>
      <c r="C9867" t="s">
        <v>54</v>
      </c>
      <c r="D9867">
        <v>15.34</v>
      </c>
    </row>
    <row r="9868" spans="1:4" x14ac:dyDescent="0.2">
      <c r="A9868">
        <v>96719</v>
      </c>
      <c r="B9868" t="s">
        <v>10646</v>
      </c>
      <c r="C9868" t="s">
        <v>54</v>
      </c>
      <c r="D9868">
        <v>17.260000000000002</v>
      </c>
    </row>
    <row r="9869" spans="1:4" x14ac:dyDescent="0.2">
      <c r="A9869">
        <v>96728</v>
      </c>
      <c r="B9869" t="s">
        <v>10647</v>
      </c>
      <c r="C9869" t="s">
        <v>54</v>
      </c>
      <c r="D9869">
        <v>19.82</v>
      </c>
    </row>
    <row r="9870" spans="1:4" x14ac:dyDescent="0.2">
      <c r="A9870">
        <v>96720</v>
      </c>
      <c r="B9870" t="s">
        <v>10648</v>
      </c>
      <c r="C9870" t="s">
        <v>54</v>
      </c>
      <c r="D9870">
        <v>15.63</v>
      </c>
    </row>
    <row r="9871" spans="1:4" x14ac:dyDescent="0.2">
      <c r="A9871">
        <v>96729</v>
      </c>
      <c r="B9871" t="s">
        <v>10649</v>
      </c>
      <c r="C9871" t="s">
        <v>54</v>
      </c>
      <c r="D9871">
        <v>25.59</v>
      </c>
    </row>
    <row r="9872" spans="1:4" x14ac:dyDescent="0.2">
      <c r="A9872">
        <v>96721</v>
      </c>
      <c r="B9872" t="s">
        <v>10650</v>
      </c>
      <c r="C9872" t="s">
        <v>54</v>
      </c>
      <c r="D9872">
        <v>20.329999999999998</v>
      </c>
    </row>
    <row r="9873" spans="1:4" x14ac:dyDescent="0.2">
      <c r="A9873">
        <v>96730</v>
      </c>
      <c r="B9873" t="s">
        <v>10651</v>
      </c>
      <c r="C9873" t="s">
        <v>54</v>
      </c>
      <c r="D9873">
        <v>35.4</v>
      </c>
    </row>
    <row r="9874" spans="1:4" x14ac:dyDescent="0.2">
      <c r="A9874">
        <v>96722</v>
      </c>
      <c r="B9874" t="s">
        <v>10652</v>
      </c>
      <c r="C9874" t="s">
        <v>54</v>
      </c>
      <c r="D9874">
        <v>31.21</v>
      </c>
    </row>
    <row r="9875" spans="1:4" x14ac:dyDescent="0.2">
      <c r="A9875">
        <v>96731</v>
      </c>
      <c r="B9875" t="s">
        <v>10653</v>
      </c>
      <c r="C9875" t="s">
        <v>54</v>
      </c>
      <c r="D9875">
        <v>53.54</v>
      </c>
    </row>
    <row r="9876" spans="1:4" x14ac:dyDescent="0.2">
      <c r="A9876">
        <v>96723</v>
      </c>
      <c r="B9876" t="s">
        <v>10654</v>
      </c>
      <c r="C9876" t="s">
        <v>54</v>
      </c>
      <c r="D9876">
        <v>48.53</v>
      </c>
    </row>
    <row r="9877" spans="1:4" x14ac:dyDescent="0.2">
      <c r="A9877">
        <v>96732</v>
      </c>
      <c r="B9877" t="s">
        <v>10655</v>
      </c>
      <c r="C9877" t="s">
        <v>54</v>
      </c>
      <c r="D9877">
        <v>90.26</v>
      </c>
    </row>
    <row r="9878" spans="1:4" x14ac:dyDescent="0.2">
      <c r="A9878">
        <v>96724</v>
      </c>
      <c r="B9878" t="s">
        <v>10656</v>
      </c>
      <c r="C9878" t="s">
        <v>54</v>
      </c>
      <c r="D9878">
        <v>62.3</v>
      </c>
    </row>
    <row r="9879" spans="1:4" x14ac:dyDescent="0.2">
      <c r="A9879">
        <v>96733</v>
      </c>
      <c r="B9879" t="s">
        <v>10657</v>
      </c>
      <c r="C9879" t="s">
        <v>54</v>
      </c>
      <c r="D9879">
        <v>123.03</v>
      </c>
    </row>
    <row r="9880" spans="1:4" x14ac:dyDescent="0.2">
      <c r="A9880">
        <v>96725</v>
      </c>
      <c r="B9880" t="s">
        <v>10658</v>
      </c>
      <c r="C9880" t="s">
        <v>54</v>
      </c>
      <c r="D9880">
        <v>102.04</v>
      </c>
    </row>
    <row r="9881" spans="1:4" x14ac:dyDescent="0.2">
      <c r="A9881">
        <v>96734</v>
      </c>
      <c r="B9881" t="s">
        <v>10659</v>
      </c>
      <c r="C9881" t="s">
        <v>54</v>
      </c>
      <c r="D9881">
        <v>205.28</v>
      </c>
    </row>
    <row r="9882" spans="1:4" x14ac:dyDescent="0.2">
      <c r="A9882">
        <v>94655</v>
      </c>
      <c r="B9882" t="s">
        <v>10660</v>
      </c>
      <c r="C9882" t="s">
        <v>54</v>
      </c>
      <c r="D9882">
        <v>114.07</v>
      </c>
    </row>
    <row r="9883" spans="1:4" x14ac:dyDescent="0.2">
      <c r="A9883">
        <v>94648</v>
      </c>
      <c r="B9883" t="s">
        <v>10661</v>
      </c>
      <c r="C9883" t="s">
        <v>54</v>
      </c>
      <c r="D9883">
        <v>6.4</v>
      </c>
    </row>
    <row r="9884" spans="1:4" x14ac:dyDescent="0.2">
      <c r="A9884">
        <v>94649</v>
      </c>
      <c r="B9884" t="s">
        <v>10662</v>
      </c>
      <c r="C9884" t="s">
        <v>54</v>
      </c>
      <c r="D9884">
        <v>11.93</v>
      </c>
    </row>
    <row r="9885" spans="1:4" x14ac:dyDescent="0.2">
      <c r="A9885">
        <v>94650</v>
      </c>
      <c r="B9885" t="s">
        <v>10663</v>
      </c>
      <c r="C9885" t="s">
        <v>54</v>
      </c>
      <c r="D9885">
        <v>18.059999999999999</v>
      </c>
    </row>
    <row r="9886" spans="1:4" x14ac:dyDescent="0.2">
      <c r="A9886">
        <v>94651</v>
      </c>
      <c r="B9886" t="s">
        <v>10664</v>
      </c>
      <c r="C9886" t="s">
        <v>54</v>
      </c>
      <c r="D9886">
        <v>20.96</v>
      </c>
    </row>
    <row r="9887" spans="1:4" x14ac:dyDescent="0.2">
      <c r="A9887">
        <v>94652</v>
      </c>
      <c r="B9887" t="s">
        <v>10665</v>
      </c>
      <c r="C9887" t="s">
        <v>54</v>
      </c>
      <c r="D9887">
        <v>32.880000000000003</v>
      </c>
    </row>
    <row r="9888" spans="1:4" x14ac:dyDescent="0.2">
      <c r="A9888">
        <v>94653</v>
      </c>
      <c r="B9888" t="s">
        <v>10666</v>
      </c>
      <c r="C9888" t="s">
        <v>54</v>
      </c>
      <c r="D9888">
        <v>53.13</v>
      </c>
    </row>
    <row r="9889" spans="1:4" x14ac:dyDescent="0.2">
      <c r="A9889">
        <v>94654</v>
      </c>
      <c r="B9889" t="s">
        <v>10667</v>
      </c>
      <c r="C9889" t="s">
        <v>54</v>
      </c>
      <c r="D9889">
        <v>72.45</v>
      </c>
    </row>
    <row r="9890" spans="1:4" x14ac:dyDescent="0.2">
      <c r="A9890">
        <v>94689</v>
      </c>
      <c r="B9890" t="s">
        <v>10668</v>
      </c>
      <c r="C9890" t="s">
        <v>77</v>
      </c>
      <c r="D9890">
        <v>9.0500000000000007</v>
      </c>
    </row>
    <row r="9891" spans="1:4" x14ac:dyDescent="0.2">
      <c r="A9891">
        <v>94702</v>
      </c>
      <c r="B9891" t="s">
        <v>10669</v>
      </c>
      <c r="C9891" t="s">
        <v>77</v>
      </c>
      <c r="D9891">
        <v>177.49</v>
      </c>
    </row>
    <row r="9892" spans="1:4" x14ac:dyDescent="0.2">
      <c r="A9892">
        <v>94691</v>
      </c>
      <c r="B9892" t="s">
        <v>10670</v>
      </c>
      <c r="C9892" t="s">
        <v>77</v>
      </c>
      <c r="D9892">
        <v>13.06</v>
      </c>
    </row>
    <row r="9893" spans="1:4" x14ac:dyDescent="0.2">
      <c r="A9893">
        <v>94693</v>
      </c>
      <c r="B9893" t="s">
        <v>10671</v>
      </c>
      <c r="C9893" t="s">
        <v>77</v>
      </c>
      <c r="D9893">
        <v>17.100000000000001</v>
      </c>
    </row>
    <row r="9894" spans="1:4" x14ac:dyDescent="0.2">
      <c r="A9894">
        <v>94695</v>
      </c>
      <c r="B9894" t="s">
        <v>10672</v>
      </c>
      <c r="C9894" t="s">
        <v>77</v>
      </c>
      <c r="D9894">
        <v>29.76</v>
      </c>
    </row>
    <row r="9895" spans="1:4" x14ac:dyDescent="0.2">
      <c r="A9895">
        <v>94698</v>
      </c>
      <c r="B9895" t="s">
        <v>10673</v>
      </c>
      <c r="C9895" t="s">
        <v>77</v>
      </c>
      <c r="D9895">
        <v>63.74</v>
      </c>
    </row>
    <row r="9896" spans="1:4" x14ac:dyDescent="0.2">
      <c r="A9896">
        <v>94700</v>
      </c>
      <c r="B9896" t="s">
        <v>10674</v>
      </c>
      <c r="C9896" t="s">
        <v>77</v>
      </c>
      <c r="D9896">
        <v>123.45</v>
      </c>
    </row>
    <row r="9897" spans="1:4" x14ac:dyDescent="0.2">
      <c r="A9897">
        <v>94477</v>
      </c>
      <c r="B9897" t="s">
        <v>10675</v>
      </c>
      <c r="C9897" t="s">
        <v>77</v>
      </c>
      <c r="D9897">
        <v>84.84</v>
      </c>
    </row>
    <row r="9898" spans="1:4" x14ac:dyDescent="0.2">
      <c r="A9898">
        <v>94478</v>
      </c>
      <c r="B9898" t="s">
        <v>10676</v>
      </c>
      <c r="C9898" t="s">
        <v>77</v>
      </c>
      <c r="D9898">
        <v>138.54</v>
      </c>
    </row>
    <row r="9899" spans="1:4" x14ac:dyDescent="0.2">
      <c r="A9899">
        <v>94479</v>
      </c>
      <c r="B9899" t="s">
        <v>10677</v>
      </c>
      <c r="C9899" t="s">
        <v>77</v>
      </c>
      <c r="D9899">
        <v>179.77</v>
      </c>
    </row>
    <row r="9900" spans="1:4" x14ac:dyDescent="0.2">
      <c r="A9900">
        <v>96764</v>
      </c>
      <c r="B9900" t="s">
        <v>10678</v>
      </c>
      <c r="C9900" t="s">
        <v>77</v>
      </c>
      <c r="D9900">
        <v>281.36</v>
      </c>
    </row>
    <row r="9901" spans="1:4" x14ac:dyDescent="0.2">
      <c r="A9901">
        <v>105164</v>
      </c>
      <c r="B9901" t="s">
        <v>10679</v>
      </c>
      <c r="C9901" t="s">
        <v>77</v>
      </c>
      <c r="D9901">
        <v>9.8699999999999992</v>
      </c>
    </row>
    <row r="9902" spans="1:4" x14ac:dyDescent="0.2">
      <c r="A9902">
        <v>105165</v>
      </c>
      <c r="B9902" t="s">
        <v>10680</v>
      </c>
      <c r="C9902" t="s">
        <v>77</v>
      </c>
      <c r="D9902">
        <v>10.050000000000001</v>
      </c>
    </row>
    <row r="9903" spans="1:4" x14ac:dyDescent="0.2">
      <c r="A9903">
        <v>96758</v>
      </c>
      <c r="B9903" t="s">
        <v>10681</v>
      </c>
      <c r="C9903" t="s">
        <v>77</v>
      </c>
      <c r="D9903">
        <v>15.46</v>
      </c>
    </row>
    <row r="9904" spans="1:4" x14ac:dyDescent="0.2">
      <c r="A9904">
        <v>96759</v>
      </c>
      <c r="B9904" t="s">
        <v>10682</v>
      </c>
      <c r="C9904" t="s">
        <v>77</v>
      </c>
      <c r="D9904">
        <v>22.98</v>
      </c>
    </row>
    <row r="9905" spans="1:4" x14ac:dyDescent="0.2">
      <c r="A9905">
        <v>96760</v>
      </c>
      <c r="B9905" t="s">
        <v>10683</v>
      </c>
      <c r="C9905" t="s">
        <v>77</v>
      </c>
      <c r="D9905">
        <v>37.590000000000003</v>
      </c>
    </row>
    <row r="9906" spans="1:4" x14ac:dyDescent="0.2">
      <c r="A9906">
        <v>96761</v>
      </c>
      <c r="B9906" t="s">
        <v>10684</v>
      </c>
      <c r="C9906" t="s">
        <v>77</v>
      </c>
      <c r="D9906">
        <v>56.11</v>
      </c>
    </row>
    <row r="9907" spans="1:4" x14ac:dyDescent="0.2">
      <c r="A9907">
        <v>96762</v>
      </c>
      <c r="B9907" t="s">
        <v>10685</v>
      </c>
      <c r="C9907" t="s">
        <v>77</v>
      </c>
      <c r="D9907">
        <v>106.01</v>
      </c>
    </row>
    <row r="9908" spans="1:4" x14ac:dyDescent="0.2">
      <c r="A9908">
        <v>96763</v>
      </c>
      <c r="B9908" t="s">
        <v>10686</v>
      </c>
      <c r="C9908" t="s">
        <v>77</v>
      </c>
      <c r="D9908">
        <v>142</v>
      </c>
    </row>
    <row r="9909" spans="1:4" x14ac:dyDescent="0.2">
      <c r="A9909">
        <v>94701</v>
      </c>
      <c r="B9909" t="s">
        <v>10687</v>
      </c>
      <c r="C9909" t="s">
        <v>77</v>
      </c>
      <c r="D9909">
        <v>212.97</v>
      </c>
    </row>
    <row r="9910" spans="1:4" x14ac:dyDescent="0.2">
      <c r="A9910">
        <v>94688</v>
      </c>
      <c r="B9910" t="s">
        <v>10688</v>
      </c>
      <c r="C9910" t="s">
        <v>77</v>
      </c>
      <c r="D9910">
        <v>6.71</v>
      </c>
    </row>
    <row r="9911" spans="1:4" x14ac:dyDescent="0.2">
      <c r="A9911">
        <v>94690</v>
      </c>
      <c r="B9911" t="s">
        <v>10689</v>
      </c>
      <c r="C9911" t="s">
        <v>77</v>
      </c>
      <c r="D9911">
        <v>10.97</v>
      </c>
    </row>
    <row r="9912" spans="1:4" x14ac:dyDescent="0.2">
      <c r="A9912">
        <v>94692</v>
      </c>
      <c r="B9912" t="s">
        <v>10690</v>
      </c>
      <c r="C9912" t="s">
        <v>77</v>
      </c>
      <c r="D9912">
        <v>18.510000000000002</v>
      </c>
    </row>
    <row r="9913" spans="1:4" x14ac:dyDescent="0.2">
      <c r="A9913">
        <v>94694</v>
      </c>
      <c r="B9913" t="s">
        <v>10691</v>
      </c>
      <c r="C9913" t="s">
        <v>77</v>
      </c>
      <c r="D9913">
        <v>23.06</v>
      </c>
    </row>
    <row r="9914" spans="1:4" x14ac:dyDescent="0.2">
      <c r="A9914">
        <v>94696</v>
      </c>
      <c r="B9914" t="s">
        <v>10692</v>
      </c>
      <c r="C9914" t="s">
        <v>77</v>
      </c>
      <c r="D9914">
        <v>48.21</v>
      </c>
    </row>
    <row r="9915" spans="1:4" x14ac:dyDescent="0.2">
      <c r="A9915">
        <v>94697</v>
      </c>
      <c r="B9915" t="s">
        <v>10693</v>
      </c>
      <c r="C9915" t="s">
        <v>77</v>
      </c>
      <c r="D9915">
        <v>82.49</v>
      </c>
    </row>
    <row r="9916" spans="1:4" x14ac:dyDescent="0.2">
      <c r="A9916">
        <v>94699</v>
      </c>
      <c r="B9916" t="s">
        <v>10694</v>
      </c>
      <c r="C9916" t="s">
        <v>77</v>
      </c>
      <c r="D9916">
        <v>109.25</v>
      </c>
    </row>
    <row r="9917" spans="1:4" x14ac:dyDescent="0.2">
      <c r="A9917">
        <v>105167</v>
      </c>
      <c r="B9917" t="s">
        <v>10695</v>
      </c>
      <c r="C9917" t="s">
        <v>77</v>
      </c>
      <c r="D9917">
        <v>197.45</v>
      </c>
    </row>
    <row r="9918" spans="1:4" x14ac:dyDescent="0.2">
      <c r="A9918">
        <v>105168</v>
      </c>
      <c r="B9918" t="s">
        <v>10696</v>
      </c>
      <c r="C9918" t="s">
        <v>77</v>
      </c>
      <c r="D9918">
        <v>0</v>
      </c>
    </row>
    <row r="9919" spans="1:4" x14ac:dyDescent="0.2">
      <c r="A9919">
        <v>105171</v>
      </c>
      <c r="B9919" t="s">
        <v>10697</v>
      </c>
      <c r="C9919" t="s">
        <v>77</v>
      </c>
      <c r="D9919">
        <v>0</v>
      </c>
    </row>
    <row r="9920" spans="1:4" x14ac:dyDescent="0.2">
      <c r="A9920">
        <v>105191</v>
      </c>
      <c r="B9920" t="s">
        <v>10698</v>
      </c>
      <c r="C9920" t="s">
        <v>77</v>
      </c>
      <c r="D9920">
        <v>0</v>
      </c>
    </row>
    <row r="9921" spans="1:4" x14ac:dyDescent="0.2">
      <c r="A9921">
        <v>105192</v>
      </c>
      <c r="B9921" t="s">
        <v>10699</v>
      </c>
      <c r="C9921" t="s">
        <v>77</v>
      </c>
      <c r="D9921">
        <v>0</v>
      </c>
    </row>
    <row r="9922" spans="1:4" x14ac:dyDescent="0.2">
      <c r="A9922">
        <v>96809</v>
      </c>
      <c r="B9922" t="s">
        <v>10700</v>
      </c>
      <c r="C9922" t="s">
        <v>77</v>
      </c>
      <c r="D9922">
        <v>18.149999999999999</v>
      </c>
    </row>
    <row r="9923" spans="1:4" x14ac:dyDescent="0.2">
      <c r="A9923">
        <v>96812</v>
      </c>
      <c r="B9923" t="s">
        <v>10701</v>
      </c>
      <c r="C9923" t="s">
        <v>77</v>
      </c>
      <c r="D9923">
        <v>18.91</v>
      </c>
    </row>
    <row r="9924" spans="1:4" x14ac:dyDescent="0.2">
      <c r="A9924">
        <v>96813</v>
      </c>
      <c r="B9924" t="s">
        <v>10702</v>
      </c>
      <c r="C9924" t="s">
        <v>77</v>
      </c>
      <c r="D9924">
        <v>21.58</v>
      </c>
    </row>
    <row r="9925" spans="1:4" x14ac:dyDescent="0.2">
      <c r="A9925">
        <v>96817</v>
      </c>
      <c r="B9925" t="s">
        <v>10703</v>
      </c>
      <c r="C9925" t="s">
        <v>77</v>
      </c>
      <c r="D9925">
        <v>32.93</v>
      </c>
    </row>
    <row r="9926" spans="1:4" x14ac:dyDescent="0.2">
      <c r="A9926">
        <v>96816</v>
      </c>
      <c r="B9926" t="s">
        <v>10704</v>
      </c>
      <c r="C9926" t="s">
        <v>77</v>
      </c>
      <c r="D9926">
        <v>24.45</v>
      </c>
    </row>
    <row r="9927" spans="1:4" x14ac:dyDescent="0.2">
      <c r="A9927">
        <v>96821</v>
      </c>
      <c r="B9927" t="s">
        <v>10705</v>
      </c>
      <c r="C9927" t="s">
        <v>77</v>
      </c>
      <c r="D9927">
        <v>36.700000000000003</v>
      </c>
    </row>
    <row r="9928" spans="1:4" x14ac:dyDescent="0.2">
      <c r="A9928">
        <v>96824</v>
      </c>
      <c r="B9928" t="s">
        <v>10706</v>
      </c>
      <c r="C9928" t="s">
        <v>77</v>
      </c>
      <c r="D9928">
        <v>17.079999999999998</v>
      </c>
    </row>
    <row r="9929" spans="1:4" x14ac:dyDescent="0.2">
      <c r="A9929">
        <v>96827</v>
      </c>
      <c r="B9929" t="s">
        <v>10707</v>
      </c>
      <c r="C9929" t="s">
        <v>77</v>
      </c>
      <c r="D9929">
        <v>18.64</v>
      </c>
    </row>
    <row r="9930" spans="1:4" x14ac:dyDescent="0.2">
      <c r="A9930">
        <v>96828</v>
      </c>
      <c r="B9930" t="s">
        <v>10708</v>
      </c>
      <c r="C9930" t="s">
        <v>77</v>
      </c>
      <c r="D9930">
        <v>23.1</v>
      </c>
    </row>
    <row r="9931" spans="1:4" x14ac:dyDescent="0.2">
      <c r="A9931">
        <v>96832</v>
      </c>
      <c r="B9931" t="s">
        <v>10709</v>
      </c>
      <c r="C9931" t="s">
        <v>77</v>
      </c>
      <c r="D9931">
        <v>29.27</v>
      </c>
    </row>
    <row r="9932" spans="1:4" x14ac:dyDescent="0.2">
      <c r="A9932">
        <v>104525</v>
      </c>
      <c r="B9932" t="s">
        <v>10710</v>
      </c>
      <c r="C9932" t="s">
        <v>77</v>
      </c>
      <c r="D9932">
        <v>0</v>
      </c>
    </row>
    <row r="9933" spans="1:4" x14ac:dyDescent="0.2">
      <c r="A9933">
        <v>104563</v>
      </c>
      <c r="B9933" t="s">
        <v>10711</v>
      </c>
      <c r="C9933" t="s">
        <v>77</v>
      </c>
      <c r="D9933">
        <v>0</v>
      </c>
    </row>
    <row r="9934" spans="1:4" x14ac:dyDescent="0.2">
      <c r="A9934">
        <v>104531</v>
      </c>
      <c r="B9934" t="s">
        <v>10712</v>
      </c>
      <c r="C9934" t="s">
        <v>77</v>
      </c>
      <c r="D9934">
        <v>0</v>
      </c>
    </row>
    <row r="9935" spans="1:4" x14ac:dyDescent="0.2">
      <c r="A9935">
        <v>104527</v>
      </c>
      <c r="B9935" t="s">
        <v>10713</v>
      </c>
      <c r="C9935" t="s">
        <v>77</v>
      </c>
      <c r="D9935">
        <v>0</v>
      </c>
    </row>
    <row r="9936" spans="1:4" x14ac:dyDescent="0.2">
      <c r="A9936">
        <v>104529</v>
      </c>
      <c r="B9936" t="s">
        <v>10714</v>
      </c>
      <c r="C9936" t="s">
        <v>77</v>
      </c>
      <c r="D9936">
        <v>0</v>
      </c>
    </row>
    <row r="9937" spans="1:4" x14ac:dyDescent="0.2">
      <c r="A9937">
        <v>104564</v>
      </c>
      <c r="B9937" t="s">
        <v>10715</v>
      </c>
      <c r="C9937" t="s">
        <v>77</v>
      </c>
      <c r="D9937">
        <v>0</v>
      </c>
    </row>
    <row r="9938" spans="1:4" x14ac:dyDescent="0.2">
      <c r="A9938">
        <v>104533</v>
      </c>
      <c r="B9938" t="s">
        <v>10716</v>
      </c>
      <c r="C9938" t="s">
        <v>77</v>
      </c>
      <c r="D9938">
        <v>0</v>
      </c>
    </row>
    <row r="9939" spans="1:4" x14ac:dyDescent="0.2">
      <c r="A9939">
        <v>104535</v>
      </c>
      <c r="B9939" t="s">
        <v>10717</v>
      </c>
      <c r="C9939" t="s">
        <v>77</v>
      </c>
      <c r="D9939">
        <v>0</v>
      </c>
    </row>
    <row r="9940" spans="1:4" x14ac:dyDescent="0.2">
      <c r="A9940">
        <v>96810</v>
      </c>
      <c r="B9940" t="s">
        <v>10718</v>
      </c>
      <c r="C9940" t="s">
        <v>77</v>
      </c>
      <c r="D9940">
        <v>19.690000000000001</v>
      </c>
    </row>
    <row r="9941" spans="1:4" x14ac:dyDescent="0.2">
      <c r="A9941">
        <v>104524</v>
      </c>
      <c r="B9941" t="s">
        <v>10719</v>
      </c>
      <c r="C9941" t="s">
        <v>77</v>
      </c>
      <c r="D9941">
        <v>0</v>
      </c>
    </row>
    <row r="9942" spans="1:4" x14ac:dyDescent="0.2">
      <c r="A9942">
        <v>104530</v>
      </c>
      <c r="B9942" t="s">
        <v>10720</v>
      </c>
      <c r="C9942" t="s">
        <v>77</v>
      </c>
      <c r="D9942">
        <v>0</v>
      </c>
    </row>
    <row r="9943" spans="1:4" x14ac:dyDescent="0.2">
      <c r="A9943">
        <v>104526</v>
      </c>
      <c r="B9943" t="s">
        <v>10721</v>
      </c>
      <c r="C9943" t="s">
        <v>77</v>
      </c>
      <c r="D9943">
        <v>0</v>
      </c>
    </row>
    <row r="9944" spans="1:4" x14ac:dyDescent="0.2">
      <c r="A9944">
        <v>104528</v>
      </c>
      <c r="B9944" t="s">
        <v>10722</v>
      </c>
      <c r="C9944" t="s">
        <v>77</v>
      </c>
      <c r="D9944">
        <v>0</v>
      </c>
    </row>
    <row r="9945" spans="1:4" x14ac:dyDescent="0.2">
      <c r="A9945">
        <v>104532</v>
      </c>
      <c r="B9945" t="s">
        <v>10723</v>
      </c>
      <c r="C9945" t="s">
        <v>77</v>
      </c>
      <c r="D9945">
        <v>0</v>
      </c>
    </row>
    <row r="9946" spans="1:4" x14ac:dyDescent="0.2">
      <c r="A9946">
        <v>104534</v>
      </c>
      <c r="B9946" t="s">
        <v>10724</v>
      </c>
      <c r="C9946" t="s">
        <v>77</v>
      </c>
      <c r="D9946">
        <v>0</v>
      </c>
    </row>
    <row r="9947" spans="1:4" x14ac:dyDescent="0.2">
      <c r="A9947">
        <v>96873</v>
      </c>
      <c r="B9947" t="s">
        <v>10725</v>
      </c>
      <c r="C9947" t="s">
        <v>77</v>
      </c>
      <c r="D9947">
        <v>62.48</v>
      </c>
    </row>
    <row r="9948" spans="1:4" x14ac:dyDescent="0.2">
      <c r="A9948">
        <v>96872</v>
      </c>
      <c r="B9948" t="s">
        <v>10726</v>
      </c>
      <c r="C9948" t="s">
        <v>77</v>
      </c>
      <c r="D9948">
        <v>46.55</v>
      </c>
    </row>
    <row r="9949" spans="1:4" x14ac:dyDescent="0.2">
      <c r="A9949">
        <v>96876</v>
      </c>
      <c r="B9949" t="s">
        <v>10727</v>
      </c>
      <c r="C9949" t="s">
        <v>77</v>
      </c>
      <c r="D9949">
        <v>174.31</v>
      </c>
    </row>
    <row r="9950" spans="1:4" x14ac:dyDescent="0.2">
      <c r="A9950">
        <v>96878</v>
      </c>
      <c r="B9950" t="s">
        <v>10728</v>
      </c>
      <c r="C9950" t="s">
        <v>77</v>
      </c>
      <c r="D9950">
        <v>196.25</v>
      </c>
    </row>
    <row r="9951" spans="1:4" x14ac:dyDescent="0.2">
      <c r="A9951">
        <v>96875</v>
      </c>
      <c r="B9951" t="s">
        <v>10729</v>
      </c>
      <c r="C9951" t="s">
        <v>77</v>
      </c>
      <c r="D9951">
        <v>74.959999999999994</v>
      </c>
    </row>
    <row r="9952" spans="1:4" x14ac:dyDescent="0.2">
      <c r="A9952">
        <v>96874</v>
      </c>
      <c r="B9952" t="s">
        <v>10730</v>
      </c>
      <c r="C9952" t="s">
        <v>77</v>
      </c>
      <c r="D9952">
        <v>56.7</v>
      </c>
    </row>
    <row r="9953" spans="1:4" x14ac:dyDescent="0.2">
      <c r="A9953">
        <v>96879</v>
      </c>
      <c r="B9953" t="s">
        <v>10731</v>
      </c>
      <c r="C9953" t="s">
        <v>77</v>
      </c>
      <c r="D9953">
        <v>189.92</v>
      </c>
    </row>
    <row r="9954" spans="1:4" x14ac:dyDescent="0.2">
      <c r="A9954">
        <v>96881</v>
      </c>
      <c r="B9954" t="s">
        <v>10732</v>
      </c>
      <c r="C9954" t="s">
        <v>77</v>
      </c>
      <c r="D9954">
        <v>226.15</v>
      </c>
    </row>
    <row r="9955" spans="1:4" x14ac:dyDescent="0.2">
      <c r="A9955">
        <v>96837</v>
      </c>
      <c r="B9955" t="s">
        <v>10733</v>
      </c>
      <c r="C9955" t="s">
        <v>77</v>
      </c>
      <c r="D9955">
        <v>20.23</v>
      </c>
    </row>
    <row r="9956" spans="1:4" x14ac:dyDescent="0.2">
      <c r="A9956">
        <v>96840</v>
      </c>
      <c r="B9956" t="s">
        <v>10734</v>
      </c>
      <c r="C9956" t="s">
        <v>77</v>
      </c>
      <c r="D9956">
        <v>24.44</v>
      </c>
    </row>
    <row r="9957" spans="1:4" x14ac:dyDescent="0.2">
      <c r="A9957">
        <v>96845</v>
      </c>
      <c r="B9957" t="s">
        <v>10735</v>
      </c>
      <c r="C9957" t="s">
        <v>77</v>
      </c>
      <c r="D9957">
        <v>39.01</v>
      </c>
    </row>
    <row r="9958" spans="1:4" x14ac:dyDescent="0.2">
      <c r="A9958">
        <v>96848</v>
      </c>
      <c r="B9958" t="s">
        <v>10736</v>
      </c>
      <c r="C9958" t="s">
        <v>77</v>
      </c>
      <c r="D9958">
        <v>51.96</v>
      </c>
    </row>
    <row r="9959" spans="1:4" x14ac:dyDescent="0.2">
      <c r="A9959">
        <v>96849</v>
      </c>
      <c r="B9959" t="s">
        <v>10737</v>
      </c>
      <c r="C9959" t="s">
        <v>77</v>
      </c>
      <c r="D9959">
        <v>16.239999999999998</v>
      </c>
    </row>
    <row r="9960" spans="1:4" x14ac:dyDescent="0.2">
      <c r="A9960">
        <v>96852</v>
      </c>
      <c r="B9960" t="s">
        <v>10738</v>
      </c>
      <c r="C9960" t="s">
        <v>77</v>
      </c>
      <c r="D9960">
        <v>20.75</v>
      </c>
    </row>
    <row r="9961" spans="1:4" x14ac:dyDescent="0.2">
      <c r="A9961">
        <v>96855</v>
      </c>
      <c r="B9961" t="s">
        <v>10739</v>
      </c>
      <c r="C9961" t="s">
        <v>77</v>
      </c>
      <c r="D9961">
        <v>32.909999999999997</v>
      </c>
    </row>
    <row r="9962" spans="1:4" x14ac:dyDescent="0.2">
      <c r="A9962">
        <v>96838</v>
      </c>
      <c r="B9962" t="s">
        <v>10740</v>
      </c>
      <c r="C9962" t="s">
        <v>77</v>
      </c>
      <c r="D9962">
        <v>24.19</v>
      </c>
    </row>
    <row r="9963" spans="1:4" x14ac:dyDescent="0.2">
      <c r="A9963">
        <v>96841</v>
      </c>
      <c r="B9963" t="s">
        <v>10741</v>
      </c>
      <c r="C9963" t="s">
        <v>77</v>
      </c>
      <c r="D9963">
        <v>26.93</v>
      </c>
    </row>
    <row r="9964" spans="1:4" x14ac:dyDescent="0.2">
      <c r="A9964">
        <v>96842</v>
      </c>
      <c r="B9964" t="s">
        <v>10742</v>
      </c>
      <c r="C9964" t="s">
        <v>77</v>
      </c>
      <c r="D9964">
        <v>30.89</v>
      </c>
    </row>
    <row r="9965" spans="1:4" x14ac:dyDescent="0.2">
      <c r="A9965">
        <v>96846</v>
      </c>
      <c r="B9965" t="s">
        <v>10743</v>
      </c>
      <c r="C9965" t="s">
        <v>77</v>
      </c>
      <c r="D9965">
        <v>36.19</v>
      </c>
    </row>
    <row r="9966" spans="1:4" x14ac:dyDescent="0.2">
      <c r="A9966">
        <v>96850</v>
      </c>
      <c r="B9966" t="s">
        <v>10744</v>
      </c>
      <c r="C9966" t="s">
        <v>77</v>
      </c>
      <c r="D9966">
        <v>22.63</v>
      </c>
    </row>
    <row r="9967" spans="1:4" x14ac:dyDescent="0.2">
      <c r="A9967">
        <v>96853</v>
      </c>
      <c r="B9967" t="s">
        <v>10745</v>
      </c>
      <c r="C9967" t="s">
        <v>77</v>
      </c>
      <c r="D9967">
        <v>24.35</v>
      </c>
    </row>
    <row r="9968" spans="1:4" x14ac:dyDescent="0.2">
      <c r="A9968">
        <v>96854</v>
      </c>
      <c r="B9968" t="s">
        <v>10746</v>
      </c>
      <c r="C9968" t="s">
        <v>77</v>
      </c>
      <c r="D9968">
        <v>30.15</v>
      </c>
    </row>
    <row r="9969" spans="1:4" x14ac:dyDescent="0.2">
      <c r="A9969">
        <v>104571</v>
      </c>
      <c r="B9969" t="s">
        <v>10747</v>
      </c>
      <c r="C9969" t="s">
        <v>77</v>
      </c>
      <c r="D9969">
        <v>0</v>
      </c>
    </row>
    <row r="9970" spans="1:4" x14ac:dyDescent="0.2">
      <c r="A9970">
        <v>96856</v>
      </c>
      <c r="B9970" t="s">
        <v>10748</v>
      </c>
      <c r="C9970" t="s">
        <v>77</v>
      </c>
      <c r="D9970">
        <v>34.909999999999997</v>
      </c>
    </row>
    <row r="9971" spans="1:4" x14ac:dyDescent="0.2">
      <c r="A9971">
        <v>104566</v>
      </c>
      <c r="B9971" t="s">
        <v>10749</v>
      </c>
      <c r="C9971" t="s">
        <v>77</v>
      </c>
      <c r="D9971">
        <v>0</v>
      </c>
    </row>
    <row r="9972" spans="1:4" x14ac:dyDescent="0.2">
      <c r="A9972">
        <v>104536</v>
      </c>
      <c r="B9972" t="s">
        <v>10750</v>
      </c>
      <c r="C9972" t="s">
        <v>77</v>
      </c>
      <c r="D9972">
        <v>0</v>
      </c>
    </row>
    <row r="9973" spans="1:4" x14ac:dyDescent="0.2">
      <c r="A9973">
        <v>104537</v>
      </c>
      <c r="B9973" t="s">
        <v>10751</v>
      </c>
      <c r="C9973" t="s">
        <v>77</v>
      </c>
      <c r="D9973">
        <v>0</v>
      </c>
    </row>
    <row r="9974" spans="1:4" x14ac:dyDescent="0.2">
      <c r="A9974">
        <v>104572</v>
      </c>
      <c r="B9974" t="s">
        <v>10752</v>
      </c>
      <c r="C9974" t="s">
        <v>77</v>
      </c>
      <c r="D9974">
        <v>0</v>
      </c>
    </row>
    <row r="9975" spans="1:4" x14ac:dyDescent="0.2">
      <c r="A9975">
        <v>104568</v>
      </c>
      <c r="B9975" t="s">
        <v>10753</v>
      </c>
      <c r="C9975" t="s">
        <v>77</v>
      </c>
      <c r="D9975">
        <v>0</v>
      </c>
    </row>
    <row r="9976" spans="1:4" x14ac:dyDescent="0.2">
      <c r="A9976">
        <v>104538</v>
      </c>
      <c r="B9976" t="s">
        <v>10754</v>
      </c>
      <c r="C9976" t="s">
        <v>77</v>
      </c>
      <c r="D9976">
        <v>0</v>
      </c>
    </row>
    <row r="9977" spans="1:4" x14ac:dyDescent="0.2">
      <c r="A9977">
        <v>104570</v>
      </c>
      <c r="B9977" t="s">
        <v>10755</v>
      </c>
      <c r="C9977" t="s">
        <v>77</v>
      </c>
      <c r="D9977">
        <v>0</v>
      </c>
    </row>
    <row r="9978" spans="1:4" x14ac:dyDescent="0.2">
      <c r="A9978">
        <v>104565</v>
      </c>
      <c r="B9978" t="s">
        <v>10756</v>
      </c>
      <c r="C9978" t="s">
        <v>77</v>
      </c>
      <c r="D9978">
        <v>0</v>
      </c>
    </row>
    <row r="9979" spans="1:4" x14ac:dyDescent="0.2">
      <c r="A9979">
        <v>104567</v>
      </c>
      <c r="B9979" t="s">
        <v>10757</v>
      </c>
      <c r="C9979" t="s">
        <v>77</v>
      </c>
      <c r="D9979">
        <v>0</v>
      </c>
    </row>
    <row r="9980" spans="1:4" x14ac:dyDescent="0.2">
      <c r="A9980">
        <v>104569</v>
      </c>
      <c r="B9980" t="s">
        <v>10758</v>
      </c>
      <c r="C9980" t="s">
        <v>77</v>
      </c>
      <c r="D9980">
        <v>0</v>
      </c>
    </row>
    <row r="9981" spans="1:4" x14ac:dyDescent="0.2">
      <c r="A9981">
        <v>96843</v>
      </c>
      <c r="B9981" t="s">
        <v>10759</v>
      </c>
      <c r="C9981" t="s">
        <v>77</v>
      </c>
      <c r="D9981">
        <v>28.11</v>
      </c>
    </row>
    <row r="9982" spans="1:4" x14ac:dyDescent="0.2">
      <c r="A9982">
        <v>96847</v>
      </c>
      <c r="B9982" t="s">
        <v>10760</v>
      </c>
      <c r="C9982" t="s">
        <v>77</v>
      </c>
      <c r="D9982">
        <v>35.67</v>
      </c>
    </row>
    <row r="9983" spans="1:4" x14ac:dyDescent="0.2">
      <c r="A9983">
        <v>96844</v>
      </c>
      <c r="B9983" t="s">
        <v>10761</v>
      </c>
      <c r="C9983" t="s">
        <v>77</v>
      </c>
      <c r="D9983">
        <v>32.43</v>
      </c>
    </row>
    <row r="9984" spans="1:4" x14ac:dyDescent="0.2">
      <c r="A9984">
        <v>96839</v>
      </c>
      <c r="B9984" t="s">
        <v>10762</v>
      </c>
      <c r="C9984" t="s">
        <v>77</v>
      </c>
      <c r="D9984">
        <v>25.06</v>
      </c>
    </row>
    <row r="9985" spans="1:4" x14ac:dyDescent="0.2">
      <c r="A9985">
        <v>104574</v>
      </c>
      <c r="B9985" t="s">
        <v>10763</v>
      </c>
      <c r="C9985" t="s">
        <v>77</v>
      </c>
      <c r="D9985">
        <v>0</v>
      </c>
    </row>
    <row r="9986" spans="1:4" x14ac:dyDescent="0.2">
      <c r="A9986">
        <v>104575</v>
      </c>
      <c r="B9986" t="s">
        <v>10764</v>
      </c>
      <c r="C9986" t="s">
        <v>77</v>
      </c>
      <c r="D9986">
        <v>0</v>
      </c>
    </row>
    <row r="9987" spans="1:4" x14ac:dyDescent="0.2">
      <c r="A9987">
        <v>104573</v>
      </c>
      <c r="B9987" t="s">
        <v>10765</v>
      </c>
      <c r="C9987" t="s">
        <v>77</v>
      </c>
      <c r="D9987">
        <v>0</v>
      </c>
    </row>
    <row r="9988" spans="1:4" x14ac:dyDescent="0.2">
      <c r="A9988">
        <v>96805</v>
      </c>
      <c r="B9988" t="s">
        <v>10766</v>
      </c>
      <c r="C9988" t="s">
        <v>77</v>
      </c>
      <c r="D9988">
        <v>217.94</v>
      </c>
    </row>
    <row r="9989" spans="1:4" x14ac:dyDescent="0.2">
      <c r="A9989">
        <v>96802</v>
      </c>
      <c r="B9989" t="s">
        <v>10767</v>
      </c>
      <c r="C9989" t="s">
        <v>77</v>
      </c>
      <c r="D9989">
        <v>425.59</v>
      </c>
    </row>
    <row r="9990" spans="1:4" x14ac:dyDescent="0.2">
      <c r="A9990">
        <v>96806</v>
      </c>
      <c r="B9990" t="s">
        <v>10768</v>
      </c>
      <c r="C9990" t="s">
        <v>77</v>
      </c>
      <c r="D9990">
        <v>82.29</v>
      </c>
    </row>
    <row r="9991" spans="1:4" x14ac:dyDescent="0.2">
      <c r="A9991">
        <v>96803</v>
      </c>
      <c r="B9991" t="s">
        <v>10769</v>
      </c>
      <c r="C9991" t="s">
        <v>77</v>
      </c>
      <c r="D9991">
        <v>75.930000000000007</v>
      </c>
    </row>
    <row r="9992" spans="1:4" x14ac:dyDescent="0.2">
      <c r="A9992">
        <v>96807</v>
      </c>
      <c r="B9992" t="s">
        <v>10770</v>
      </c>
      <c r="C9992" t="s">
        <v>77</v>
      </c>
      <c r="D9992">
        <v>131.1</v>
      </c>
    </row>
    <row r="9993" spans="1:4" x14ac:dyDescent="0.2">
      <c r="A9993">
        <v>96804</v>
      </c>
      <c r="B9993" t="s">
        <v>10771</v>
      </c>
      <c r="C9993" t="s">
        <v>77</v>
      </c>
      <c r="D9993">
        <v>120.72</v>
      </c>
    </row>
    <row r="9994" spans="1:4" x14ac:dyDescent="0.2">
      <c r="A9994">
        <v>96829</v>
      </c>
      <c r="B9994" t="s">
        <v>10772</v>
      </c>
      <c r="C9994" t="s">
        <v>77</v>
      </c>
      <c r="D9994">
        <v>18.190000000000001</v>
      </c>
    </row>
    <row r="9995" spans="1:4" x14ac:dyDescent="0.2">
      <c r="A9995">
        <v>96833</v>
      </c>
      <c r="B9995" t="s">
        <v>10773</v>
      </c>
      <c r="C9995" t="s">
        <v>77</v>
      </c>
      <c r="D9995">
        <v>23.3</v>
      </c>
    </row>
    <row r="9996" spans="1:4" x14ac:dyDescent="0.2">
      <c r="A9996">
        <v>96836</v>
      </c>
      <c r="B9996" t="s">
        <v>10774</v>
      </c>
      <c r="C9996" t="s">
        <v>77</v>
      </c>
      <c r="D9996">
        <v>33.43</v>
      </c>
    </row>
    <row r="9997" spans="1:4" x14ac:dyDescent="0.2">
      <c r="A9997">
        <v>104576</v>
      </c>
      <c r="B9997" t="s">
        <v>10775</v>
      </c>
      <c r="C9997" t="s">
        <v>77</v>
      </c>
      <c r="D9997">
        <v>15.56</v>
      </c>
    </row>
    <row r="9998" spans="1:4" x14ac:dyDescent="0.2">
      <c r="A9998">
        <v>104577</v>
      </c>
      <c r="B9998" t="s">
        <v>10776</v>
      </c>
      <c r="C9998" t="s">
        <v>77</v>
      </c>
      <c r="D9998">
        <v>21.15</v>
      </c>
    </row>
    <row r="9999" spans="1:4" x14ac:dyDescent="0.2">
      <c r="A9999">
        <v>104578</v>
      </c>
      <c r="B9999" t="s">
        <v>10777</v>
      </c>
      <c r="C9999" t="s">
        <v>77</v>
      </c>
      <c r="D9999">
        <v>22.66</v>
      </c>
    </row>
    <row r="10000" spans="1:4" x14ac:dyDescent="0.2">
      <c r="A10000">
        <v>104580</v>
      </c>
      <c r="B10000" t="s">
        <v>10778</v>
      </c>
      <c r="C10000" t="s">
        <v>77</v>
      </c>
      <c r="D10000">
        <v>0</v>
      </c>
    </row>
    <row r="10001" spans="1:4" x14ac:dyDescent="0.2">
      <c r="A10001">
        <v>104579</v>
      </c>
      <c r="B10001" t="s">
        <v>10779</v>
      </c>
      <c r="C10001" t="s">
        <v>77</v>
      </c>
      <c r="D10001">
        <v>29.86</v>
      </c>
    </row>
    <row r="10002" spans="1:4" x14ac:dyDescent="0.2">
      <c r="A10002">
        <v>96823</v>
      </c>
      <c r="B10002" t="s">
        <v>10780</v>
      </c>
      <c r="C10002" t="s">
        <v>77</v>
      </c>
      <c r="D10002">
        <v>11.01</v>
      </c>
    </row>
    <row r="10003" spans="1:4" x14ac:dyDescent="0.2">
      <c r="A10003">
        <v>96826</v>
      </c>
      <c r="B10003" t="s">
        <v>10781</v>
      </c>
      <c r="C10003" t="s">
        <v>77</v>
      </c>
      <c r="D10003">
        <v>12.75</v>
      </c>
    </row>
    <row r="10004" spans="1:4" x14ac:dyDescent="0.2">
      <c r="A10004">
        <v>96830</v>
      </c>
      <c r="B10004" t="s">
        <v>10782</v>
      </c>
      <c r="C10004" t="s">
        <v>77</v>
      </c>
      <c r="D10004">
        <v>20.350000000000001</v>
      </c>
    </row>
    <row r="10005" spans="1:4" x14ac:dyDescent="0.2">
      <c r="A10005">
        <v>96834</v>
      </c>
      <c r="B10005" t="s">
        <v>10783</v>
      </c>
      <c r="C10005" t="s">
        <v>77</v>
      </c>
      <c r="D10005">
        <v>27.66</v>
      </c>
    </row>
    <row r="10006" spans="1:4" x14ac:dyDescent="0.2">
      <c r="A10006">
        <v>104581</v>
      </c>
      <c r="B10006" t="s">
        <v>10784</v>
      </c>
      <c r="C10006" t="s">
        <v>77</v>
      </c>
      <c r="D10006">
        <v>14.22</v>
      </c>
    </row>
    <row r="10007" spans="1:4" x14ac:dyDescent="0.2">
      <c r="A10007">
        <v>104582</v>
      </c>
      <c r="B10007" t="s">
        <v>10785</v>
      </c>
      <c r="C10007" t="s">
        <v>77</v>
      </c>
      <c r="D10007">
        <v>18.22</v>
      </c>
    </row>
    <row r="10008" spans="1:4" x14ac:dyDescent="0.2">
      <c r="A10008">
        <v>104583</v>
      </c>
      <c r="B10008" t="s">
        <v>10786</v>
      </c>
      <c r="C10008" t="s">
        <v>77</v>
      </c>
      <c r="D10008">
        <v>29.62</v>
      </c>
    </row>
    <row r="10009" spans="1:4" x14ac:dyDescent="0.2">
      <c r="A10009">
        <v>104584</v>
      </c>
      <c r="B10009" t="s">
        <v>10787</v>
      </c>
      <c r="C10009" t="s">
        <v>77</v>
      </c>
      <c r="D10009">
        <v>35.5</v>
      </c>
    </row>
    <row r="10010" spans="1:4" x14ac:dyDescent="0.2">
      <c r="A10010">
        <v>104585</v>
      </c>
      <c r="B10010" t="s">
        <v>10788</v>
      </c>
      <c r="C10010" t="s">
        <v>77</v>
      </c>
      <c r="D10010">
        <v>0</v>
      </c>
    </row>
    <row r="10011" spans="1:4" x14ac:dyDescent="0.2">
      <c r="A10011">
        <v>104587</v>
      </c>
      <c r="B10011" t="s">
        <v>10789</v>
      </c>
      <c r="C10011" t="s">
        <v>77</v>
      </c>
      <c r="D10011">
        <v>0</v>
      </c>
    </row>
    <row r="10012" spans="1:4" x14ac:dyDescent="0.2">
      <c r="A10012">
        <v>104586</v>
      </c>
      <c r="B10012" t="s">
        <v>10790</v>
      </c>
      <c r="C10012" t="s">
        <v>77</v>
      </c>
      <c r="D10012">
        <v>0</v>
      </c>
    </row>
    <row r="10013" spans="1:4" x14ac:dyDescent="0.2">
      <c r="A10013">
        <v>96798</v>
      </c>
      <c r="B10013" t="s">
        <v>10791</v>
      </c>
      <c r="C10013" t="s">
        <v>54</v>
      </c>
      <c r="D10013">
        <v>7.61</v>
      </c>
    </row>
    <row r="10014" spans="1:4" x14ac:dyDescent="0.2">
      <c r="A10014">
        <v>96799</v>
      </c>
      <c r="B10014" t="s">
        <v>10792</v>
      </c>
      <c r="C10014" t="s">
        <v>54</v>
      </c>
      <c r="D10014">
        <v>9.76</v>
      </c>
    </row>
    <row r="10015" spans="1:4" x14ac:dyDescent="0.2">
      <c r="A10015">
        <v>96800</v>
      </c>
      <c r="B10015" t="s">
        <v>10793</v>
      </c>
      <c r="C10015" t="s">
        <v>54</v>
      </c>
      <c r="D10015">
        <v>13.29</v>
      </c>
    </row>
    <row r="10016" spans="1:4" x14ac:dyDescent="0.2">
      <c r="A10016">
        <v>96801</v>
      </c>
      <c r="B10016" t="s">
        <v>10794</v>
      </c>
      <c r="C10016" t="s">
        <v>54</v>
      </c>
      <c r="D10016">
        <v>20.170000000000002</v>
      </c>
    </row>
    <row r="10017" spans="1:4" x14ac:dyDescent="0.2">
      <c r="A10017">
        <v>104539</v>
      </c>
      <c r="B10017" t="s">
        <v>10795</v>
      </c>
      <c r="C10017" t="s">
        <v>77</v>
      </c>
      <c r="D10017">
        <v>0</v>
      </c>
    </row>
    <row r="10018" spans="1:4" x14ac:dyDescent="0.2">
      <c r="A10018">
        <v>104541</v>
      </c>
      <c r="B10018" t="s">
        <v>10796</v>
      </c>
      <c r="C10018" t="s">
        <v>77</v>
      </c>
      <c r="D10018">
        <v>0</v>
      </c>
    </row>
    <row r="10019" spans="1:4" x14ac:dyDescent="0.2">
      <c r="A10019">
        <v>104540</v>
      </c>
      <c r="B10019" t="s">
        <v>10797</v>
      </c>
      <c r="C10019" t="s">
        <v>77</v>
      </c>
      <c r="D10019">
        <v>0</v>
      </c>
    </row>
    <row r="10020" spans="1:4" x14ac:dyDescent="0.2">
      <c r="A10020">
        <v>104543</v>
      </c>
      <c r="B10020" t="s">
        <v>10798</v>
      </c>
      <c r="C10020" t="s">
        <v>77</v>
      </c>
      <c r="D10020">
        <v>0</v>
      </c>
    </row>
    <row r="10021" spans="1:4" x14ac:dyDescent="0.2">
      <c r="A10021">
        <v>104544</v>
      </c>
      <c r="B10021" t="s">
        <v>10799</v>
      </c>
      <c r="C10021" t="s">
        <v>77</v>
      </c>
      <c r="D10021">
        <v>0</v>
      </c>
    </row>
    <row r="10022" spans="1:4" x14ac:dyDescent="0.2">
      <c r="A10022">
        <v>104545</v>
      </c>
      <c r="B10022" t="s">
        <v>10800</v>
      </c>
      <c r="C10022" t="s">
        <v>77</v>
      </c>
      <c r="D10022">
        <v>0</v>
      </c>
    </row>
    <row r="10023" spans="1:4" x14ac:dyDescent="0.2">
      <c r="A10023">
        <v>104542</v>
      </c>
      <c r="B10023" t="s">
        <v>10801</v>
      </c>
      <c r="C10023" t="s">
        <v>77</v>
      </c>
      <c r="D10023">
        <v>0</v>
      </c>
    </row>
    <row r="10024" spans="1:4" x14ac:dyDescent="0.2">
      <c r="A10024">
        <v>104592</v>
      </c>
      <c r="B10024" t="s">
        <v>10802</v>
      </c>
      <c r="C10024" t="s">
        <v>77</v>
      </c>
      <c r="D10024">
        <v>0</v>
      </c>
    </row>
    <row r="10025" spans="1:4" x14ac:dyDescent="0.2">
      <c r="A10025">
        <v>104548</v>
      </c>
      <c r="B10025" t="s">
        <v>10803</v>
      </c>
      <c r="C10025" t="s">
        <v>77</v>
      </c>
      <c r="D10025">
        <v>0</v>
      </c>
    </row>
    <row r="10026" spans="1:4" x14ac:dyDescent="0.2">
      <c r="A10026">
        <v>104546</v>
      </c>
      <c r="B10026" t="s">
        <v>10804</v>
      </c>
      <c r="C10026" t="s">
        <v>77</v>
      </c>
      <c r="D10026">
        <v>0</v>
      </c>
    </row>
    <row r="10027" spans="1:4" x14ac:dyDescent="0.2">
      <c r="A10027">
        <v>104549</v>
      </c>
      <c r="B10027" t="s">
        <v>10805</v>
      </c>
      <c r="C10027" t="s">
        <v>77</v>
      </c>
      <c r="D10027">
        <v>0</v>
      </c>
    </row>
    <row r="10028" spans="1:4" x14ac:dyDescent="0.2">
      <c r="A10028">
        <v>104550</v>
      </c>
      <c r="B10028" t="s">
        <v>10806</v>
      </c>
      <c r="C10028" t="s">
        <v>77</v>
      </c>
      <c r="D10028">
        <v>0</v>
      </c>
    </row>
    <row r="10029" spans="1:4" x14ac:dyDescent="0.2">
      <c r="A10029">
        <v>104552</v>
      </c>
      <c r="B10029" t="s">
        <v>10807</v>
      </c>
      <c r="C10029" t="s">
        <v>77</v>
      </c>
      <c r="D10029">
        <v>0</v>
      </c>
    </row>
    <row r="10030" spans="1:4" x14ac:dyDescent="0.2">
      <c r="A10030">
        <v>104551</v>
      </c>
      <c r="B10030" t="s">
        <v>10808</v>
      </c>
      <c r="C10030" t="s">
        <v>77</v>
      </c>
      <c r="D10030">
        <v>0</v>
      </c>
    </row>
    <row r="10031" spans="1:4" x14ac:dyDescent="0.2">
      <c r="A10031">
        <v>104553</v>
      </c>
      <c r="B10031" t="s">
        <v>10809</v>
      </c>
      <c r="C10031" t="s">
        <v>77</v>
      </c>
      <c r="D10031">
        <v>0</v>
      </c>
    </row>
    <row r="10032" spans="1:4" x14ac:dyDescent="0.2">
      <c r="A10032">
        <v>104554</v>
      </c>
      <c r="B10032" t="s">
        <v>10810</v>
      </c>
      <c r="C10032" t="s">
        <v>77</v>
      </c>
      <c r="D10032">
        <v>0</v>
      </c>
    </row>
    <row r="10033" spans="1:4" x14ac:dyDescent="0.2">
      <c r="A10033">
        <v>104555</v>
      </c>
      <c r="B10033" t="s">
        <v>10811</v>
      </c>
      <c r="C10033" t="s">
        <v>77</v>
      </c>
      <c r="D10033">
        <v>0</v>
      </c>
    </row>
    <row r="10034" spans="1:4" x14ac:dyDescent="0.2">
      <c r="A10034">
        <v>104556</v>
      </c>
      <c r="B10034" t="s">
        <v>10812</v>
      </c>
      <c r="C10034" t="s">
        <v>77</v>
      </c>
      <c r="D10034">
        <v>0</v>
      </c>
    </row>
    <row r="10035" spans="1:4" x14ac:dyDescent="0.2">
      <c r="A10035">
        <v>104558</v>
      </c>
      <c r="B10035" t="s">
        <v>10813</v>
      </c>
      <c r="C10035" t="s">
        <v>77</v>
      </c>
      <c r="D10035">
        <v>0</v>
      </c>
    </row>
    <row r="10036" spans="1:4" x14ac:dyDescent="0.2">
      <c r="A10036">
        <v>104559</v>
      </c>
      <c r="B10036" t="s">
        <v>10814</v>
      </c>
      <c r="C10036" t="s">
        <v>77</v>
      </c>
      <c r="D10036">
        <v>0</v>
      </c>
    </row>
    <row r="10037" spans="1:4" x14ac:dyDescent="0.2">
      <c r="A10037">
        <v>104560</v>
      </c>
      <c r="B10037" t="s">
        <v>10815</v>
      </c>
      <c r="C10037" t="s">
        <v>77</v>
      </c>
      <c r="D10037">
        <v>0</v>
      </c>
    </row>
    <row r="10038" spans="1:4" x14ac:dyDescent="0.2">
      <c r="A10038">
        <v>104557</v>
      </c>
      <c r="B10038" t="s">
        <v>10816</v>
      </c>
      <c r="C10038" t="s">
        <v>77</v>
      </c>
      <c r="D10038">
        <v>0</v>
      </c>
    </row>
    <row r="10039" spans="1:4" x14ac:dyDescent="0.2">
      <c r="A10039">
        <v>104561</v>
      </c>
      <c r="B10039" t="s">
        <v>10817</v>
      </c>
      <c r="C10039" t="s">
        <v>77</v>
      </c>
      <c r="D10039">
        <v>0</v>
      </c>
    </row>
    <row r="10040" spans="1:4" x14ac:dyDescent="0.2">
      <c r="A10040">
        <v>104562</v>
      </c>
      <c r="B10040" t="s">
        <v>10818</v>
      </c>
      <c r="C10040" t="s">
        <v>77</v>
      </c>
      <c r="D10040">
        <v>0</v>
      </c>
    </row>
    <row r="10041" spans="1:4" x14ac:dyDescent="0.2">
      <c r="A10041">
        <v>96860</v>
      </c>
      <c r="B10041" t="s">
        <v>10819</v>
      </c>
      <c r="C10041" t="s">
        <v>77</v>
      </c>
      <c r="D10041">
        <v>29.04</v>
      </c>
    </row>
    <row r="10042" spans="1:4" x14ac:dyDescent="0.2">
      <c r="A10042">
        <v>96862</v>
      </c>
      <c r="B10042" t="s">
        <v>10820</v>
      </c>
      <c r="C10042" t="s">
        <v>77</v>
      </c>
      <c r="D10042">
        <v>35.770000000000003</v>
      </c>
    </row>
    <row r="10043" spans="1:4" x14ac:dyDescent="0.2">
      <c r="A10043">
        <v>96864</v>
      </c>
      <c r="B10043" t="s">
        <v>10821</v>
      </c>
      <c r="C10043" t="s">
        <v>77</v>
      </c>
      <c r="D10043">
        <v>50.95</v>
      </c>
    </row>
    <row r="10044" spans="1:4" x14ac:dyDescent="0.2">
      <c r="A10044">
        <v>96866</v>
      </c>
      <c r="B10044" t="s">
        <v>10822</v>
      </c>
      <c r="C10044" t="s">
        <v>77</v>
      </c>
      <c r="D10044">
        <v>66.44</v>
      </c>
    </row>
    <row r="10045" spans="1:4" x14ac:dyDescent="0.2">
      <c r="A10045">
        <v>96868</v>
      </c>
      <c r="B10045" t="s">
        <v>10823</v>
      </c>
      <c r="C10045" t="s">
        <v>77</v>
      </c>
      <c r="D10045">
        <v>18.899999999999999</v>
      </c>
    </row>
    <row r="10046" spans="1:4" x14ac:dyDescent="0.2">
      <c r="A10046">
        <v>96869</v>
      </c>
      <c r="B10046" t="s">
        <v>10824</v>
      </c>
      <c r="C10046" t="s">
        <v>77</v>
      </c>
      <c r="D10046">
        <v>29.34</v>
      </c>
    </row>
    <row r="10047" spans="1:4" x14ac:dyDescent="0.2">
      <c r="A10047">
        <v>96870</v>
      </c>
      <c r="B10047" t="s">
        <v>10825</v>
      </c>
      <c r="C10047" t="s">
        <v>77</v>
      </c>
      <c r="D10047">
        <v>44.47</v>
      </c>
    </row>
    <row r="10048" spans="1:4" x14ac:dyDescent="0.2">
      <c r="A10048">
        <v>96871</v>
      </c>
      <c r="B10048" t="s">
        <v>10826</v>
      </c>
      <c r="C10048" t="s">
        <v>77</v>
      </c>
      <c r="D10048">
        <v>50.7</v>
      </c>
    </row>
    <row r="10049" spans="1:4" x14ac:dyDescent="0.2">
      <c r="A10049">
        <v>96861</v>
      </c>
      <c r="B10049" t="s">
        <v>10827</v>
      </c>
      <c r="C10049" t="s">
        <v>77</v>
      </c>
      <c r="D10049">
        <v>36.76</v>
      </c>
    </row>
    <row r="10050" spans="1:4" x14ac:dyDescent="0.2">
      <c r="A10050">
        <v>96863</v>
      </c>
      <c r="B10050" t="s">
        <v>10828</v>
      </c>
      <c r="C10050" t="s">
        <v>77</v>
      </c>
      <c r="D10050">
        <v>37.53</v>
      </c>
    </row>
    <row r="10051" spans="1:4" x14ac:dyDescent="0.2">
      <c r="A10051">
        <v>96865</v>
      </c>
      <c r="B10051" t="s">
        <v>10829</v>
      </c>
      <c r="C10051" t="s">
        <v>77</v>
      </c>
      <c r="D10051">
        <v>44.25</v>
      </c>
    </row>
    <row r="10052" spans="1:4" x14ac:dyDescent="0.2">
      <c r="A10052">
        <v>96814</v>
      </c>
      <c r="B10052" t="s">
        <v>10830</v>
      </c>
      <c r="C10052" t="s">
        <v>77</v>
      </c>
      <c r="D10052">
        <v>15.56</v>
      </c>
    </row>
    <row r="10053" spans="1:4" x14ac:dyDescent="0.2">
      <c r="A10053">
        <v>96818</v>
      </c>
      <c r="B10053" t="s">
        <v>10831</v>
      </c>
      <c r="C10053" t="s">
        <v>77</v>
      </c>
      <c r="D10053">
        <v>21.15</v>
      </c>
    </row>
    <row r="10054" spans="1:4" x14ac:dyDescent="0.2">
      <c r="A10054">
        <v>96819</v>
      </c>
      <c r="B10054" t="s">
        <v>10832</v>
      </c>
      <c r="C10054" t="s">
        <v>77</v>
      </c>
      <c r="D10054">
        <v>22.66</v>
      </c>
    </row>
    <row r="10055" spans="1:4" x14ac:dyDescent="0.2">
      <c r="A10055">
        <v>96822</v>
      </c>
      <c r="B10055" t="s">
        <v>10833</v>
      </c>
      <c r="C10055" t="s">
        <v>77</v>
      </c>
      <c r="D10055">
        <v>29.86</v>
      </c>
    </row>
    <row r="10056" spans="1:4" x14ac:dyDescent="0.2">
      <c r="A10056">
        <v>96808</v>
      </c>
      <c r="B10056" t="s">
        <v>10834</v>
      </c>
      <c r="C10056" t="s">
        <v>77</v>
      </c>
      <c r="D10056">
        <v>16.350000000000001</v>
      </c>
    </row>
    <row r="10057" spans="1:4" x14ac:dyDescent="0.2">
      <c r="A10057">
        <v>96811</v>
      </c>
      <c r="B10057" t="s">
        <v>10835</v>
      </c>
      <c r="C10057" t="s">
        <v>77</v>
      </c>
      <c r="D10057">
        <v>20.74</v>
      </c>
    </row>
    <row r="10058" spans="1:4" x14ac:dyDescent="0.2">
      <c r="A10058">
        <v>96815</v>
      </c>
      <c r="B10058" t="s">
        <v>10836</v>
      </c>
      <c r="C10058" t="s">
        <v>77</v>
      </c>
      <c r="D10058">
        <v>32.659999999999997</v>
      </c>
    </row>
    <row r="10059" spans="1:4" x14ac:dyDescent="0.2">
      <c r="A10059">
        <v>96820</v>
      </c>
      <c r="B10059" t="s">
        <v>10837</v>
      </c>
      <c r="C10059" t="s">
        <v>77</v>
      </c>
      <c r="D10059">
        <v>39.24</v>
      </c>
    </row>
    <row r="10060" spans="1:4" x14ac:dyDescent="0.2">
      <c r="A10060">
        <v>96702</v>
      </c>
      <c r="B10060" t="s">
        <v>10838</v>
      </c>
      <c r="C10060" t="s">
        <v>77</v>
      </c>
      <c r="D10060">
        <v>10.81</v>
      </c>
    </row>
    <row r="10061" spans="1:4" x14ac:dyDescent="0.2">
      <c r="A10061">
        <v>96662</v>
      </c>
      <c r="B10061" t="s">
        <v>10839</v>
      </c>
      <c r="C10061" t="s">
        <v>77</v>
      </c>
      <c r="D10061">
        <v>8.69</v>
      </c>
    </row>
    <row r="10062" spans="1:4" x14ac:dyDescent="0.2">
      <c r="A10062">
        <v>96704</v>
      </c>
      <c r="B10062" t="s">
        <v>10840</v>
      </c>
      <c r="C10062" t="s">
        <v>77</v>
      </c>
      <c r="D10062">
        <v>18.8</v>
      </c>
    </row>
    <row r="10063" spans="1:4" x14ac:dyDescent="0.2">
      <c r="A10063">
        <v>96664</v>
      </c>
      <c r="B10063" t="s">
        <v>10841</v>
      </c>
      <c r="C10063" t="s">
        <v>77</v>
      </c>
      <c r="D10063">
        <v>16.100000000000001</v>
      </c>
    </row>
    <row r="10064" spans="1:4" x14ac:dyDescent="0.2">
      <c r="A10064">
        <v>104191</v>
      </c>
      <c r="B10064" t="s">
        <v>10842</v>
      </c>
      <c r="C10064" t="s">
        <v>77</v>
      </c>
      <c r="D10064">
        <v>9.75</v>
      </c>
    </row>
    <row r="10065" spans="1:4" x14ac:dyDescent="0.2">
      <c r="A10065">
        <v>96700</v>
      </c>
      <c r="B10065" t="s">
        <v>10843</v>
      </c>
      <c r="C10065" t="s">
        <v>77</v>
      </c>
      <c r="D10065">
        <v>15.59</v>
      </c>
    </row>
    <row r="10066" spans="1:4" x14ac:dyDescent="0.2">
      <c r="A10066">
        <v>96658</v>
      </c>
      <c r="B10066" t="s">
        <v>10844</v>
      </c>
      <c r="C10066" t="s">
        <v>77</v>
      </c>
      <c r="D10066">
        <v>14</v>
      </c>
    </row>
    <row r="10067" spans="1:4" x14ac:dyDescent="0.2">
      <c r="A10067">
        <v>96641</v>
      </c>
      <c r="B10067" t="s">
        <v>10845</v>
      </c>
      <c r="C10067" t="s">
        <v>77</v>
      </c>
      <c r="D10067">
        <v>15.97</v>
      </c>
    </row>
    <row r="10068" spans="1:4" x14ac:dyDescent="0.2">
      <c r="A10068">
        <v>96661</v>
      </c>
      <c r="B10068" t="s">
        <v>10846</v>
      </c>
      <c r="C10068" t="s">
        <v>77</v>
      </c>
      <c r="D10068">
        <v>29.33</v>
      </c>
    </row>
    <row r="10069" spans="1:4" x14ac:dyDescent="0.2">
      <c r="A10069">
        <v>96699</v>
      </c>
      <c r="B10069" t="s">
        <v>10847</v>
      </c>
      <c r="C10069" t="s">
        <v>77</v>
      </c>
      <c r="D10069">
        <v>23.43</v>
      </c>
    </row>
    <row r="10070" spans="1:4" x14ac:dyDescent="0.2">
      <c r="A10070">
        <v>96657</v>
      </c>
      <c r="B10070" t="s">
        <v>10848</v>
      </c>
      <c r="C10070" t="s">
        <v>77</v>
      </c>
      <c r="D10070">
        <v>21.84</v>
      </c>
    </row>
    <row r="10071" spans="1:4" x14ac:dyDescent="0.2">
      <c r="A10071">
        <v>96640</v>
      </c>
      <c r="B10071" t="s">
        <v>10849</v>
      </c>
      <c r="C10071" t="s">
        <v>77</v>
      </c>
      <c r="D10071">
        <v>23.81</v>
      </c>
    </row>
    <row r="10072" spans="1:4" x14ac:dyDescent="0.2">
      <c r="A10072">
        <v>96660</v>
      </c>
      <c r="B10072" t="s">
        <v>10850</v>
      </c>
      <c r="C10072" t="s">
        <v>77</v>
      </c>
      <c r="D10072">
        <v>29.61</v>
      </c>
    </row>
    <row r="10073" spans="1:4" x14ac:dyDescent="0.2">
      <c r="A10073">
        <v>104196</v>
      </c>
      <c r="B10073" t="s">
        <v>10851</v>
      </c>
      <c r="C10073" t="s">
        <v>77</v>
      </c>
      <c r="D10073">
        <v>14.78</v>
      </c>
    </row>
    <row r="10074" spans="1:4" x14ac:dyDescent="0.2">
      <c r="A10074">
        <v>104197</v>
      </c>
      <c r="B10074" t="s">
        <v>10852</v>
      </c>
      <c r="C10074" t="s">
        <v>77</v>
      </c>
      <c r="D10074">
        <v>27.9</v>
      </c>
    </row>
    <row r="10075" spans="1:4" x14ac:dyDescent="0.2">
      <c r="A10075">
        <v>104198</v>
      </c>
      <c r="B10075" t="s">
        <v>10853</v>
      </c>
      <c r="C10075" t="s">
        <v>77</v>
      </c>
      <c r="D10075">
        <v>7.28</v>
      </c>
    </row>
    <row r="10076" spans="1:4" x14ac:dyDescent="0.2">
      <c r="A10076">
        <v>96685</v>
      </c>
      <c r="B10076" t="s">
        <v>10854</v>
      </c>
      <c r="C10076" t="s">
        <v>77</v>
      </c>
      <c r="D10076">
        <v>11.15</v>
      </c>
    </row>
    <row r="10077" spans="1:4" x14ac:dyDescent="0.2">
      <c r="A10077">
        <v>96651</v>
      </c>
      <c r="B10077" t="s">
        <v>10855</v>
      </c>
      <c r="C10077" t="s">
        <v>77</v>
      </c>
      <c r="D10077">
        <v>8.74</v>
      </c>
    </row>
    <row r="10078" spans="1:4" x14ac:dyDescent="0.2">
      <c r="A10078">
        <v>96638</v>
      </c>
      <c r="B10078" t="s">
        <v>10856</v>
      </c>
      <c r="C10078" t="s">
        <v>77</v>
      </c>
      <c r="D10078">
        <v>15.38</v>
      </c>
    </row>
    <row r="10079" spans="1:4" x14ac:dyDescent="0.2">
      <c r="A10079">
        <v>96687</v>
      </c>
      <c r="B10079" t="s">
        <v>10857</v>
      </c>
      <c r="C10079" t="s">
        <v>77</v>
      </c>
      <c r="D10079">
        <v>16.899999999999999</v>
      </c>
    </row>
    <row r="10080" spans="1:4" x14ac:dyDescent="0.2">
      <c r="A10080">
        <v>96653</v>
      </c>
      <c r="B10080" t="s">
        <v>10858</v>
      </c>
      <c r="C10080" t="s">
        <v>77</v>
      </c>
      <c r="D10080">
        <v>12.97</v>
      </c>
    </row>
    <row r="10081" spans="1:4" x14ac:dyDescent="0.2">
      <c r="A10081">
        <v>96689</v>
      </c>
      <c r="B10081" t="s">
        <v>10859</v>
      </c>
      <c r="C10081" t="s">
        <v>77</v>
      </c>
      <c r="D10081">
        <v>25.39</v>
      </c>
    </row>
    <row r="10082" spans="1:4" x14ac:dyDescent="0.2">
      <c r="A10082">
        <v>96655</v>
      </c>
      <c r="B10082" t="s">
        <v>10860</v>
      </c>
      <c r="C10082" t="s">
        <v>77</v>
      </c>
      <c r="D10082">
        <v>19.690000000000001</v>
      </c>
    </row>
    <row r="10083" spans="1:4" x14ac:dyDescent="0.2">
      <c r="A10083">
        <v>96691</v>
      </c>
      <c r="B10083" t="s">
        <v>10861</v>
      </c>
      <c r="C10083" t="s">
        <v>77</v>
      </c>
      <c r="D10083">
        <v>36.21</v>
      </c>
    </row>
    <row r="10084" spans="1:4" x14ac:dyDescent="0.2">
      <c r="A10084">
        <v>96693</v>
      </c>
      <c r="B10084" t="s">
        <v>10862</v>
      </c>
      <c r="C10084" t="s">
        <v>77</v>
      </c>
      <c r="D10084">
        <v>54.11</v>
      </c>
    </row>
    <row r="10085" spans="1:4" x14ac:dyDescent="0.2">
      <c r="A10085">
        <v>96695</v>
      </c>
      <c r="B10085" t="s">
        <v>10863</v>
      </c>
      <c r="C10085" t="s">
        <v>77</v>
      </c>
      <c r="D10085">
        <v>92.93</v>
      </c>
    </row>
    <row r="10086" spans="1:4" x14ac:dyDescent="0.2">
      <c r="A10086">
        <v>104193</v>
      </c>
      <c r="B10086" t="s">
        <v>10864</v>
      </c>
      <c r="C10086" t="s">
        <v>77</v>
      </c>
      <c r="D10086">
        <v>153.77000000000001</v>
      </c>
    </row>
    <row r="10087" spans="1:4" x14ac:dyDescent="0.2">
      <c r="A10087">
        <v>96697</v>
      </c>
      <c r="B10087" t="s">
        <v>10865</v>
      </c>
      <c r="C10087" t="s">
        <v>77</v>
      </c>
      <c r="D10087">
        <v>310.02999999999997</v>
      </c>
    </row>
    <row r="10088" spans="1:4" x14ac:dyDescent="0.2">
      <c r="A10088">
        <v>104199</v>
      </c>
      <c r="B10088" t="s">
        <v>10866</v>
      </c>
      <c r="C10088" t="s">
        <v>77</v>
      </c>
      <c r="D10088">
        <v>7.06</v>
      </c>
    </row>
    <row r="10089" spans="1:4" x14ac:dyDescent="0.2">
      <c r="A10089">
        <v>96684</v>
      </c>
      <c r="B10089" t="s">
        <v>10867</v>
      </c>
      <c r="C10089" t="s">
        <v>77</v>
      </c>
      <c r="D10089">
        <v>10.79</v>
      </c>
    </row>
    <row r="10090" spans="1:4" x14ac:dyDescent="0.2">
      <c r="A10090">
        <v>96650</v>
      </c>
      <c r="B10090" t="s">
        <v>10868</v>
      </c>
      <c r="C10090" t="s">
        <v>77</v>
      </c>
      <c r="D10090">
        <v>8.3800000000000008</v>
      </c>
    </row>
    <row r="10091" spans="1:4" x14ac:dyDescent="0.2">
      <c r="A10091">
        <v>96637</v>
      </c>
      <c r="B10091" t="s">
        <v>10869</v>
      </c>
      <c r="C10091" t="s">
        <v>77</v>
      </c>
      <c r="D10091">
        <v>15.02</v>
      </c>
    </row>
    <row r="10092" spans="1:4" x14ac:dyDescent="0.2">
      <c r="A10092">
        <v>96686</v>
      </c>
      <c r="B10092" t="s">
        <v>10870</v>
      </c>
      <c r="C10092" t="s">
        <v>77</v>
      </c>
      <c r="D10092">
        <v>13.85</v>
      </c>
    </row>
    <row r="10093" spans="1:4" x14ac:dyDescent="0.2">
      <c r="A10093">
        <v>96652</v>
      </c>
      <c r="B10093" t="s">
        <v>10871</v>
      </c>
      <c r="C10093" t="s">
        <v>77</v>
      </c>
      <c r="D10093">
        <v>9.92</v>
      </c>
    </row>
    <row r="10094" spans="1:4" x14ac:dyDescent="0.2">
      <c r="A10094">
        <v>96688</v>
      </c>
      <c r="B10094" t="s">
        <v>10872</v>
      </c>
      <c r="C10094" t="s">
        <v>77</v>
      </c>
      <c r="D10094">
        <v>20.43</v>
      </c>
    </row>
    <row r="10095" spans="1:4" x14ac:dyDescent="0.2">
      <c r="A10095">
        <v>96654</v>
      </c>
      <c r="B10095" t="s">
        <v>10873</v>
      </c>
      <c r="C10095" t="s">
        <v>77</v>
      </c>
      <c r="D10095">
        <v>14.73</v>
      </c>
    </row>
    <row r="10096" spans="1:4" x14ac:dyDescent="0.2">
      <c r="A10096">
        <v>96690</v>
      </c>
      <c r="B10096" t="s">
        <v>10874</v>
      </c>
      <c r="C10096" t="s">
        <v>77</v>
      </c>
      <c r="D10096">
        <v>28.36</v>
      </c>
    </row>
    <row r="10097" spans="1:4" x14ac:dyDescent="0.2">
      <c r="A10097">
        <v>96692</v>
      </c>
      <c r="B10097" t="s">
        <v>10875</v>
      </c>
      <c r="C10097" t="s">
        <v>77</v>
      </c>
      <c r="D10097">
        <v>40.090000000000003</v>
      </c>
    </row>
    <row r="10098" spans="1:4" x14ac:dyDescent="0.2">
      <c r="A10098">
        <v>96694</v>
      </c>
      <c r="B10098" t="s">
        <v>10876</v>
      </c>
      <c r="C10098" t="s">
        <v>77</v>
      </c>
      <c r="D10098">
        <v>84.38</v>
      </c>
    </row>
    <row r="10099" spans="1:4" x14ac:dyDescent="0.2">
      <c r="A10099">
        <v>96696</v>
      </c>
      <c r="B10099" t="s">
        <v>10877</v>
      </c>
      <c r="C10099" t="s">
        <v>77</v>
      </c>
      <c r="D10099">
        <v>105.3</v>
      </c>
    </row>
    <row r="10100" spans="1:4" x14ac:dyDescent="0.2">
      <c r="A10100">
        <v>96709</v>
      </c>
      <c r="B10100" t="s">
        <v>10878</v>
      </c>
      <c r="C10100" t="s">
        <v>77</v>
      </c>
      <c r="D10100">
        <v>102.4</v>
      </c>
    </row>
    <row r="10101" spans="1:4" x14ac:dyDescent="0.2">
      <c r="A10101">
        <v>104200</v>
      </c>
      <c r="B10101" t="s">
        <v>10879</v>
      </c>
      <c r="C10101" t="s">
        <v>77</v>
      </c>
      <c r="D10101">
        <v>5.73</v>
      </c>
    </row>
    <row r="10102" spans="1:4" x14ac:dyDescent="0.2">
      <c r="A10102">
        <v>96698</v>
      </c>
      <c r="B10102" t="s">
        <v>10880</v>
      </c>
      <c r="C10102" t="s">
        <v>77</v>
      </c>
      <c r="D10102">
        <v>7.62</v>
      </c>
    </row>
    <row r="10103" spans="1:4" x14ac:dyDescent="0.2">
      <c r="A10103">
        <v>96656</v>
      </c>
      <c r="B10103" t="s">
        <v>10881</v>
      </c>
      <c r="C10103" t="s">
        <v>77</v>
      </c>
      <c r="D10103">
        <v>6.03</v>
      </c>
    </row>
    <row r="10104" spans="1:4" x14ac:dyDescent="0.2">
      <c r="A10104">
        <v>96639</v>
      </c>
      <c r="B10104" t="s">
        <v>10882</v>
      </c>
      <c r="C10104" t="s">
        <v>77</v>
      </c>
      <c r="D10104">
        <v>10.45</v>
      </c>
    </row>
    <row r="10105" spans="1:4" x14ac:dyDescent="0.2">
      <c r="A10105">
        <v>96701</v>
      </c>
      <c r="B10105" t="s">
        <v>10883</v>
      </c>
      <c r="C10105" t="s">
        <v>77</v>
      </c>
      <c r="D10105">
        <v>10.44</v>
      </c>
    </row>
    <row r="10106" spans="1:4" x14ac:dyDescent="0.2">
      <c r="A10106">
        <v>96659</v>
      </c>
      <c r="B10106" t="s">
        <v>10884</v>
      </c>
      <c r="C10106" t="s">
        <v>77</v>
      </c>
      <c r="D10106">
        <v>7.82</v>
      </c>
    </row>
    <row r="10107" spans="1:4" x14ac:dyDescent="0.2">
      <c r="A10107">
        <v>96703</v>
      </c>
      <c r="B10107" t="s">
        <v>10885</v>
      </c>
      <c r="C10107" t="s">
        <v>77</v>
      </c>
      <c r="D10107">
        <v>18.46</v>
      </c>
    </row>
    <row r="10108" spans="1:4" x14ac:dyDescent="0.2">
      <c r="A10108">
        <v>96663</v>
      </c>
      <c r="B10108" t="s">
        <v>10886</v>
      </c>
      <c r="C10108" t="s">
        <v>77</v>
      </c>
      <c r="D10108">
        <v>14.67</v>
      </c>
    </row>
    <row r="10109" spans="1:4" x14ac:dyDescent="0.2">
      <c r="A10109">
        <v>96705</v>
      </c>
      <c r="B10109" t="s">
        <v>10887</v>
      </c>
      <c r="C10109" t="s">
        <v>77</v>
      </c>
      <c r="D10109">
        <v>22.42</v>
      </c>
    </row>
    <row r="10110" spans="1:4" x14ac:dyDescent="0.2">
      <c r="A10110">
        <v>96706</v>
      </c>
      <c r="B10110" t="s">
        <v>10888</v>
      </c>
      <c r="C10110" t="s">
        <v>77</v>
      </c>
      <c r="D10110">
        <v>33.119999999999997</v>
      </c>
    </row>
    <row r="10111" spans="1:4" x14ac:dyDescent="0.2">
      <c r="A10111">
        <v>96707</v>
      </c>
      <c r="B10111" t="s">
        <v>10889</v>
      </c>
      <c r="C10111" t="s">
        <v>77</v>
      </c>
      <c r="D10111">
        <v>53.07</v>
      </c>
    </row>
    <row r="10112" spans="1:4" x14ac:dyDescent="0.2">
      <c r="A10112">
        <v>96708</v>
      </c>
      <c r="B10112" t="s">
        <v>10890</v>
      </c>
      <c r="C10112" t="s">
        <v>77</v>
      </c>
      <c r="D10112">
        <v>80.27</v>
      </c>
    </row>
    <row r="10113" spans="1:4" x14ac:dyDescent="0.2">
      <c r="A10113">
        <v>96675</v>
      </c>
      <c r="B10113" t="s">
        <v>10891</v>
      </c>
      <c r="C10113" t="s">
        <v>54</v>
      </c>
      <c r="D10113">
        <v>143.79</v>
      </c>
    </row>
    <row r="10114" spans="1:4" x14ac:dyDescent="0.2">
      <c r="A10114">
        <v>96683</v>
      </c>
      <c r="B10114" t="s">
        <v>10892</v>
      </c>
      <c r="C10114" t="s">
        <v>54</v>
      </c>
      <c r="D10114">
        <v>279.19</v>
      </c>
    </row>
    <row r="10115" spans="1:4" x14ac:dyDescent="0.2">
      <c r="A10115">
        <v>104194</v>
      </c>
      <c r="B10115" t="s">
        <v>10893</v>
      </c>
      <c r="C10115" t="s">
        <v>54</v>
      </c>
      <c r="D10115">
        <v>20.55</v>
      </c>
    </row>
    <row r="10116" spans="1:4" x14ac:dyDescent="0.2">
      <c r="A10116">
        <v>104195</v>
      </c>
      <c r="B10116" t="s">
        <v>10894</v>
      </c>
      <c r="C10116" t="s">
        <v>54</v>
      </c>
      <c r="D10116">
        <v>21.81</v>
      </c>
    </row>
    <row r="10117" spans="1:4" x14ac:dyDescent="0.2">
      <c r="A10117">
        <v>96668</v>
      </c>
      <c r="B10117" t="s">
        <v>10895</v>
      </c>
      <c r="C10117" t="s">
        <v>54</v>
      </c>
      <c r="D10117">
        <v>16.48</v>
      </c>
    </row>
    <row r="10118" spans="1:4" x14ac:dyDescent="0.2">
      <c r="A10118">
        <v>96644</v>
      </c>
      <c r="B10118" t="s">
        <v>10896</v>
      </c>
      <c r="C10118" t="s">
        <v>54</v>
      </c>
      <c r="D10118">
        <v>21.25</v>
      </c>
    </row>
    <row r="10119" spans="1:4" x14ac:dyDescent="0.2">
      <c r="A10119">
        <v>96635</v>
      </c>
      <c r="B10119" t="s">
        <v>10897</v>
      </c>
      <c r="C10119" t="s">
        <v>54</v>
      </c>
      <c r="D10119">
        <v>39.18</v>
      </c>
    </row>
    <row r="10120" spans="1:4" x14ac:dyDescent="0.2">
      <c r="A10120">
        <v>96636</v>
      </c>
      <c r="B10120" t="s">
        <v>10898</v>
      </c>
      <c r="C10120" t="s">
        <v>54</v>
      </c>
      <c r="D10120">
        <v>41.52</v>
      </c>
    </row>
    <row r="10121" spans="1:4" x14ac:dyDescent="0.2">
      <c r="A10121">
        <v>96676</v>
      </c>
      <c r="B10121" t="s">
        <v>10899</v>
      </c>
      <c r="C10121" t="s">
        <v>54</v>
      </c>
      <c r="D10121">
        <v>20.88</v>
      </c>
    </row>
    <row r="10122" spans="1:4" x14ac:dyDescent="0.2">
      <c r="A10122">
        <v>96647</v>
      </c>
      <c r="B10122" t="s">
        <v>10900</v>
      </c>
      <c r="C10122" t="s">
        <v>54</v>
      </c>
      <c r="D10122">
        <v>23.07</v>
      </c>
    </row>
    <row r="10123" spans="1:4" x14ac:dyDescent="0.2">
      <c r="A10123">
        <v>96669</v>
      </c>
      <c r="B10123" t="s">
        <v>10901</v>
      </c>
      <c r="C10123" t="s">
        <v>54</v>
      </c>
      <c r="D10123">
        <v>16.32</v>
      </c>
    </row>
    <row r="10124" spans="1:4" x14ac:dyDescent="0.2">
      <c r="A10124">
        <v>96645</v>
      </c>
      <c r="B10124" t="s">
        <v>10902</v>
      </c>
      <c r="C10124" t="s">
        <v>54</v>
      </c>
      <c r="D10124">
        <v>18.86</v>
      </c>
    </row>
    <row r="10125" spans="1:4" x14ac:dyDescent="0.2">
      <c r="A10125">
        <v>96677</v>
      </c>
      <c r="B10125" t="s">
        <v>10903</v>
      </c>
      <c r="C10125" t="s">
        <v>54</v>
      </c>
      <c r="D10125">
        <v>27.2</v>
      </c>
    </row>
    <row r="10126" spans="1:4" x14ac:dyDescent="0.2">
      <c r="A10126">
        <v>96648</v>
      </c>
      <c r="B10126" t="s">
        <v>10904</v>
      </c>
      <c r="C10126" t="s">
        <v>54</v>
      </c>
      <c r="D10126">
        <v>28.42</v>
      </c>
    </row>
    <row r="10127" spans="1:4" x14ac:dyDescent="0.2">
      <c r="A10127">
        <v>96670</v>
      </c>
      <c r="B10127" t="s">
        <v>10905</v>
      </c>
      <c r="C10127" t="s">
        <v>54</v>
      </c>
      <c r="D10127">
        <v>21.2</v>
      </c>
    </row>
    <row r="10128" spans="1:4" x14ac:dyDescent="0.2">
      <c r="A10128">
        <v>96646</v>
      </c>
      <c r="B10128" t="s">
        <v>10906</v>
      </c>
      <c r="C10128" t="s">
        <v>54</v>
      </c>
      <c r="D10128">
        <v>23.03</v>
      </c>
    </row>
    <row r="10129" spans="1:4" x14ac:dyDescent="0.2">
      <c r="A10129">
        <v>96678</v>
      </c>
      <c r="B10129" t="s">
        <v>10907</v>
      </c>
      <c r="C10129" t="s">
        <v>54</v>
      </c>
      <c r="D10129">
        <v>37.4</v>
      </c>
    </row>
    <row r="10130" spans="1:4" x14ac:dyDescent="0.2">
      <c r="A10130">
        <v>96649</v>
      </c>
      <c r="B10130" t="s">
        <v>10908</v>
      </c>
      <c r="C10130" t="s">
        <v>54</v>
      </c>
      <c r="D10130">
        <v>37.53</v>
      </c>
    </row>
    <row r="10131" spans="1:4" x14ac:dyDescent="0.2">
      <c r="A10131">
        <v>96671</v>
      </c>
      <c r="B10131" t="s">
        <v>10909</v>
      </c>
      <c r="C10131" t="s">
        <v>54</v>
      </c>
      <c r="D10131">
        <v>31.99</v>
      </c>
    </row>
    <row r="10132" spans="1:4" x14ac:dyDescent="0.2">
      <c r="A10132">
        <v>96679</v>
      </c>
      <c r="B10132" t="s">
        <v>10910</v>
      </c>
      <c r="C10132" t="s">
        <v>54</v>
      </c>
      <c r="D10132">
        <v>55.62</v>
      </c>
    </row>
    <row r="10133" spans="1:4" x14ac:dyDescent="0.2">
      <c r="A10133">
        <v>96672</v>
      </c>
      <c r="B10133" t="s">
        <v>10911</v>
      </c>
      <c r="C10133" t="s">
        <v>54</v>
      </c>
      <c r="D10133">
        <v>48.68</v>
      </c>
    </row>
    <row r="10134" spans="1:4" x14ac:dyDescent="0.2">
      <c r="A10134">
        <v>96680</v>
      </c>
      <c r="B10134" t="s">
        <v>10912</v>
      </c>
      <c r="C10134" t="s">
        <v>54</v>
      </c>
      <c r="D10134">
        <v>91.84</v>
      </c>
    </row>
    <row r="10135" spans="1:4" x14ac:dyDescent="0.2">
      <c r="A10135">
        <v>96673</v>
      </c>
      <c r="B10135" t="s">
        <v>10913</v>
      </c>
      <c r="C10135" t="s">
        <v>54</v>
      </c>
      <c r="D10135">
        <v>61.34</v>
      </c>
    </row>
    <row r="10136" spans="1:4" x14ac:dyDescent="0.2">
      <c r="A10136">
        <v>96681</v>
      </c>
      <c r="B10136" t="s">
        <v>10914</v>
      </c>
      <c r="C10136" t="s">
        <v>54</v>
      </c>
      <c r="D10136">
        <v>123.51</v>
      </c>
    </row>
    <row r="10137" spans="1:4" x14ac:dyDescent="0.2">
      <c r="A10137">
        <v>96674</v>
      </c>
      <c r="B10137" t="s">
        <v>10915</v>
      </c>
      <c r="C10137" t="s">
        <v>54</v>
      </c>
      <c r="D10137">
        <v>98.99</v>
      </c>
    </row>
    <row r="10138" spans="1:4" x14ac:dyDescent="0.2">
      <c r="A10138">
        <v>96682</v>
      </c>
      <c r="B10138" t="s">
        <v>10916</v>
      </c>
      <c r="C10138" t="s">
        <v>54</v>
      </c>
      <c r="D10138">
        <v>203.49</v>
      </c>
    </row>
    <row r="10139" spans="1:4" x14ac:dyDescent="0.2">
      <c r="A10139">
        <v>96643</v>
      </c>
      <c r="B10139" t="s">
        <v>10917</v>
      </c>
      <c r="C10139" t="s">
        <v>77</v>
      </c>
      <c r="D10139">
        <v>41.8</v>
      </c>
    </row>
    <row r="10140" spans="1:4" x14ac:dyDescent="0.2">
      <c r="A10140">
        <v>104201</v>
      </c>
      <c r="B10140" t="s">
        <v>10918</v>
      </c>
      <c r="C10140" t="s">
        <v>77</v>
      </c>
      <c r="D10140">
        <v>18.27</v>
      </c>
    </row>
    <row r="10141" spans="1:4" x14ac:dyDescent="0.2">
      <c r="A10141">
        <v>104192</v>
      </c>
      <c r="B10141" t="s">
        <v>10919</v>
      </c>
      <c r="C10141" t="s">
        <v>77</v>
      </c>
      <c r="D10141">
        <v>26.96</v>
      </c>
    </row>
    <row r="10142" spans="1:4" x14ac:dyDescent="0.2">
      <c r="A10142">
        <v>104202</v>
      </c>
      <c r="B10142" t="s">
        <v>10920</v>
      </c>
      <c r="C10142" t="s">
        <v>77</v>
      </c>
      <c r="D10142">
        <v>10.43</v>
      </c>
    </row>
    <row r="10143" spans="1:4" x14ac:dyDescent="0.2">
      <c r="A10143">
        <v>96717</v>
      </c>
      <c r="B10143" t="s">
        <v>10921</v>
      </c>
      <c r="C10143" t="s">
        <v>77</v>
      </c>
      <c r="D10143">
        <v>282.58999999999997</v>
      </c>
    </row>
    <row r="10144" spans="1:4" x14ac:dyDescent="0.2">
      <c r="A10144">
        <v>96710</v>
      </c>
      <c r="B10144" t="s">
        <v>10922</v>
      </c>
      <c r="C10144" t="s">
        <v>77</v>
      </c>
      <c r="D10144">
        <v>14.11</v>
      </c>
    </row>
    <row r="10145" spans="1:4" x14ac:dyDescent="0.2">
      <c r="A10145">
        <v>96665</v>
      </c>
      <c r="B10145" t="s">
        <v>10923</v>
      </c>
      <c r="C10145" t="s">
        <v>77</v>
      </c>
      <c r="D10145">
        <v>10.92</v>
      </c>
    </row>
    <row r="10146" spans="1:4" x14ac:dyDescent="0.2">
      <c r="A10146">
        <v>96642</v>
      </c>
      <c r="B10146" t="s">
        <v>10924</v>
      </c>
      <c r="C10146" t="s">
        <v>77</v>
      </c>
      <c r="D10146">
        <v>19.78</v>
      </c>
    </row>
    <row r="10147" spans="1:4" x14ac:dyDescent="0.2">
      <c r="A10147">
        <v>96711</v>
      </c>
      <c r="B10147" t="s">
        <v>10925</v>
      </c>
      <c r="C10147" t="s">
        <v>77</v>
      </c>
      <c r="D10147">
        <v>20.86</v>
      </c>
    </row>
    <row r="10148" spans="1:4" x14ac:dyDescent="0.2">
      <c r="A10148">
        <v>96666</v>
      </c>
      <c r="B10148" t="s">
        <v>10926</v>
      </c>
      <c r="C10148" t="s">
        <v>77</v>
      </c>
      <c r="D10148">
        <v>15.61</v>
      </c>
    </row>
    <row r="10149" spans="1:4" x14ac:dyDescent="0.2">
      <c r="A10149">
        <v>96712</v>
      </c>
      <c r="B10149" t="s">
        <v>10927</v>
      </c>
      <c r="C10149" t="s">
        <v>77</v>
      </c>
      <c r="D10149">
        <v>29.54</v>
      </c>
    </row>
    <row r="10150" spans="1:4" x14ac:dyDescent="0.2">
      <c r="A10150">
        <v>96667</v>
      </c>
      <c r="B10150" t="s">
        <v>10928</v>
      </c>
      <c r="C10150" t="s">
        <v>77</v>
      </c>
      <c r="D10150">
        <v>21.95</v>
      </c>
    </row>
    <row r="10151" spans="1:4" x14ac:dyDescent="0.2">
      <c r="A10151">
        <v>96713</v>
      </c>
      <c r="B10151" t="s">
        <v>10929</v>
      </c>
      <c r="C10151" t="s">
        <v>77</v>
      </c>
      <c r="D10151">
        <v>45.11</v>
      </c>
    </row>
    <row r="10152" spans="1:4" x14ac:dyDescent="0.2">
      <c r="A10152">
        <v>96714</v>
      </c>
      <c r="B10152" t="s">
        <v>10930</v>
      </c>
      <c r="C10152" t="s">
        <v>77</v>
      </c>
      <c r="D10152">
        <v>64.03</v>
      </c>
    </row>
    <row r="10153" spans="1:4" x14ac:dyDescent="0.2">
      <c r="A10153">
        <v>96715</v>
      </c>
      <c r="B10153" t="s">
        <v>10931</v>
      </c>
      <c r="C10153" t="s">
        <v>77</v>
      </c>
      <c r="D10153">
        <v>113.47</v>
      </c>
    </row>
    <row r="10154" spans="1:4" x14ac:dyDescent="0.2">
      <c r="A10154">
        <v>96716</v>
      </c>
      <c r="B10154" t="s">
        <v>10932</v>
      </c>
      <c r="C10154" t="s">
        <v>77</v>
      </c>
      <c r="D10154">
        <v>147.65</v>
      </c>
    </row>
    <row r="10155" spans="1:4" x14ac:dyDescent="0.2">
      <c r="A10155">
        <v>104328</v>
      </c>
      <c r="B10155" t="s">
        <v>496</v>
      </c>
      <c r="C10155" t="s">
        <v>77</v>
      </c>
      <c r="D10155">
        <v>74.98</v>
      </c>
    </row>
    <row r="10156" spans="1:4" x14ac:dyDescent="0.2">
      <c r="A10156">
        <v>104329</v>
      </c>
      <c r="B10156" t="s">
        <v>10933</v>
      </c>
      <c r="C10156" t="s">
        <v>77</v>
      </c>
      <c r="D10156">
        <v>84.94</v>
      </c>
    </row>
    <row r="10157" spans="1:4" x14ac:dyDescent="0.2">
      <c r="A10157">
        <v>89707</v>
      </c>
      <c r="B10157" t="s">
        <v>10934</v>
      </c>
      <c r="C10157" t="s">
        <v>77</v>
      </c>
      <c r="D10157">
        <v>51.23</v>
      </c>
    </row>
    <row r="10158" spans="1:4" x14ac:dyDescent="0.2">
      <c r="A10158">
        <v>89708</v>
      </c>
      <c r="B10158" t="s">
        <v>10935</v>
      </c>
      <c r="C10158" t="s">
        <v>77</v>
      </c>
      <c r="D10158">
        <v>111.51</v>
      </c>
    </row>
    <row r="10159" spans="1:4" x14ac:dyDescent="0.2">
      <c r="A10159">
        <v>104330</v>
      </c>
      <c r="B10159" t="s">
        <v>10936</v>
      </c>
      <c r="C10159" t="s">
        <v>77</v>
      </c>
      <c r="D10159">
        <v>0</v>
      </c>
    </row>
    <row r="10160" spans="1:4" x14ac:dyDescent="0.2">
      <c r="A10160">
        <v>104326</v>
      </c>
      <c r="B10160" t="s">
        <v>10937</v>
      </c>
      <c r="C10160" t="s">
        <v>77</v>
      </c>
      <c r="D10160">
        <v>21</v>
      </c>
    </row>
    <row r="10161" spans="1:4" x14ac:dyDescent="0.2">
      <c r="A10161">
        <v>89710</v>
      </c>
      <c r="B10161" t="s">
        <v>10938</v>
      </c>
      <c r="C10161" t="s">
        <v>77</v>
      </c>
      <c r="D10161">
        <v>19.27</v>
      </c>
    </row>
    <row r="10162" spans="1:4" x14ac:dyDescent="0.2">
      <c r="A10162">
        <v>104327</v>
      </c>
      <c r="B10162" t="s">
        <v>748</v>
      </c>
      <c r="C10162" t="s">
        <v>77</v>
      </c>
      <c r="D10162">
        <v>19.97</v>
      </c>
    </row>
    <row r="10163" spans="1:4" x14ac:dyDescent="0.2">
      <c r="A10163">
        <v>89709</v>
      </c>
      <c r="B10163" t="s">
        <v>10939</v>
      </c>
      <c r="C10163" t="s">
        <v>77</v>
      </c>
      <c r="D10163">
        <v>22.06</v>
      </c>
    </row>
    <row r="10164" spans="1:4" x14ac:dyDescent="0.2">
      <c r="A10164">
        <v>104341</v>
      </c>
      <c r="B10164" t="s">
        <v>10940</v>
      </c>
      <c r="C10164" t="s">
        <v>77</v>
      </c>
      <c r="D10164">
        <v>10.93</v>
      </c>
    </row>
    <row r="10165" spans="1:4" x14ac:dyDescent="0.2">
      <c r="A10165">
        <v>104357</v>
      </c>
      <c r="B10165" t="s">
        <v>10941</v>
      </c>
      <c r="C10165" t="s">
        <v>77</v>
      </c>
      <c r="D10165">
        <v>19.190000000000001</v>
      </c>
    </row>
    <row r="10166" spans="1:4" x14ac:dyDescent="0.2">
      <c r="A10166">
        <v>89811</v>
      </c>
      <c r="B10166" t="s">
        <v>10942</v>
      </c>
      <c r="C10166" t="s">
        <v>77</v>
      </c>
      <c r="D10166">
        <v>44.08</v>
      </c>
    </row>
    <row r="10167" spans="1:4" x14ac:dyDescent="0.2">
      <c r="A10167">
        <v>89748</v>
      </c>
      <c r="B10167" t="s">
        <v>10943</v>
      </c>
      <c r="C10167" t="s">
        <v>77</v>
      </c>
      <c r="D10167">
        <v>42.89</v>
      </c>
    </row>
    <row r="10168" spans="1:4" x14ac:dyDescent="0.2">
      <c r="A10168">
        <v>89852</v>
      </c>
      <c r="B10168" t="s">
        <v>10944</v>
      </c>
      <c r="C10168" t="s">
        <v>77</v>
      </c>
      <c r="D10168">
        <v>46.98</v>
      </c>
    </row>
    <row r="10169" spans="1:4" x14ac:dyDescent="0.2">
      <c r="A10169">
        <v>89728</v>
      </c>
      <c r="B10169" t="s">
        <v>10945</v>
      </c>
      <c r="C10169" t="s">
        <v>77</v>
      </c>
      <c r="D10169">
        <v>13.35</v>
      </c>
    </row>
    <row r="10170" spans="1:4" x14ac:dyDescent="0.2">
      <c r="A10170">
        <v>89803</v>
      </c>
      <c r="B10170" t="s">
        <v>10946</v>
      </c>
      <c r="C10170" t="s">
        <v>77</v>
      </c>
      <c r="D10170">
        <v>18.420000000000002</v>
      </c>
    </row>
    <row r="10171" spans="1:4" x14ac:dyDescent="0.2">
      <c r="A10171">
        <v>89733</v>
      </c>
      <c r="B10171" t="s">
        <v>10947</v>
      </c>
      <c r="C10171" t="s">
        <v>77</v>
      </c>
      <c r="D10171">
        <v>23.41</v>
      </c>
    </row>
    <row r="10172" spans="1:4" x14ac:dyDescent="0.2">
      <c r="A10172">
        <v>89807</v>
      </c>
      <c r="B10172" t="s">
        <v>10948</v>
      </c>
      <c r="C10172" t="s">
        <v>77</v>
      </c>
      <c r="D10172">
        <v>38.06</v>
      </c>
    </row>
    <row r="10173" spans="1:4" x14ac:dyDescent="0.2">
      <c r="A10173">
        <v>89742</v>
      </c>
      <c r="B10173" t="s">
        <v>10949</v>
      </c>
      <c r="C10173" t="s">
        <v>77</v>
      </c>
      <c r="D10173">
        <v>39.96</v>
      </c>
    </row>
    <row r="10174" spans="1:4" x14ac:dyDescent="0.2">
      <c r="A10174">
        <v>89812</v>
      </c>
      <c r="B10174" t="s">
        <v>10950</v>
      </c>
      <c r="C10174" t="s">
        <v>77</v>
      </c>
      <c r="D10174">
        <v>80.03</v>
      </c>
    </row>
    <row r="10175" spans="1:4" x14ac:dyDescent="0.2">
      <c r="A10175">
        <v>89750</v>
      </c>
      <c r="B10175" t="s">
        <v>10951</v>
      </c>
      <c r="C10175" t="s">
        <v>77</v>
      </c>
      <c r="D10175">
        <v>78.84</v>
      </c>
    </row>
    <row r="10176" spans="1:4" x14ac:dyDescent="0.2">
      <c r="A10176">
        <v>89853</v>
      </c>
      <c r="B10176" t="s">
        <v>10952</v>
      </c>
      <c r="C10176" t="s">
        <v>77</v>
      </c>
      <c r="D10176">
        <v>82.93</v>
      </c>
    </row>
    <row r="10177" spans="1:4" x14ac:dyDescent="0.2">
      <c r="A10177">
        <v>89730</v>
      </c>
      <c r="B10177" t="s">
        <v>10953</v>
      </c>
      <c r="C10177" t="s">
        <v>77</v>
      </c>
      <c r="D10177">
        <v>15.3</v>
      </c>
    </row>
    <row r="10178" spans="1:4" x14ac:dyDescent="0.2">
      <c r="A10178">
        <v>89804</v>
      </c>
      <c r="B10178" t="s">
        <v>10954</v>
      </c>
      <c r="C10178" t="s">
        <v>77</v>
      </c>
      <c r="D10178">
        <v>20.66</v>
      </c>
    </row>
    <row r="10179" spans="1:4" x14ac:dyDescent="0.2">
      <c r="A10179">
        <v>89735</v>
      </c>
      <c r="B10179" t="s">
        <v>10955</v>
      </c>
      <c r="C10179" t="s">
        <v>77</v>
      </c>
      <c r="D10179">
        <v>25.65</v>
      </c>
    </row>
    <row r="10180" spans="1:4" x14ac:dyDescent="0.2">
      <c r="A10180">
        <v>89808</v>
      </c>
      <c r="B10180" t="s">
        <v>10956</v>
      </c>
      <c r="C10180" t="s">
        <v>77</v>
      </c>
      <c r="D10180">
        <v>59.18</v>
      </c>
    </row>
    <row r="10181" spans="1:4" x14ac:dyDescent="0.2">
      <c r="A10181">
        <v>89743</v>
      </c>
      <c r="B10181" t="s">
        <v>816</v>
      </c>
      <c r="C10181" t="s">
        <v>77</v>
      </c>
      <c r="D10181">
        <v>61.08</v>
      </c>
    </row>
    <row r="10182" spans="1:4" x14ac:dyDescent="0.2">
      <c r="A10182">
        <v>89810</v>
      </c>
      <c r="B10182" t="s">
        <v>10957</v>
      </c>
      <c r="C10182" t="s">
        <v>77</v>
      </c>
      <c r="D10182">
        <v>29.51</v>
      </c>
    </row>
    <row r="10183" spans="1:4" x14ac:dyDescent="0.2">
      <c r="A10183">
        <v>89746</v>
      </c>
      <c r="B10183" t="s">
        <v>749</v>
      </c>
      <c r="C10183" t="s">
        <v>77</v>
      </c>
      <c r="D10183">
        <v>28.32</v>
      </c>
    </row>
    <row r="10184" spans="1:4" x14ac:dyDescent="0.2">
      <c r="A10184">
        <v>89851</v>
      </c>
      <c r="B10184" t="s">
        <v>10958</v>
      </c>
      <c r="C10184" t="s">
        <v>77</v>
      </c>
      <c r="D10184">
        <v>32.409999999999997</v>
      </c>
    </row>
    <row r="10185" spans="1:4" x14ac:dyDescent="0.2">
      <c r="A10185">
        <v>89855</v>
      </c>
      <c r="B10185" t="s">
        <v>10959</v>
      </c>
      <c r="C10185" t="s">
        <v>77</v>
      </c>
      <c r="D10185">
        <v>111.16</v>
      </c>
    </row>
    <row r="10186" spans="1:4" x14ac:dyDescent="0.2">
      <c r="A10186">
        <v>89726</v>
      </c>
      <c r="B10186" t="s">
        <v>750</v>
      </c>
      <c r="C10186" t="s">
        <v>77</v>
      </c>
      <c r="D10186">
        <v>10.59</v>
      </c>
    </row>
    <row r="10187" spans="1:4" x14ac:dyDescent="0.2">
      <c r="A10187">
        <v>89802</v>
      </c>
      <c r="B10187" t="s">
        <v>10960</v>
      </c>
      <c r="C10187" t="s">
        <v>77</v>
      </c>
      <c r="D10187">
        <v>10.49</v>
      </c>
    </row>
    <row r="10188" spans="1:4" x14ac:dyDescent="0.2">
      <c r="A10188">
        <v>89732</v>
      </c>
      <c r="B10188" t="s">
        <v>10961</v>
      </c>
      <c r="C10188" t="s">
        <v>77</v>
      </c>
      <c r="D10188">
        <v>15.48</v>
      </c>
    </row>
    <row r="10189" spans="1:4" x14ac:dyDescent="0.2">
      <c r="A10189">
        <v>89806</v>
      </c>
      <c r="B10189" t="s">
        <v>10962</v>
      </c>
      <c r="C10189" t="s">
        <v>77</v>
      </c>
      <c r="D10189">
        <v>21.55</v>
      </c>
    </row>
    <row r="10190" spans="1:4" x14ac:dyDescent="0.2">
      <c r="A10190">
        <v>89739</v>
      </c>
      <c r="B10190" t="s">
        <v>10963</v>
      </c>
      <c r="C10190" t="s">
        <v>77</v>
      </c>
      <c r="D10190">
        <v>23.45</v>
      </c>
    </row>
    <row r="10191" spans="1:4" x14ac:dyDescent="0.2">
      <c r="A10191">
        <v>89809</v>
      </c>
      <c r="B10191" t="s">
        <v>10964</v>
      </c>
      <c r="C10191" t="s">
        <v>77</v>
      </c>
      <c r="D10191">
        <v>28.65</v>
      </c>
    </row>
    <row r="10192" spans="1:4" x14ac:dyDescent="0.2">
      <c r="A10192">
        <v>89744</v>
      </c>
      <c r="B10192" t="s">
        <v>10965</v>
      </c>
      <c r="C10192" t="s">
        <v>77</v>
      </c>
      <c r="D10192">
        <v>27.46</v>
      </c>
    </row>
    <row r="10193" spans="1:4" x14ac:dyDescent="0.2">
      <c r="A10193">
        <v>89850</v>
      </c>
      <c r="B10193" t="s">
        <v>10966</v>
      </c>
      <c r="C10193" t="s">
        <v>77</v>
      </c>
      <c r="D10193">
        <v>31.55</v>
      </c>
    </row>
    <row r="10194" spans="1:4" x14ac:dyDescent="0.2">
      <c r="A10194">
        <v>89854</v>
      </c>
      <c r="B10194" t="s">
        <v>10967</v>
      </c>
      <c r="C10194" t="s">
        <v>77</v>
      </c>
      <c r="D10194">
        <v>105.81</v>
      </c>
    </row>
    <row r="10195" spans="1:4" x14ac:dyDescent="0.2">
      <c r="A10195">
        <v>89724</v>
      </c>
      <c r="B10195" t="s">
        <v>10968</v>
      </c>
      <c r="C10195" t="s">
        <v>77</v>
      </c>
      <c r="D10195">
        <v>10.36</v>
      </c>
    </row>
    <row r="10196" spans="1:4" x14ac:dyDescent="0.2">
      <c r="A10196">
        <v>89801</v>
      </c>
      <c r="B10196" t="s">
        <v>10969</v>
      </c>
      <c r="C10196" t="s">
        <v>77</v>
      </c>
      <c r="D10196">
        <v>9.75</v>
      </c>
    </row>
    <row r="10197" spans="1:4" x14ac:dyDescent="0.2">
      <c r="A10197">
        <v>89731</v>
      </c>
      <c r="B10197" t="s">
        <v>10970</v>
      </c>
      <c r="C10197" t="s">
        <v>77</v>
      </c>
      <c r="D10197">
        <v>14.74</v>
      </c>
    </row>
    <row r="10198" spans="1:4" x14ac:dyDescent="0.2">
      <c r="A10198">
        <v>89805</v>
      </c>
      <c r="B10198" t="s">
        <v>10971</v>
      </c>
      <c r="C10198" t="s">
        <v>77</v>
      </c>
      <c r="D10198">
        <v>20.55</v>
      </c>
    </row>
    <row r="10199" spans="1:4" x14ac:dyDescent="0.2">
      <c r="A10199">
        <v>89737</v>
      </c>
      <c r="B10199" t="s">
        <v>10972</v>
      </c>
      <c r="C10199" t="s">
        <v>77</v>
      </c>
      <c r="D10199">
        <v>22.45</v>
      </c>
    </row>
    <row r="10200" spans="1:4" x14ac:dyDescent="0.2">
      <c r="A10200">
        <v>104355</v>
      </c>
      <c r="B10200" t="s">
        <v>10973</v>
      </c>
      <c r="C10200" t="s">
        <v>77</v>
      </c>
      <c r="D10200">
        <v>48.12</v>
      </c>
    </row>
    <row r="10201" spans="1:4" x14ac:dyDescent="0.2">
      <c r="A10201">
        <v>104347</v>
      </c>
      <c r="B10201" t="s">
        <v>10974</v>
      </c>
      <c r="C10201" t="s">
        <v>77</v>
      </c>
      <c r="D10201">
        <v>47.91</v>
      </c>
    </row>
    <row r="10202" spans="1:4" x14ac:dyDescent="0.2">
      <c r="A10202">
        <v>104353</v>
      </c>
      <c r="B10202" t="s">
        <v>10975</v>
      </c>
      <c r="C10202" t="s">
        <v>77</v>
      </c>
      <c r="D10202">
        <v>41.76</v>
      </c>
    </row>
    <row r="10203" spans="1:4" x14ac:dyDescent="0.2">
      <c r="A10203">
        <v>104345</v>
      </c>
      <c r="B10203" t="s">
        <v>10976</v>
      </c>
      <c r="C10203" t="s">
        <v>77</v>
      </c>
      <c r="D10203">
        <v>42.93</v>
      </c>
    </row>
    <row r="10204" spans="1:4" x14ac:dyDescent="0.2">
      <c r="A10204">
        <v>104350</v>
      </c>
      <c r="B10204" t="s">
        <v>10977</v>
      </c>
      <c r="C10204" t="s">
        <v>77</v>
      </c>
      <c r="D10204">
        <v>29.96</v>
      </c>
    </row>
    <row r="10205" spans="1:4" x14ac:dyDescent="0.2">
      <c r="A10205">
        <v>104343</v>
      </c>
      <c r="B10205" t="s">
        <v>10978</v>
      </c>
      <c r="C10205" t="s">
        <v>77</v>
      </c>
      <c r="D10205">
        <v>33.869999999999997</v>
      </c>
    </row>
    <row r="10206" spans="1:4" x14ac:dyDescent="0.2">
      <c r="A10206">
        <v>89834</v>
      </c>
      <c r="B10206" t="s">
        <v>10979</v>
      </c>
      <c r="C10206" t="s">
        <v>77</v>
      </c>
      <c r="D10206">
        <v>53.1</v>
      </c>
    </row>
    <row r="10207" spans="1:4" x14ac:dyDescent="0.2">
      <c r="A10207">
        <v>89797</v>
      </c>
      <c r="B10207" t="s">
        <v>506</v>
      </c>
      <c r="C10207" t="s">
        <v>77</v>
      </c>
      <c r="D10207">
        <v>51.52</v>
      </c>
    </row>
    <row r="10208" spans="1:4" x14ac:dyDescent="0.2">
      <c r="A10208">
        <v>89861</v>
      </c>
      <c r="B10208" t="s">
        <v>10980</v>
      </c>
      <c r="C10208" t="s">
        <v>77</v>
      </c>
      <c r="D10208">
        <v>56.96</v>
      </c>
    </row>
    <row r="10209" spans="1:4" x14ac:dyDescent="0.2">
      <c r="A10209">
        <v>89783</v>
      </c>
      <c r="B10209" t="s">
        <v>505</v>
      </c>
      <c r="C10209" t="s">
        <v>77</v>
      </c>
      <c r="D10209">
        <v>15.14</v>
      </c>
    </row>
    <row r="10210" spans="1:4" x14ac:dyDescent="0.2">
      <c r="A10210">
        <v>89827</v>
      </c>
      <c r="B10210" t="s">
        <v>10981</v>
      </c>
      <c r="C10210" t="s">
        <v>77</v>
      </c>
      <c r="D10210">
        <v>19.77</v>
      </c>
    </row>
    <row r="10211" spans="1:4" x14ac:dyDescent="0.2">
      <c r="A10211">
        <v>89785</v>
      </c>
      <c r="B10211" t="s">
        <v>10982</v>
      </c>
      <c r="C10211" t="s">
        <v>77</v>
      </c>
      <c r="D10211">
        <v>26.43</v>
      </c>
    </row>
    <row r="10212" spans="1:4" x14ac:dyDescent="0.2">
      <c r="A10212">
        <v>89830</v>
      </c>
      <c r="B10212" t="s">
        <v>10983</v>
      </c>
      <c r="C10212" t="s">
        <v>77</v>
      </c>
      <c r="D10212">
        <v>38.31</v>
      </c>
    </row>
    <row r="10213" spans="1:4" x14ac:dyDescent="0.2">
      <c r="A10213">
        <v>89795</v>
      </c>
      <c r="B10213" t="s">
        <v>747</v>
      </c>
      <c r="C10213" t="s">
        <v>77</v>
      </c>
      <c r="D10213">
        <v>40.840000000000003</v>
      </c>
    </row>
    <row r="10214" spans="1:4" x14ac:dyDescent="0.2">
      <c r="A10214">
        <v>89823</v>
      </c>
      <c r="B10214" t="s">
        <v>10984</v>
      </c>
      <c r="C10214" t="s">
        <v>77</v>
      </c>
      <c r="D10214">
        <v>35.590000000000003</v>
      </c>
    </row>
    <row r="10215" spans="1:4" x14ac:dyDescent="0.2">
      <c r="A10215">
        <v>89779</v>
      </c>
      <c r="B10215" t="s">
        <v>10985</v>
      </c>
      <c r="C10215" t="s">
        <v>77</v>
      </c>
      <c r="D10215">
        <v>34.79</v>
      </c>
    </row>
    <row r="10216" spans="1:4" x14ac:dyDescent="0.2">
      <c r="A10216">
        <v>89857</v>
      </c>
      <c r="B10216" t="s">
        <v>10986</v>
      </c>
      <c r="C10216" t="s">
        <v>77</v>
      </c>
      <c r="D10216">
        <v>37.51</v>
      </c>
    </row>
    <row r="10217" spans="1:4" x14ac:dyDescent="0.2">
      <c r="A10217">
        <v>89814</v>
      </c>
      <c r="B10217" t="s">
        <v>10987</v>
      </c>
      <c r="C10217" t="s">
        <v>77</v>
      </c>
      <c r="D10217">
        <v>17.61</v>
      </c>
    </row>
    <row r="10218" spans="1:4" x14ac:dyDescent="0.2">
      <c r="A10218">
        <v>89754</v>
      </c>
      <c r="B10218" t="s">
        <v>10988</v>
      </c>
      <c r="C10218" t="s">
        <v>77</v>
      </c>
      <c r="D10218">
        <v>20.94</v>
      </c>
    </row>
    <row r="10219" spans="1:4" x14ac:dyDescent="0.2">
      <c r="A10219">
        <v>89819</v>
      </c>
      <c r="B10219" t="s">
        <v>10989</v>
      </c>
      <c r="C10219" t="s">
        <v>77</v>
      </c>
      <c r="D10219">
        <v>24.23</v>
      </c>
    </row>
    <row r="10220" spans="1:4" x14ac:dyDescent="0.2">
      <c r="A10220">
        <v>89776</v>
      </c>
      <c r="B10220" t="s">
        <v>10990</v>
      </c>
      <c r="C10220" t="s">
        <v>77</v>
      </c>
      <c r="D10220">
        <v>25.5</v>
      </c>
    </row>
    <row r="10221" spans="1:4" x14ac:dyDescent="0.2">
      <c r="A10221">
        <v>89821</v>
      </c>
      <c r="B10221" t="s">
        <v>10991</v>
      </c>
      <c r="C10221" t="s">
        <v>77</v>
      </c>
      <c r="D10221">
        <v>19.079999999999998</v>
      </c>
    </row>
    <row r="10222" spans="1:4" x14ac:dyDescent="0.2">
      <c r="A10222">
        <v>89778</v>
      </c>
      <c r="B10222" t="s">
        <v>10992</v>
      </c>
      <c r="C10222" t="s">
        <v>77</v>
      </c>
      <c r="D10222">
        <v>18.28</v>
      </c>
    </row>
    <row r="10223" spans="1:4" x14ac:dyDescent="0.2">
      <c r="A10223">
        <v>89856</v>
      </c>
      <c r="B10223" t="s">
        <v>10993</v>
      </c>
      <c r="C10223" t="s">
        <v>77</v>
      </c>
      <c r="D10223">
        <v>21.01</v>
      </c>
    </row>
    <row r="10224" spans="1:4" x14ac:dyDescent="0.2">
      <c r="A10224">
        <v>89752</v>
      </c>
      <c r="B10224" t="s">
        <v>10994</v>
      </c>
      <c r="C10224" t="s">
        <v>77</v>
      </c>
      <c r="D10224">
        <v>7.79</v>
      </c>
    </row>
    <row r="10225" spans="1:4" x14ac:dyDescent="0.2">
      <c r="A10225">
        <v>89813</v>
      </c>
      <c r="B10225" t="s">
        <v>10995</v>
      </c>
      <c r="C10225" t="s">
        <v>77</v>
      </c>
      <c r="D10225">
        <v>6.02</v>
      </c>
    </row>
    <row r="10226" spans="1:4" x14ac:dyDescent="0.2">
      <c r="A10226">
        <v>89753</v>
      </c>
      <c r="B10226" t="s">
        <v>10996</v>
      </c>
      <c r="C10226" t="s">
        <v>77</v>
      </c>
      <c r="D10226">
        <v>9.44</v>
      </c>
    </row>
    <row r="10227" spans="1:4" x14ac:dyDescent="0.2">
      <c r="A10227">
        <v>89817</v>
      </c>
      <c r="B10227" t="s">
        <v>10997</v>
      </c>
      <c r="C10227" t="s">
        <v>77</v>
      </c>
      <c r="D10227">
        <v>14.56</v>
      </c>
    </row>
    <row r="10228" spans="1:4" x14ac:dyDescent="0.2">
      <c r="A10228">
        <v>89774</v>
      </c>
      <c r="B10228" t="s">
        <v>10998</v>
      </c>
      <c r="C10228" t="s">
        <v>77</v>
      </c>
      <c r="D10228">
        <v>15.87</v>
      </c>
    </row>
    <row r="10229" spans="1:4" x14ac:dyDescent="0.2">
      <c r="A10229">
        <v>95693</v>
      </c>
      <c r="B10229" t="s">
        <v>10999</v>
      </c>
      <c r="C10229" t="s">
        <v>77</v>
      </c>
      <c r="D10229">
        <v>52.02</v>
      </c>
    </row>
    <row r="10230" spans="1:4" x14ac:dyDescent="0.2">
      <c r="A10230">
        <v>89833</v>
      </c>
      <c r="B10230" t="s">
        <v>11000</v>
      </c>
      <c r="C10230" t="s">
        <v>77</v>
      </c>
      <c r="D10230">
        <v>44.85</v>
      </c>
    </row>
    <row r="10231" spans="1:4" x14ac:dyDescent="0.2">
      <c r="A10231">
        <v>89796</v>
      </c>
      <c r="B10231" t="s">
        <v>11001</v>
      </c>
      <c r="C10231" t="s">
        <v>77</v>
      </c>
      <c r="D10231">
        <v>43.27</v>
      </c>
    </row>
    <row r="10232" spans="1:4" x14ac:dyDescent="0.2">
      <c r="A10232">
        <v>89860</v>
      </c>
      <c r="B10232" t="s">
        <v>11002</v>
      </c>
      <c r="C10232" t="s">
        <v>77</v>
      </c>
      <c r="D10232">
        <v>48.71</v>
      </c>
    </row>
    <row r="10233" spans="1:4" x14ac:dyDescent="0.2">
      <c r="A10233">
        <v>89782</v>
      </c>
      <c r="B10233" t="s">
        <v>11003</v>
      </c>
      <c r="C10233" t="s">
        <v>77</v>
      </c>
      <c r="D10233">
        <v>15.04</v>
      </c>
    </row>
    <row r="10234" spans="1:4" x14ac:dyDescent="0.2">
      <c r="A10234">
        <v>89825</v>
      </c>
      <c r="B10234" t="s">
        <v>11004</v>
      </c>
      <c r="C10234" t="s">
        <v>77</v>
      </c>
      <c r="D10234">
        <v>17.36</v>
      </c>
    </row>
    <row r="10235" spans="1:4" x14ac:dyDescent="0.2">
      <c r="A10235">
        <v>89784</v>
      </c>
      <c r="B10235" t="s">
        <v>11005</v>
      </c>
      <c r="C10235" t="s">
        <v>77</v>
      </c>
      <c r="D10235">
        <v>24.02</v>
      </c>
    </row>
    <row r="10236" spans="1:4" x14ac:dyDescent="0.2">
      <c r="A10236">
        <v>89829</v>
      </c>
      <c r="B10236" t="s">
        <v>11006</v>
      </c>
      <c r="C10236" t="s">
        <v>77</v>
      </c>
      <c r="D10236">
        <v>36.18</v>
      </c>
    </row>
    <row r="10237" spans="1:4" x14ac:dyDescent="0.2">
      <c r="A10237">
        <v>89786</v>
      </c>
      <c r="B10237" t="s">
        <v>11007</v>
      </c>
      <c r="C10237" t="s">
        <v>77</v>
      </c>
      <c r="D10237">
        <v>38.71</v>
      </c>
    </row>
    <row r="10238" spans="1:4" x14ac:dyDescent="0.2">
      <c r="A10238">
        <v>104352</v>
      </c>
      <c r="B10238" t="s">
        <v>11008</v>
      </c>
      <c r="C10238" t="s">
        <v>77</v>
      </c>
      <c r="D10238">
        <v>39.630000000000003</v>
      </c>
    </row>
    <row r="10239" spans="1:4" x14ac:dyDescent="0.2">
      <c r="A10239">
        <v>104344</v>
      </c>
      <c r="B10239" t="s">
        <v>11009</v>
      </c>
      <c r="C10239" t="s">
        <v>77</v>
      </c>
      <c r="D10239">
        <v>40.799999999999997</v>
      </c>
    </row>
    <row r="10240" spans="1:4" x14ac:dyDescent="0.2">
      <c r="A10240">
        <v>104354</v>
      </c>
      <c r="B10240" t="s">
        <v>11010</v>
      </c>
      <c r="C10240" t="s">
        <v>77</v>
      </c>
      <c r="D10240">
        <v>45.38</v>
      </c>
    </row>
    <row r="10241" spans="1:4" x14ac:dyDescent="0.2">
      <c r="A10241">
        <v>104346</v>
      </c>
      <c r="B10241" t="s">
        <v>11011</v>
      </c>
      <c r="C10241" t="s">
        <v>77</v>
      </c>
      <c r="D10241">
        <v>45.17</v>
      </c>
    </row>
    <row r="10242" spans="1:4" x14ac:dyDescent="0.2">
      <c r="A10242">
        <v>104356</v>
      </c>
      <c r="B10242" t="s">
        <v>11012</v>
      </c>
      <c r="C10242" t="s">
        <v>77</v>
      </c>
      <c r="D10242">
        <v>31.39</v>
      </c>
    </row>
    <row r="10243" spans="1:4" x14ac:dyDescent="0.2">
      <c r="A10243">
        <v>104348</v>
      </c>
      <c r="B10243" t="s">
        <v>11013</v>
      </c>
      <c r="C10243" t="s">
        <v>77</v>
      </c>
      <c r="D10243">
        <v>11.45</v>
      </c>
    </row>
    <row r="10244" spans="1:4" x14ac:dyDescent="0.2">
      <c r="A10244">
        <v>104351</v>
      </c>
      <c r="B10244" t="s">
        <v>11014</v>
      </c>
      <c r="C10244" t="s">
        <v>77</v>
      </c>
      <c r="D10244">
        <v>23.67</v>
      </c>
    </row>
    <row r="10245" spans="1:4" x14ac:dyDescent="0.2">
      <c r="A10245">
        <v>89800</v>
      </c>
      <c r="B10245" t="s">
        <v>11015</v>
      </c>
      <c r="C10245" t="s">
        <v>54</v>
      </c>
      <c r="D10245">
        <v>28.87</v>
      </c>
    </row>
    <row r="10246" spans="1:4" x14ac:dyDescent="0.2">
      <c r="A10246">
        <v>89714</v>
      </c>
      <c r="B10246" t="s">
        <v>11016</v>
      </c>
      <c r="C10246" t="s">
        <v>54</v>
      </c>
      <c r="D10246">
        <v>37.619999999999997</v>
      </c>
    </row>
    <row r="10247" spans="1:4" x14ac:dyDescent="0.2">
      <c r="A10247">
        <v>89848</v>
      </c>
      <c r="B10247" t="s">
        <v>11017</v>
      </c>
      <c r="C10247" t="s">
        <v>54</v>
      </c>
      <c r="D10247">
        <v>27.73</v>
      </c>
    </row>
    <row r="10248" spans="1:4" x14ac:dyDescent="0.2">
      <c r="A10248">
        <v>89849</v>
      </c>
      <c r="B10248" t="s">
        <v>11018</v>
      </c>
      <c r="C10248" t="s">
        <v>54</v>
      </c>
      <c r="D10248">
        <v>57.27</v>
      </c>
    </row>
    <row r="10249" spans="1:4" x14ac:dyDescent="0.2">
      <c r="A10249">
        <v>89711</v>
      </c>
      <c r="B10249" t="s">
        <v>11019</v>
      </c>
      <c r="C10249" t="s">
        <v>54</v>
      </c>
      <c r="D10249">
        <v>21.2</v>
      </c>
    </row>
    <row r="10250" spans="1:4" x14ac:dyDescent="0.2">
      <c r="A10250">
        <v>89798</v>
      </c>
      <c r="B10250" t="s">
        <v>11020</v>
      </c>
      <c r="C10250" t="s">
        <v>54</v>
      </c>
      <c r="D10250">
        <v>13.7</v>
      </c>
    </row>
    <row r="10251" spans="1:4" x14ac:dyDescent="0.2">
      <c r="A10251">
        <v>89712</v>
      </c>
      <c r="B10251" t="s">
        <v>11021</v>
      </c>
      <c r="C10251" t="s">
        <v>54</v>
      </c>
      <c r="D10251">
        <v>27.02</v>
      </c>
    </row>
    <row r="10252" spans="1:4" x14ac:dyDescent="0.2">
      <c r="A10252">
        <v>89799</v>
      </c>
      <c r="B10252" t="s">
        <v>11022</v>
      </c>
      <c r="C10252" t="s">
        <v>54</v>
      </c>
      <c r="D10252">
        <v>22.64</v>
      </c>
    </row>
    <row r="10253" spans="1:4" x14ac:dyDescent="0.2">
      <c r="A10253">
        <v>89713</v>
      </c>
      <c r="B10253" t="s">
        <v>746</v>
      </c>
      <c r="C10253" t="s">
        <v>54</v>
      </c>
      <c r="D10253">
        <v>33.71</v>
      </c>
    </row>
    <row r="10254" spans="1:4" x14ac:dyDescent="0.2">
      <c r="A10254">
        <v>89376</v>
      </c>
      <c r="B10254" t="s">
        <v>11023</v>
      </c>
      <c r="C10254" t="s">
        <v>77</v>
      </c>
      <c r="D10254">
        <v>5.61</v>
      </c>
    </row>
    <row r="10255" spans="1:4" x14ac:dyDescent="0.2">
      <c r="A10255">
        <v>89429</v>
      </c>
      <c r="B10255" t="s">
        <v>11024</v>
      </c>
      <c r="C10255" t="s">
        <v>77</v>
      </c>
      <c r="D10255">
        <v>6.04</v>
      </c>
    </row>
    <row r="10256" spans="1:4" x14ac:dyDescent="0.2">
      <c r="A10256">
        <v>89383</v>
      </c>
      <c r="B10256" t="s">
        <v>11025</v>
      </c>
      <c r="C10256" t="s">
        <v>77</v>
      </c>
      <c r="D10256">
        <v>6.54</v>
      </c>
    </row>
    <row r="10257" spans="1:4" x14ac:dyDescent="0.2">
      <c r="A10257">
        <v>89553</v>
      </c>
      <c r="B10257" t="s">
        <v>11026</v>
      </c>
      <c r="C10257" t="s">
        <v>77</v>
      </c>
      <c r="D10257">
        <v>5.72</v>
      </c>
    </row>
    <row r="10258" spans="1:4" x14ac:dyDescent="0.2">
      <c r="A10258">
        <v>89436</v>
      </c>
      <c r="B10258" t="s">
        <v>11027</v>
      </c>
      <c r="C10258" t="s">
        <v>77</v>
      </c>
      <c r="D10258">
        <v>8.0500000000000007</v>
      </c>
    </row>
    <row r="10259" spans="1:4" x14ac:dyDescent="0.2">
      <c r="A10259">
        <v>89391</v>
      </c>
      <c r="B10259" t="s">
        <v>11028</v>
      </c>
      <c r="C10259" t="s">
        <v>77</v>
      </c>
      <c r="D10259">
        <v>8.6199999999999992</v>
      </c>
    </row>
    <row r="10260" spans="1:4" x14ac:dyDescent="0.2">
      <c r="A10260">
        <v>103994</v>
      </c>
      <c r="B10260" t="s">
        <v>11029</v>
      </c>
      <c r="C10260" t="s">
        <v>77</v>
      </c>
      <c r="D10260">
        <v>13.75</v>
      </c>
    </row>
    <row r="10261" spans="1:4" x14ac:dyDescent="0.2">
      <c r="A10261">
        <v>89570</v>
      </c>
      <c r="B10261" t="s">
        <v>11030</v>
      </c>
      <c r="C10261" t="s">
        <v>77</v>
      </c>
      <c r="D10261">
        <v>11.05</v>
      </c>
    </row>
    <row r="10262" spans="1:4" x14ac:dyDescent="0.2">
      <c r="A10262">
        <v>103992</v>
      </c>
      <c r="B10262" t="s">
        <v>11031</v>
      </c>
      <c r="C10262" t="s">
        <v>77</v>
      </c>
      <c r="D10262">
        <v>11.23</v>
      </c>
    </row>
    <row r="10263" spans="1:4" x14ac:dyDescent="0.2">
      <c r="A10263">
        <v>89572</v>
      </c>
      <c r="B10263" t="s">
        <v>11032</v>
      </c>
      <c r="C10263" t="s">
        <v>77</v>
      </c>
      <c r="D10263">
        <v>8.5299999999999994</v>
      </c>
    </row>
    <row r="10264" spans="1:4" x14ac:dyDescent="0.2">
      <c r="A10264">
        <v>104001</v>
      </c>
      <c r="B10264" t="s">
        <v>11033</v>
      </c>
      <c r="C10264" t="s">
        <v>77</v>
      </c>
      <c r="D10264">
        <v>13.51</v>
      </c>
    </row>
    <row r="10265" spans="1:4" x14ac:dyDescent="0.2">
      <c r="A10265">
        <v>89596</v>
      </c>
      <c r="B10265" t="s">
        <v>11034</v>
      </c>
      <c r="C10265" t="s">
        <v>77</v>
      </c>
      <c r="D10265">
        <v>10.26</v>
      </c>
    </row>
    <row r="10266" spans="1:4" x14ac:dyDescent="0.2">
      <c r="A10266">
        <v>104002</v>
      </c>
      <c r="B10266" t="s">
        <v>11035</v>
      </c>
      <c r="C10266" t="s">
        <v>77</v>
      </c>
      <c r="D10266">
        <v>16.899999999999999</v>
      </c>
    </row>
    <row r="10267" spans="1:4" x14ac:dyDescent="0.2">
      <c r="A10267">
        <v>89595</v>
      </c>
      <c r="B10267" t="s">
        <v>11036</v>
      </c>
      <c r="C10267" t="s">
        <v>77</v>
      </c>
      <c r="D10267">
        <v>13.95</v>
      </c>
    </row>
    <row r="10268" spans="1:4" x14ac:dyDescent="0.2">
      <c r="A10268">
        <v>89610</v>
      </c>
      <c r="B10268" t="s">
        <v>11037</v>
      </c>
      <c r="C10268" t="s">
        <v>77</v>
      </c>
      <c r="D10268">
        <v>18.899999999999999</v>
      </c>
    </row>
    <row r="10269" spans="1:4" x14ac:dyDescent="0.2">
      <c r="A10269">
        <v>89613</v>
      </c>
      <c r="B10269" t="s">
        <v>11038</v>
      </c>
      <c r="C10269" t="s">
        <v>77</v>
      </c>
      <c r="D10269">
        <v>29.33</v>
      </c>
    </row>
    <row r="10270" spans="1:4" x14ac:dyDescent="0.2">
      <c r="A10270">
        <v>89616</v>
      </c>
      <c r="B10270" t="s">
        <v>11039</v>
      </c>
      <c r="C10270" t="s">
        <v>77</v>
      </c>
      <c r="D10270">
        <v>39.159999999999997</v>
      </c>
    </row>
    <row r="10271" spans="1:4" x14ac:dyDescent="0.2">
      <c r="A10271">
        <v>103952</v>
      </c>
      <c r="B10271" t="s">
        <v>11040</v>
      </c>
      <c r="C10271" t="s">
        <v>77</v>
      </c>
      <c r="D10271">
        <v>5.76</v>
      </c>
    </row>
    <row r="10272" spans="1:4" x14ac:dyDescent="0.2">
      <c r="A10272">
        <v>103947</v>
      </c>
      <c r="B10272" t="s">
        <v>11041</v>
      </c>
      <c r="C10272" t="s">
        <v>77</v>
      </c>
      <c r="D10272">
        <v>6.26</v>
      </c>
    </row>
    <row r="10273" spans="1:4" x14ac:dyDescent="0.2">
      <c r="A10273">
        <v>103957</v>
      </c>
      <c r="B10273" t="s">
        <v>11042</v>
      </c>
      <c r="C10273" t="s">
        <v>77</v>
      </c>
      <c r="D10273">
        <v>4.91</v>
      </c>
    </row>
    <row r="10274" spans="1:4" x14ac:dyDescent="0.2">
      <c r="A10274">
        <v>103953</v>
      </c>
      <c r="B10274" t="s">
        <v>11043</v>
      </c>
      <c r="C10274" t="s">
        <v>77</v>
      </c>
      <c r="D10274">
        <v>7.24</v>
      </c>
    </row>
    <row r="10275" spans="1:4" x14ac:dyDescent="0.2">
      <c r="A10275">
        <v>103948</v>
      </c>
      <c r="B10275" t="s">
        <v>11044</v>
      </c>
      <c r="C10275" t="s">
        <v>77</v>
      </c>
      <c r="D10275">
        <v>7.81</v>
      </c>
    </row>
    <row r="10276" spans="1:4" x14ac:dyDescent="0.2">
      <c r="A10276">
        <v>103958</v>
      </c>
      <c r="B10276" t="s">
        <v>11045</v>
      </c>
      <c r="C10276" t="s">
        <v>77</v>
      </c>
      <c r="D10276">
        <v>9.89</v>
      </c>
    </row>
    <row r="10277" spans="1:4" x14ac:dyDescent="0.2">
      <c r="A10277">
        <v>104009</v>
      </c>
      <c r="B10277" t="s">
        <v>11046</v>
      </c>
      <c r="C10277" t="s">
        <v>77</v>
      </c>
      <c r="D10277">
        <v>13.04</v>
      </c>
    </row>
    <row r="10278" spans="1:4" x14ac:dyDescent="0.2">
      <c r="A10278">
        <v>103959</v>
      </c>
      <c r="B10278" t="s">
        <v>11047</v>
      </c>
      <c r="C10278" t="s">
        <v>77</v>
      </c>
      <c r="D10278">
        <v>14.73</v>
      </c>
    </row>
    <row r="10279" spans="1:4" x14ac:dyDescent="0.2">
      <c r="A10279">
        <v>103962</v>
      </c>
      <c r="B10279" t="s">
        <v>11048</v>
      </c>
      <c r="C10279" t="s">
        <v>77</v>
      </c>
      <c r="D10279">
        <v>6.3</v>
      </c>
    </row>
    <row r="10280" spans="1:4" x14ac:dyDescent="0.2">
      <c r="A10280">
        <v>103954</v>
      </c>
      <c r="B10280" t="s">
        <v>11049</v>
      </c>
      <c r="C10280" t="s">
        <v>77</v>
      </c>
      <c r="D10280">
        <v>8.5299999999999994</v>
      </c>
    </row>
    <row r="10281" spans="1:4" x14ac:dyDescent="0.2">
      <c r="A10281">
        <v>103949</v>
      </c>
      <c r="B10281" t="s">
        <v>11050</v>
      </c>
      <c r="C10281" t="s">
        <v>77</v>
      </c>
      <c r="D10281">
        <v>9.08</v>
      </c>
    </row>
    <row r="10282" spans="1:4" x14ac:dyDescent="0.2">
      <c r="A10282">
        <v>103964</v>
      </c>
      <c r="B10282" t="s">
        <v>11051</v>
      </c>
      <c r="C10282" t="s">
        <v>77</v>
      </c>
      <c r="D10282">
        <v>7.99</v>
      </c>
    </row>
    <row r="10283" spans="1:4" x14ac:dyDescent="0.2">
      <c r="A10283">
        <v>104014</v>
      </c>
      <c r="B10283" t="s">
        <v>11052</v>
      </c>
      <c r="C10283" t="s">
        <v>77</v>
      </c>
      <c r="D10283">
        <v>10.53</v>
      </c>
    </row>
    <row r="10284" spans="1:4" x14ac:dyDescent="0.2">
      <c r="A10284">
        <v>103966</v>
      </c>
      <c r="B10284" t="s">
        <v>11053</v>
      </c>
      <c r="C10284" t="s">
        <v>77</v>
      </c>
      <c r="D10284">
        <v>9.4600000000000009</v>
      </c>
    </row>
    <row r="10285" spans="1:4" x14ac:dyDescent="0.2">
      <c r="A10285">
        <v>103999</v>
      </c>
      <c r="B10285" t="s">
        <v>11054</v>
      </c>
      <c r="C10285" t="s">
        <v>77</v>
      </c>
      <c r="D10285">
        <v>12.24</v>
      </c>
    </row>
    <row r="10286" spans="1:4" x14ac:dyDescent="0.2">
      <c r="A10286">
        <v>103967</v>
      </c>
      <c r="B10286" t="s">
        <v>11055</v>
      </c>
      <c r="C10286" t="s">
        <v>77</v>
      </c>
      <c r="D10286">
        <v>11.35</v>
      </c>
    </row>
    <row r="10287" spans="1:4" x14ac:dyDescent="0.2">
      <c r="A10287">
        <v>104003</v>
      </c>
      <c r="B10287" t="s">
        <v>11056</v>
      </c>
      <c r="C10287" t="s">
        <v>77</v>
      </c>
      <c r="D10287">
        <v>14.3</v>
      </c>
    </row>
    <row r="10288" spans="1:4" x14ac:dyDescent="0.2">
      <c r="A10288">
        <v>103968</v>
      </c>
      <c r="B10288" t="s">
        <v>11057</v>
      </c>
      <c r="C10288" t="s">
        <v>77</v>
      </c>
      <c r="D10288">
        <v>16.05</v>
      </c>
    </row>
    <row r="10289" spans="1:4" x14ac:dyDescent="0.2">
      <c r="A10289">
        <v>103969</v>
      </c>
      <c r="B10289" t="s">
        <v>11058</v>
      </c>
      <c r="C10289" t="s">
        <v>77</v>
      </c>
      <c r="D10289">
        <v>18.89</v>
      </c>
    </row>
    <row r="10290" spans="1:4" x14ac:dyDescent="0.2">
      <c r="A10290">
        <v>103971</v>
      </c>
      <c r="B10290" t="s">
        <v>11059</v>
      </c>
      <c r="C10290" t="s">
        <v>77</v>
      </c>
      <c r="D10290">
        <v>24.01</v>
      </c>
    </row>
    <row r="10291" spans="1:4" x14ac:dyDescent="0.2">
      <c r="A10291">
        <v>103972</v>
      </c>
      <c r="B10291" t="s">
        <v>11060</v>
      </c>
      <c r="C10291" t="s">
        <v>77</v>
      </c>
      <c r="D10291">
        <v>27.9</v>
      </c>
    </row>
    <row r="10292" spans="1:4" x14ac:dyDescent="0.2">
      <c r="A10292">
        <v>103993</v>
      </c>
      <c r="B10292" t="s">
        <v>11061</v>
      </c>
      <c r="C10292" t="s">
        <v>77</v>
      </c>
      <c r="D10292">
        <v>9.6999999999999993</v>
      </c>
    </row>
    <row r="10293" spans="1:4" x14ac:dyDescent="0.2">
      <c r="A10293">
        <v>89407</v>
      </c>
      <c r="B10293" t="s">
        <v>11062</v>
      </c>
      <c r="C10293" t="s">
        <v>77</v>
      </c>
      <c r="D10293">
        <v>8.68</v>
      </c>
    </row>
    <row r="10294" spans="1:4" x14ac:dyDescent="0.2">
      <c r="A10294">
        <v>89361</v>
      </c>
      <c r="B10294" t="s">
        <v>11063</v>
      </c>
      <c r="C10294" t="s">
        <v>77</v>
      </c>
      <c r="D10294">
        <v>9.35</v>
      </c>
    </row>
    <row r="10295" spans="1:4" x14ac:dyDescent="0.2">
      <c r="A10295">
        <v>89490</v>
      </c>
      <c r="B10295" t="s">
        <v>11064</v>
      </c>
      <c r="C10295" t="s">
        <v>77</v>
      </c>
      <c r="D10295">
        <v>7</v>
      </c>
    </row>
    <row r="10296" spans="1:4" x14ac:dyDescent="0.2">
      <c r="A10296">
        <v>89411</v>
      </c>
      <c r="B10296" t="s">
        <v>11065</v>
      </c>
      <c r="C10296" t="s">
        <v>77</v>
      </c>
      <c r="D10296">
        <v>10.199999999999999</v>
      </c>
    </row>
    <row r="10297" spans="1:4" x14ac:dyDescent="0.2">
      <c r="A10297">
        <v>89365</v>
      </c>
      <c r="B10297" t="s">
        <v>11066</v>
      </c>
      <c r="C10297" t="s">
        <v>77</v>
      </c>
      <c r="D10297">
        <v>11</v>
      </c>
    </row>
    <row r="10298" spans="1:4" x14ac:dyDescent="0.2">
      <c r="A10298">
        <v>89496</v>
      </c>
      <c r="B10298" t="s">
        <v>11067</v>
      </c>
      <c r="C10298" t="s">
        <v>77</v>
      </c>
      <c r="D10298">
        <v>10.11</v>
      </c>
    </row>
    <row r="10299" spans="1:4" x14ac:dyDescent="0.2">
      <c r="A10299">
        <v>89416</v>
      </c>
      <c r="B10299" t="s">
        <v>11068</v>
      </c>
      <c r="C10299" t="s">
        <v>77</v>
      </c>
      <c r="D10299">
        <v>13.85</v>
      </c>
    </row>
    <row r="10300" spans="1:4" x14ac:dyDescent="0.2">
      <c r="A10300">
        <v>89370</v>
      </c>
      <c r="B10300" t="s">
        <v>11069</v>
      </c>
      <c r="C10300" t="s">
        <v>77</v>
      </c>
      <c r="D10300">
        <v>14.79</v>
      </c>
    </row>
    <row r="10301" spans="1:4" x14ac:dyDescent="0.2">
      <c r="A10301">
        <v>89500</v>
      </c>
      <c r="B10301" t="s">
        <v>11070</v>
      </c>
      <c r="C10301" t="s">
        <v>77</v>
      </c>
      <c r="D10301">
        <v>12.39</v>
      </c>
    </row>
    <row r="10302" spans="1:4" x14ac:dyDescent="0.2">
      <c r="A10302">
        <v>103983</v>
      </c>
      <c r="B10302" t="s">
        <v>11071</v>
      </c>
      <c r="C10302" t="s">
        <v>77</v>
      </c>
      <c r="D10302">
        <v>16.670000000000002</v>
      </c>
    </row>
    <row r="10303" spans="1:4" x14ac:dyDescent="0.2">
      <c r="A10303">
        <v>89504</v>
      </c>
      <c r="B10303" t="s">
        <v>11072</v>
      </c>
      <c r="C10303" t="s">
        <v>77</v>
      </c>
      <c r="D10303">
        <v>18.22</v>
      </c>
    </row>
    <row r="10304" spans="1:4" x14ac:dyDescent="0.2">
      <c r="A10304">
        <v>103987</v>
      </c>
      <c r="B10304" t="s">
        <v>11073</v>
      </c>
      <c r="C10304" t="s">
        <v>77</v>
      </c>
      <c r="D10304">
        <v>23.25</v>
      </c>
    </row>
    <row r="10305" spans="1:4" x14ac:dyDescent="0.2">
      <c r="A10305">
        <v>89510</v>
      </c>
      <c r="B10305" t="s">
        <v>11074</v>
      </c>
      <c r="C10305" t="s">
        <v>77</v>
      </c>
      <c r="D10305">
        <v>25.89</v>
      </c>
    </row>
    <row r="10306" spans="1:4" x14ac:dyDescent="0.2">
      <c r="A10306">
        <v>89519</v>
      </c>
      <c r="B10306" t="s">
        <v>11075</v>
      </c>
      <c r="C10306" t="s">
        <v>77</v>
      </c>
      <c r="D10306">
        <v>44.97</v>
      </c>
    </row>
    <row r="10307" spans="1:4" x14ac:dyDescent="0.2">
      <c r="A10307">
        <v>89527</v>
      </c>
      <c r="B10307" t="s">
        <v>11076</v>
      </c>
      <c r="C10307" t="s">
        <v>77</v>
      </c>
      <c r="D10307">
        <v>54.21</v>
      </c>
    </row>
    <row r="10308" spans="1:4" x14ac:dyDescent="0.2">
      <c r="A10308">
        <v>89406</v>
      </c>
      <c r="B10308" t="s">
        <v>11077</v>
      </c>
      <c r="C10308" t="s">
        <v>77</v>
      </c>
      <c r="D10308">
        <v>8.61</v>
      </c>
    </row>
    <row r="10309" spans="1:4" x14ac:dyDescent="0.2">
      <c r="A10309">
        <v>89360</v>
      </c>
      <c r="B10309" t="s">
        <v>11078</v>
      </c>
      <c r="C10309" t="s">
        <v>77</v>
      </c>
      <c r="D10309">
        <v>9.2799999999999994</v>
      </c>
    </row>
    <row r="10310" spans="1:4" x14ac:dyDescent="0.2">
      <c r="A10310">
        <v>89489</v>
      </c>
      <c r="B10310" t="s">
        <v>11079</v>
      </c>
      <c r="C10310" t="s">
        <v>77</v>
      </c>
      <c r="D10310">
        <v>7.51</v>
      </c>
    </row>
    <row r="10311" spans="1:4" x14ac:dyDescent="0.2">
      <c r="A10311">
        <v>89410</v>
      </c>
      <c r="B10311" t="s">
        <v>11080</v>
      </c>
      <c r="C10311" t="s">
        <v>77</v>
      </c>
      <c r="D10311">
        <v>10.71</v>
      </c>
    </row>
    <row r="10312" spans="1:4" x14ac:dyDescent="0.2">
      <c r="A10312">
        <v>89364</v>
      </c>
      <c r="B10312" t="s">
        <v>11081</v>
      </c>
      <c r="C10312" t="s">
        <v>77</v>
      </c>
      <c r="D10312">
        <v>11.51</v>
      </c>
    </row>
    <row r="10313" spans="1:4" x14ac:dyDescent="0.2">
      <c r="A10313">
        <v>89494</v>
      </c>
      <c r="B10313" t="s">
        <v>11082</v>
      </c>
      <c r="C10313" t="s">
        <v>77</v>
      </c>
      <c r="D10313">
        <v>12.02</v>
      </c>
    </row>
    <row r="10314" spans="1:4" x14ac:dyDescent="0.2">
      <c r="A10314">
        <v>89415</v>
      </c>
      <c r="B10314" t="s">
        <v>11083</v>
      </c>
      <c r="C10314" t="s">
        <v>77</v>
      </c>
      <c r="D10314">
        <v>15.76</v>
      </c>
    </row>
    <row r="10315" spans="1:4" x14ac:dyDescent="0.2">
      <c r="A10315">
        <v>89369</v>
      </c>
      <c r="B10315" t="s">
        <v>11084</v>
      </c>
      <c r="C10315" t="s">
        <v>77</v>
      </c>
      <c r="D10315">
        <v>16.7</v>
      </c>
    </row>
    <row r="10316" spans="1:4" x14ac:dyDescent="0.2">
      <c r="A10316">
        <v>89499</v>
      </c>
      <c r="B10316" t="s">
        <v>11085</v>
      </c>
      <c r="C10316" t="s">
        <v>77</v>
      </c>
      <c r="D10316">
        <v>18.72</v>
      </c>
    </row>
    <row r="10317" spans="1:4" x14ac:dyDescent="0.2">
      <c r="A10317">
        <v>103982</v>
      </c>
      <c r="B10317" t="s">
        <v>11086</v>
      </c>
      <c r="C10317" t="s">
        <v>77</v>
      </c>
      <c r="D10317">
        <v>23</v>
      </c>
    </row>
    <row r="10318" spans="1:4" x14ac:dyDescent="0.2">
      <c r="A10318">
        <v>89503</v>
      </c>
      <c r="B10318" t="s">
        <v>11087</v>
      </c>
      <c r="C10318" t="s">
        <v>77</v>
      </c>
      <c r="D10318">
        <v>21.83</v>
      </c>
    </row>
    <row r="10319" spans="1:4" x14ac:dyDescent="0.2">
      <c r="A10319">
        <v>103986</v>
      </c>
      <c r="B10319" t="s">
        <v>11088</v>
      </c>
      <c r="C10319" t="s">
        <v>77</v>
      </c>
      <c r="D10319">
        <v>26.86</v>
      </c>
    </row>
    <row r="10320" spans="1:4" x14ac:dyDescent="0.2">
      <c r="A10320">
        <v>89507</v>
      </c>
      <c r="B10320" t="s">
        <v>11089</v>
      </c>
      <c r="C10320" t="s">
        <v>77</v>
      </c>
      <c r="D10320">
        <v>44.22</v>
      </c>
    </row>
    <row r="10321" spans="1:4" x14ac:dyDescent="0.2">
      <c r="A10321">
        <v>89517</v>
      </c>
      <c r="B10321" t="s">
        <v>11090</v>
      </c>
      <c r="C10321" t="s">
        <v>77</v>
      </c>
      <c r="D10321">
        <v>65.48</v>
      </c>
    </row>
    <row r="10322" spans="1:4" x14ac:dyDescent="0.2">
      <c r="A10322">
        <v>89525</v>
      </c>
      <c r="B10322" t="s">
        <v>11091</v>
      </c>
      <c r="C10322" t="s">
        <v>77</v>
      </c>
      <c r="D10322">
        <v>82.27</v>
      </c>
    </row>
    <row r="10323" spans="1:4" x14ac:dyDescent="0.2">
      <c r="A10323">
        <v>89423</v>
      </c>
      <c r="B10323" t="s">
        <v>11092</v>
      </c>
      <c r="C10323" t="s">
        <v>77</v>
      </c>
      <c r="D10323">
        <v>9.43</v>
      </c>
    </row>
    <row r="10324" spans="1:4" x14ac:dyDescent="0.2">
      <c r="A10324">
        <v>89377</v>
      </c>
      <c r="B10324" t="s">
        <v>11093</v>
      </c>
      <c r="C10324" t="s">
        <v>77</v>
      </c>
      <c r="D10324">
        <v>9.8800000000000008</v>
      </c>
    </row>
    <row r="10325" spans="1:4" x14ac:dyDescent="0.2">
      <c r="A10325">
        <v>89540</v>
      </c>
      <c r="B10325" t="s">
        <v>11094</v>
      </c>
      <c r="C10325" t="s">
        <v>77</v>
      </c>
      <c r="D10325">
        <v>9.92</v>
      </c>
    </row>
    <row r="10326" spans="1:4" x14ac:dyDescent="0.2">
      <c r="A10326">
        <v>89430</v>
      </c>
      <c r="B10326" t="s">
        <v>11095</v>
      </c>
      <c r="C10326" t="s">
        <v>77</v>
      </c>
      <c r="D10326">
        <v>12.08</v>
      </c>
    </row>
    <row r="10327" spans="1:4" x14ac:dyDescent="0.2">
      <c r="A10327">
        <v>89384</v>
      </c>
      <c r="B10327" t="s">
        <v>11096</v>
      </c>
      <c r="C10327" t="s">
        <v>77</v>
      </c>
      <c r="D10327">
        <v>12.6</v>
      </c>
    </row>
    <row r="10328" spans="1:4" x14ac:dyDescent="0.2">
      <c r="A10328">
        <v>89555</v>
      </c>
      <c r="B10328" t="s">
        <v>11097</v>
      </c>
      <c r="C10328" t="s">
        <v>77</v>
      </c>
      <c r="D10328">
        <v>20.28</v>
      </c>
    </row>
    <row r="10329" spans="1:4" x14ac:dyDescent="0.2">
      <c r="A10329">
        <v>89437</v>
      </c>
      <c r="B10329" t="s">
        <v>11098</v>
      </c>
      <c r="C10329" t="s">
        <v>77</v>
      </c>
      <c r="D10329">
        <v>22.78</v>
      </c>
    </row>
    <row r="10330" spans="1:4" x14ac:dyDescent="0.2">
      <c r="A10330">
        <v>89392</v>
      </c>
      <c r="B10330" t="s">
        <v>11099</v>
      </c>
      <c r="C10330" t="s">
        <v>77</v>
      </c>
      <c r="D10330">
        <v>23.41</v>
      </c>
    </row>
    <row r="10331" spans="1:4" x14ac:dyDescent="0.2">
      <c r="A10331">
        <v>89405</v>
      </c>
      <c r="B10331" t="s">
        <v>11100</v>
      </c>
      <c r="C10331" t="s">
        <v>77</v>
      </c>
      <c r="D10331">
        <v>7.67</v>
      </c>
    </row>
    <row r="10332" spans="1:4" x14ac:dyDescent="0.2">
      <c r="A10332">
        <v>89359</v>
      </c>
      <c r="B10332" t="s">
        <v>11101</v>
      </c>
      <c r="C10332" t="s">
        <v>77</v>
      </c>
      <c r="D10332">
        <v>8.34</v>
      </c>
    </row>
    <row r="10333" spans="1:4" x14ac:dyDescent="0.2">
      <c r="A10333">
        <v>89485</v>
      </c>
      <c r="B10333" t="s">
        <v>11102</v>
      </c>
      <c r="C10333" t="s">
        <v>77</v>
      </c>
      <c r="D10333">
        <v>6.09</v>
      </c>
    </row>
    <row r="10334" spans="1:4" x14ac:dyDescent="0.2">
      <c r="A10334">
        <v>89409</v>
      </c>
      <c r="B10334" t="s">
        <v>11103</v>
      </c>
      <c r="C10334" t="s">
        <v>77</v>
      </c>
      <c r="D10334">
        <v>9.2899999999999991</v>
      </c>
    </row>
    <row r="10335" spans="1:4" x14ac:dyDescent="0.2">
      <c r="A10335">
        <v>89363</v>
      </c>
      <c r="B10335" t="s">
        <v>11104</v>
      </c>
      <c r="C10335" t="s">
        <v>77</v>
      </c>
      <c r="D10335">
        <v>10.09</v>
      </c>
    </row>
    <row r="10336" spans="1:4" x14ac:dyDescent="0.2">
      <c r="A10336">
        <v>89493</v>
      </c>
      <c r="B10336" t="s">
        <v>11105</v>
      </c>
      <c r="C10336" t="s">
        <v>77</v>
      </c>
      <c r="D10336">
        <v>9.8000000000000007</v>
      </c>
    </row>
    <row r="10337" spans="1:4" x14ac:dyDescent="0.2">
      <c r="A10337">
        <v>89414</v>
      </c>
      <c r="B10337" t="s">
        <v>11106</v>
      </c>
      <c r="C10337" t="s">
        <v>77</v>
      </c>
      <c r="D10337">
        <v>13.54</v>
      </c>
    </row>
    <row r="10338" spans="1:4" x14ac:dyDescent="0.2">
      <c r="A10338">
        <v>89368</v>
      </c>
      <c r="B10338" t="s">
        <v>11107</v>
      </c>
      <c r="C10338" t="s">
        <v>77</v>
      </c>
      <c r="D10338">
        <v>14.48</v>
      </c>
    </row>
    <row r="10339" spans="1:4" x14ac:dyDescent="0.2">
      <c r="A10339">
        <v>89498</v>
      </c>
      <c r="B10339" t="s">
        <v>11108</v>
      </c>
      <c r="C10339" t="s">
        <v>77</v>
      </c>
      <c r="D10339">
        <v>12.91</v>
      </c>
    </row>
    <row r="10340" spans="1:4" x14ac:dyDescent="0.2">
      <c r="A10340">
        <v>103981</v>
      </c>
      <c r="B10340" t="s">
        <v>11109</v>
      </c>
      <c r="C10340" t="s">
        <v>77</v>
      </c>
      <c r="D10340">
        <v>17.190000000000001</v>
      </c>
    </row>
    <row r="10341" spans="1:4" x14ac:dyDescent="0.2">
      <c r="A10341">
        <v>89502</v>
      </c>
      <c r="B10341" t="s">
        <v>11110</v>
      </c>
      <c r="C10341" t="s">
        <v>77</v>
      </c>
      <c r="D10341">
        <v>16.5</v>
      </c>
    </row>
    <row r="10342" spans="1:4" x14ac:dyDescent="0.2">
      <c r="A10342">
        <v>103985</v>
      </c>
      <c r="B10342" t="s">
        <v>11111</v>
      </c>
      <c r="C10342" t="s">
        <v>77</v>
      </c>
      <c r="D10342">
        <v>21.53</v>
      </c>
    </row>
    <row r="10343" spans="1:4" x14ac:dyDescent="0.2">
      <c r="A10343">
        <v>89506</v>
      </c>
      <c r="B10343" t="s">
        <v>11112</v>
      </c>
      <c r="C10343" t="s">
        <v>77</v>
      </c>
      <c r="D10343">
        <v>37.619999999999997</v>
      </c>
    </row>
    <row r="10344" spans="1:4" x14ac:dyDescent="0.2">
      <c r="A10344">
        <v>89515</v>
      </c>
      <c r="B10344" t="s">
        <v>11113</v>
      </c>
      <c r="C10344" t="s">
        <v>77</v>
      </c>
      <c r="D10344">
        <v>77.81</v>
      </c>
    </row>
    <row r="10345" spans="1:4" x14ac:dyDescent="0.2">
      <c r="A10345">
        <v>89523</v>
      </c>
      <c r="B10345" t="s">
        <v>11114</v>
      </c>
      <c r="C10345" t="s">
        <v>77</v>
      </c>
      <c r="D10345">
        <v>95.13</v>
      </c>
    </row>
    <row r="10346" spans="1:4" x14ac:dyDescent="0.2">
      <c r="A10346">
        <v>90373</v>
      </c>
      <c r="B10346" t="s">
        <v>11115</v>
      </c>
      <c r="C10346" t="s">
        <v>77</v>
      </c>
      <c r="D10346">
        <v>12.59</v>
      </c>
    </row>
    <row r="10347" spans="1:4" x14ac:dyDescent="0.2">
      <c r="A10347">
        <v>89366</v>
      </c>
      <c r="B10347" t="s">
        <v>11116</v>
      </c>
      <c r="C10347" t="s">
        <v>77</v>
      </c>
      <c r="D10347">
        <v>15.69</v>
      </c>
    </row>
    <row r="10348" spans="1:4" x14ac:dyDescent="0.2">
      <c r="A10348">
        <v>89404</v>
      </c>
      <c r="B10348" t="s">
        <v>11117</v>
      </c>
      <c r="C10348" t="s">
        <v>77</v>
      </c>
      <c r="D10348">
        <v>7.16</v>
      </c>
    </row>
    <row r="10349" spans="1:4" x14ac:dyDescent="0.2">
      <c r="A10349">
        <v>89358</v>
      </c>
      <c r="B10349" t="s">
        <v>11118</v>
      </c>
      <c r="C10349" t="s">
        <v>77</v>
      </c>
      <c r="D10349">
        <v>7.83</v>
      </c>
    </row>
    <row r="10350" spans="1:4" x14ac:dyDescent="0.2">
      <c r="A10350">
        <v>89481</v>
      </c>
      <c r="B10350" t="s">
        <v>11119</v>
      </c>
      <c r="C10350" t="s">
        <v>77</v>
      </c>
      <c r="D10350">
        <v>5.35</v>
      </c>
    </row>
    <row r="10351" spans="1:4" x14ac:dyDescent="0.2">
      <c r="A10351">
        <v>89408</v>
      </c>
      <c r="B10351" t="s">
        <v>11120</v>
      </c>
      <c r="C10351" t="s">
        <v>77</v>
      </c>
      <c r="D10351">
        <v>8.5500000000000007</v>
      </c>
    </row>
    <row r="10352" spans="1:4" x14ac:dyDescent="0.2">
      <c r="A10352">
        <v>89362</v>
      </c>
      <c r="B10352" t="s">
        <v>11121</v>
      </c>
      <c r="C10352" t="s">
        <v>77</v>
      </c>
      <c r="D10352">
        <v>9.35</v>
      </c>
    </row>
    <row r="10353" spans="1:4" x14ac:dyDescent="0.2">
      <c r="A10353">
        <v>89412</v>
      </c>
      <c r="B10353" t="s">
        <v>11122</v>
      </c>
      <c r="C10353" t="s">
        <v>77</v>
      </c>
      <c r="D10353">
        <v>9.56</v>
      </c>
    </row>
    <row r="10354" spans="1:4" x14ac:dyDescent="0.2">
      <c r="A10354">
        <v>89492</v>
      </c>
      <c r="B10354" t="s">
        <v>11123</v>
      </c>
      <c r="C10354" t="s">
        <v>77</v>
      </c>
      <c r="D10354">
        <v>8.15</v>
      </c>
    </row>
    <row r="10355" spans="1:4" x14ac:dyDescent="0.2">
      <c r="A10355">
        <v>89413</v>
      </c>
      <c r="B10355" t="s">
        <v>11124</v>
      </c>
      <c r="C10355" t="s">
        <v>77</v>
      </c>
      <c r="D10355">
        <v>11.89</v>
      </c>
    </row>
    <row r="10356" spans="1:4" x14ac:dyDescent="0.2">
      <c r="A10356">
        <v>89367</v>
      </c>
      <c r="B10356" t="s">
        <v>11125</v>
      </c>
      <c r="C10356" t="s">
        <v>77</v>
      </c>
      <c r="D10356">
        <v>12.83</v>
      </c>
    </row>
    <row r="10357" spans="1:4" x14ac:dyDescent="0.2">
      <c r="A10357">
        <v>89497</v>
      </c>
      <c r="B10357" t="s">
        <v>11126</v>
      </c>
      <c r="C10357" t="s">
        <v>77</v>
      </c>
      <c r="D10357">
        <v>12.86</v>
      </c>
    </row>
    <row r="10358" spans="1:4" x14ac:dyDescent="0.2">
      <c r="A10358">
        <v>103980</v>
      </c>
      <c r="B10358" t="s">
        <v>11127</v>
      </c>
      <c r="C10358" t="s">
        <v>77</v>
      </c>
      <c r="D10358">
        <v>17.14</v>
      </c>
    </row>
    <row r="10359" spans="1:4" x14ac:dyDescent="0.2">
      <c r="A10359">
        <v>89501</v>
      </c>
      <c r="B10359" t="s">
        <v>11128</v>
      </c>
      <c r="C10359" t="s">
        <v>77</v>
      </c>
      <c r="D10359">
        <v>14.11</v>
      </c>
    </row>
    <row r="10360" spans="1:4" x14ac:dyDescent="0.2">
      <c r="A10360">
        <v>103984</v>
      </c>
      <c r="B10360" t="s">
        <v>11129</v>
      </c>
      <c r="C10360" t="s">
        <v>77</v>
      </c>
      <c r="D10360">
        <v>19.14</v>
      </c>
    </row>
    <row r="10361" spans="1:4" x14ac:dyDescent="0.2">
      <c r="A10361">
        <v>89505</v>
      </c>
      <c r="B10361" t="s">
        <v>11130</v>
      </c>
      <c r="C10361" t="s">
        <v>77</v>
      </c>
      <c r="D10361">
        <v>39.29</v>
      </c>
    </row>
    <row r="10362" spans="1:4" x14ac:dyDescent="0.2">
      <c r="A10362">
        <v>89513</v>
      </c>
      <c r="B10362" t="s">
        <v>11131</v>
      </c>
      <c r="C10362" t="s">
        <v>77</v>
      </c>
      <c r="D10362">
        <v>97.12</v>
      </c>
    </row>
    <row r="10363" spans="1:4" x14ac:dyDescent="0.2">
      <c r="A10363">
        <v>89521</v>
      </c>
      <c r="B10363" t="s">
        <v>11132</v>
      </c>
      <c r="C10363" t="s">
        <v>77</v>
      </c>
      <c r="D10363">
        <v>115.81</v>
      </c>
    </row>
    <row r="10364" spans="1:4" x14ac:dyDescent="0.2">
      <c r="A10364">
        <v>103955</v>
      </c>
      <c r="B10364" t="s">
        <v>11133</v>
      </c>
      <c r="C10364" t="s">
        <v>77</v>
      </c>
      <c r="D10364">
        <v>9.85</v>
      </c>
    </row>
    <row r="10365" spans="1:4" x14ac:dyDescent="0.2">
      <c r="A10365">
        <v>103950</v>
      </c>
      <c r="B10365" t="s">
        <v>11134</v>
      </c>
      <c r="C10365" t="s">
        <v>77</v>
      </c>
      <c r="D10365">
        <v>10.58</v>
      </c>
    </row>
    <row r="10366" spans="1:4" x14ac:dyDescent="0.2">
      <c r="A10366">
        <v>103974</v>
      </c>
      <c r="B10366" t="s">
        <v>11135</v>
      </c>
      <c r="C10366" t="s">
        <v>77</v>
      </c>
      <c r="D10366">
        <v>10.199999999999999</v>
      </c>
    </row>
    <row r="10367" spans="1:4" x14ac:dyDescent="0.2">
      <c r="A10367">
        <v>103956</v>
      </c>
      <c r="B10367" t="s">
        <v>11136</v>
      </c>
      <c r="C10367" t="s">
        <v>77</v>
      </c>
      <c r="D10367">
        <v>13.68</v>
      </c>
    </row>
    <row r="10368" spans="1:4" x14ac:dyDescent="0.2">
      <c r="A10368">
        <v>103951</v>
      </c>
      <c r="B10368" t="s">
        <v>11137</v>
      </c>
      <c r="C10368" t="s">
        <v>77</v>
      </c>
      <c r="D10368">
        <v>14.53</v>
      </c>
    </row>
    <row r="10369" spans="1:4" x14ac:dyDescent="0.2">
      <c r="A10369">
        <v>89374</v>
      </c>
      <c r="B10369" t="s">
        <v>11138</v>
      </c>
      <c r="C10369" t="s">
        <v>77</v>
      </c>
      <c r="D10369">
        <v>9.7799999999999994</v>
      </c>
    </row>
    <row r="10370" spans="1:4" x14ac:dyDescent="0.2">
      <c r="A10370">
        <v>89427</v>
      </c>
      <c r="B10370" t="s">
        <v>11139</v>
      </c>
      <c r="C10370" t="s">
        <v>77</v>
      </c>
      <c r="D10370">
        <v>11.48</v>
      </c>
    </row>
    <row r="10371" spans="1:4" x14ac:dyDescent="0.2">
      <c r="A10371">
        <v>89381</v>
      </c>
      <c r="B10371" t="s">
        <v>11140</v>
      </c>
      <c r="C10371" t="s">
        <v>77</v>
      </c>
      <c r="D10371">
        <v>11.98</v>
      </c>
    </row>
    <row r="10372" spans="1:4" x14ac:dyDescent="0.2">
      <c r="A10372">
        <v>95237</v>
      </c>
      <c r="B10372" t="s">
        <v>11141</v>
      </c>
      <c r="C10372" t="s">
        <v>77</v>
      </c>
      <c r="D10372">
        <v>22.98</v>
      </c>
    </row>
    <row r="10373" spans="1:4" x14ac:dyDescent="0.2">
      <c r="A10373">
        <v>89979</v>
      </c>
      <c r="B10373" t="s">
        <v>11142</v>
      </c>
      <c r="C10373" t="s">
        <v>77</v>
      </c>
      <c r="D10373">
        <v>23.55</v>
      </c>
    </row>
    <row r="10374" spans="1:4" x14ac:dyDescent="0.2">
      <c r="A10374">
        <v>103991</v>
      </c>
      <c r="B10374" t="s">
        <v>11143</v>
      </c>
      <c r="C10374" t="s">
        <v>77</v>
      </c>
      <c r="D10374">
        <v>17.57</v>
      </c>
    </row>
    <row r="10375" spans="1:4" x14ac:dyDescent="0.2">
      <c r="A10375">
        <v>89564</v>
      </c>
      <c r="B10375" t="s">
        <v>11144</v>
      </c>
      <c r="C10375" t="s">
        <v>77</v>
      </c>
      <c r="D10375">
        <v>14.87</v>
      </c>
    </row>
    <row r="10376" spans="1:4" x14ac:dyDescent="0.2">
      <c r="A10376">
        <v>104000</v>
      </c>
      <c r="B10376" t="s">
        <v>11145</v>
      </c>
      <c r="C10376" t="s">
        <v>77</v>
      </c>
      <c r="D10376">
        <v>26.75</v>
      </c>
    </row>
    <row r="10377" spans="1:4" x14ac:dyDescent="0.2">
      <c r="A10377">
        <v>89593</v>
      </c>
      <c r="B10377" t="s">
        <v>11146</v>
      </c>
      <c r="C10377" t="s">
        <v>77</v>
      </c>
      <c r="D10377">
        <v>23.5</v>
      </c>
    </row>
    <row r="10378" spans="1:4" x14ac:dyDescent="0.2">
      <c r="A10378">
        <v>89418</v>
      </c>
      <c r="B10378" t="s">
        <v>11147</v>
      </c>
      <c r="C10378" t="s">
        <v>77</v>
      </c>
      <c r="D10378">
        <v>14.87</v>
      </c>
    </row>
    <row r="10379" spans="1:4" x14ac:dyDescent="0.2">
      <c r="A10379">
        <v>89372</v>
      </c>
      <c r="B10379" t="s">
        <v>11148</v>
      </c>
      <c r="C10379" t="s">
        <v>77</v>
      </c>
      <c r="D10379">
        <v>15.32</v>
      </c>
    </row>
    <row r="10380" spans="1:4" x14ac:dyDescent="0.2">
      <c r="A10380">
        <v>89530</v>
      </c>
      <c r="B10380" t="s">
        <v>11149</v>
      </c>
      <c r="C10380" t="s">
        <v>77</v>
      </c>
      <c r="D10380">
        <v>15.35</v>
      </c>
    </row>
    <row r="10381" spans="1:4" x14ac:dyDescent="0.2">
      <c r="A10381">
        <v>89425</v>
      </c>
      <c r="B10381" t="s">
        <v>11150</v>
      </c>
      <c r="C10381" t="s">
        <v>77</v>
      </c>
      <c r="D10381">
        <v>17.510000000000002</v>
      </c>
    </row>
    <row r="10382" spans="1:4" x14ac:dyDescent="0.2">
      <c r="A10382">
        <v>89379</v>
      </c>
      <c r="B10382" t="s">
        <v>11151</v>
      </c>
      <c r="C10382" t="s">
        <v>77</v>
      </c>
      <c r="D10382">
        <v>18.03</v>
      </c>
    </row>
    <row r="10383" spans="1:4" x14ac:dyDescent="0.2">
      <c r="A10383">
        <v>89542</v>
      </c>
      <c r="B10383" t="s">
        <v>11152</v>
      </c>
      <c r="C10383" t="s">
        <v>77</v>
      </c>
      <c r="D10383">
        <v>25.47</v>
      </c>
    </row>
    <row r="10384" spans="1:4" x14ac:dyDescent="0.2">
      <c r="A10384">
        <v>89432</v>
      </c>
      <c r="B10384" t="s">
        <v>11153</v>
      </c>
      <c r="C10384" t="s">
        <v>77</v>
      </c>
      <c r="D10384">
        <v>27.97</v>
      </c>
    </row>
    <row r="10385" spans="1:4" x14ac:dyDescent="0.2">
      <c r="A10385">
        <v>89387</v>
      </c>
      <c r="B10385" t="s">
        <v>11154</v>
      </c>
      <c r="C10385" t="s">
        <v>77</v>
      </c>
      <c r="D10385">
        <v>28.6</v>
      </c>
    </row>
    <row r="10386" spans="1:4" x14ac:dyDescent="0.2">
      <c r="A10386">
        <v>89560</v>
      </c>
      <c r="B10386" t="s">
        <v>11155</v>
      </c>
      <c r="C10386" t="s">
        <v>77</v>
      </c>
      <c r="D10386">
        <v>32.64</v>
      </c>
    </row>
    <row r="10387" spans="1:4" x14ac:dyDescent="0.2">
      <c r="A10387">
        <v>104159</v>
      </c>
      <c r="B10387" t="s">
        <v>11156</v>
      </c>
      <c r="C10387" t="s">
        <v>77</v>
      </c>
      <c r="D10387">
        <v>35.53</v>
      </c>
    </row>
    <row r="10388" spans="1:4" x14ac:dyDescent="0.2">
      <c r="A10388">
        <v>89577</v>
      </c>
      <c r="B10388" t="s">
        <v>11157</v>
      </c>
      <c r="C10388" t="s">
        <v>77</v>
      </c>
      <c r="D10388">
        <v>34.659999999999997</v>
      </c>
    </row>
    <row r="10389" spans="1:4" x14ac:dyDescent="0.2">
      <c r="A10389">
        <v>103996</v>
      </c>
      <c r="B10389" t="s">
        <v>11158</v>
      </c>
      <c r="C10389" t="s">
        <v>77</v>
      </c>
      <c r="D10389">
        <v>38.049999999999997</v>
      </c>
    </row>
    <row r="10390" spans="1:4" x14ac:dyDescent="0.2">
      <c r="A10390">
        <v>89598</v>
      </c>
      <c r="B10390" t="s">
        <v>11159</v>
      </c>
      <c r="C10390" t="s">
        <v>77</v>
      </c>
      <c r="D10390">
        <v>46.72</v>
      </c>
    </row>
    <row r="10391" spans="1:4" x14ac:dyDescent="0.2">
      <c r="A10391">
        <v>89419</v>
      </c>
      <c r="B10391" t="s">
        <v>11160</v>
      </c>
      <c r="C10391" t="s">
        <v>77</v>
      </c>
      <c r="D10391">
        <v>6.53</v>
      </c>
    </row>
    <row r="10392" spans="1:4" x14ac:dyDescent="0.2">
      <c r="A10392">
        <v>89373</v>
      </c>
      <c r="B10392" t="s">
        <v>11161</v>
      </c>
      <c r="C10392" t="s">
        <v>77</v>
      </c>
      <c r="D10392">
        <v>7.03</v>
      </c>
    </row>
    <row r="10393" spans="1:4" x14ac:dyDescent="0.2">
      <c r="A10393">
        <v>89532</v>
      </c>
      <c r="B10393" t="s">
        <v>11162</v>
      </c>
      <c r="C10393" t="s">
        <v>77</v>
      </c>
      <c r="D10393">
        <v>6.97</v>
      </c>
    </row>
    <row r="10394" spans="1:4" x14ac:dyDescent="0.2">
      <c r="A10394">
        <v>89426</v>
      </c>
      <c r="B10394" t="s">
        <v>11163</v>
      </c>
      <c r="C10394" t="s">
        <v>77</v>
      </c>
      <c r="D10394">
        <v>9.3000000000000007</v>
      </c>
    </row>
    <row r="10395" spans="1:4" x14ac:dyDescent="0.2">
      <c r="A10395">
        <v>89380</v>
      </c>
      <c r="B10395" t="s">
        <v>11164</v>
      </c>
      <c r="C10395" t="s">
        <v>77</v>
      </c>
      <c r="D10395">
        <v>9.8699999999999992</v>
      </c>
    </row>
    <row r="10396" spans="1:4" x14ac:dyDescent="0.2">
      <c r="A10396">
        <v>89562</v>
      </c>
      <c r="B10396" t="s">
        <v>11165</v>
      </c>
      <c r="C10396" t="s">
        <v>77</v>
      </c>
      <c r="D10396">
        <v>10.06</v>
      </c>
    </row>
    <row r="10397" spans="1:4" x14ac:dyDescent="0.2">
      <c r="A10397">
        <v>89433</v>
      </c>
      <c r="B10397" t="s">
        <v>11166</v>
      </c>
      <c r="C10397" t="s">
        <v>77</v>
      </c>
      <c r="D10397">
        <v>12.76</v>
      </c>
    </row>
    <row r="10398" spans="1:4" x14ac:dyDescent="0.2">
      <c r="A10398">
        <v>89579</v>
      </c>
      <c r="B10398" t="s">
        <v>11167</v>
      </c>
      <c r="C10398" t="s">
        <v>77</v>
      </c>
      <c r="D10398">
        <v>11.36</v>
      </c>
    </row>
    <row r="10399" spans="1:4" x14ac:dyDescent="0.2">
      <c r="A10399">
        <v>103998</v>
      </c>
      <c r="B10399" t="s">
        <v>11168</v>
      </c>
      <c r="C10399" t="s">
        <v>77</v>
      </c>
      <c r="D10399">
        <v>14.14</v>
      </c>
    </row>
    <row r="10400" spans="1:4" x14ac:dyDescent="0.2">
      <c r="A10400">
        <v>89605</v>
      </c>
      <c r="B10400" t="s">
        <v>11169</v>
      </c>
      <c r="C10400" t="s">
        <v>77</v>
      </c>
      <c r="D10400">
        <v>19.920000000000002</v>
      </c>
    </row>
    <row r="10401" spans="1:4" x14ac:dyDescent="0.2">
      <c r="A10401">
        <v>89981</v>
      </c>
      <c r="B10401" t="s">
        <v>11170</v>
      </c>
      <c r="C10401" t="s">
        <v>77</v>
      </c>
      <c r="D10401">
        <v>20.65</v>
      </c>
    </row>
    <row r="10402" spans="1:4" x14ac:dyDescent="0.2">
      <c r="A10402">
        <v>89385</v>
      </c>
      <c r="B10402" t="s">
        <v>11171</v>
      </c>
      <c r="C10402" t="s">
        <v>77</v>
      </c>
      <c r="D10402">
        <v>7.14</v>
      </c>
    </row>
    <row r="10403" spans="1:4" x14ac:dyDescent="0.2">
      <c r="A10403">
        <v>89551</v>
      </c>
      <c r="B10403" t="s">
        <v>11172</v>
      </c>
      <c r="C10403" t="s">
        <v>77</v>
      </c>
      <c r="D10403">
        <v>8.32</v>
      </c>
    </row>
    <row r="10404" spans="1:4" x14ac:dyDescent="0.2">
      <c r="A10404">
        <v>89434</v>
      </c>
      <c r="B10404" t="s">
        <v>11173</v>
      </c>
      <c r="C10404" t="s">
        <v>77</v>
      </c>
      <c r="D10404">
        <v>10.65</v>
      </c>
    </row>
    <row r="10405" spans="1:4" x14ac:dyDescent="0.2">
      <c r="A10405">
        <v>89389</v>
      </c>
      <c r="B10405" t="s">
        <v>11174</v>
      </c>
      <c r="C10405" t="s">
        <v>77</v>
      </c>
      <c r="D10405">
        <v>11.22</v>
      </c>
    </row>
    <row r="10406" spans="1:4" x14ac:dyDescent="0.2">
      <c r="A10406">
        <v>89417</v>
      </c>
      <c r="B10406" t="s">
        <v>11175</v>
      </c>
      <c r="C10406" t="s">
        <v>77</v>
      </c>
      <c r="D10406">
        <v>5.45</v>
      </c>
    </row>
    <row r="10407" spans="1:4" x14ac:dyDescent="0.2">
      <c r="A10407">
        <v>89371</v>
      </c>
      <c r="B10407" t="s">
        <v>11176</v>
      </c>
      <c r="C10407" t="s">
        <v>77</v>
      </c>
      <c r="D10407">
        <v>5.9</v>
      </c>
    </row>
    <row r="10408" spans="1:4" x14ac:dyDescent="0.2">
      <c r="A10408">
        <v>89528</v>
      </c>
      <c r="B10408" t="s">
        <v>11177</v>
      </c>
      <c r="C10408" t="s">
        <v>77</v>
      </c>
      <c r="D10408">
        <v>4.3</v>
      </c>
    </row>
    <row r="10409" spans="1:4" x14ac:dyDescent="0.2">
      <c r="A10409">
        <v>89424</v>
      </c>
      <c r="B10409" t="s">
        <v>11178</v>
      </c>
      <c r="C10409" t="s">
        <v>77</v>
      </c>
      <c r="D10409">
        <v>6.46</v>
      </c>
    </row>
    <row r="10410" spans="1:4" x14ac:dyDescent="0.2">
      <c r="A10410">
        <v>89378</v>
      </c>
      <c r="B10410" t="s">
        <v>11179</v>
      </c>
      <c r="C10410" t="s">
        <v>77</v>
      </c>
      <c r="D10410">
        <v>6.98</v>
      </c>
    </row>
    <row r="10411" spans="1:4" x14ac:dyDescent="0.2">
      <c r="A10411">
        <v>89541</v>
      </c>
      <c r="B10411" t="s">
        <v>11180</v>
      </c>
      <c r="C10411" t="s">
        <v>77</v>
      </c>
      <c r="D10411">
        <v>6.38</v>
      </c>
    </row>
    <row r="10412" spans="1:4" x14ac:dyDescent="0.2">
      <c r="A10412">
        <v>89431</v>
      </c>
      <c r="B10412" t="s">
        <v>11181</v>
      </c>
      <c r="C10412" t="s">
        <v>77</v>
      </c>
      <c r="D10412">
        <v>8.8800000000000008</v>
      </c>
    </row>
    <row r="10413" spans="1:4" x14ac:dyDescent="0.2">
      <c r="A10413">
        <v>89386</v>
      </c>
      <c r="B10413" t="s">
        <v>11182</v>
      </c>
      <c r="C10413" t="s">
        <v>77</v>
      </c>
      <c r="D10413">
        <v>9.51</v>
      </c>
    </row>
    <row r="10414" spans="1:4" x14ac:dyDescent="0.2">
      <c r="A10414">
        <v>89558</v>
      </c>
      <c r="B10414" t="s">
        <v>11183</v>
      </c>
      <c r="C10414" t="s">
        <v>77</v>
      </c>
      <c r="D10414">
        <v>9.58</v>
      </c>
    </row>
    <row r="10415" spans="1:4" x14ac:dyDescent="0.2">
      <c r="A10415">
        <v>103988</v>
      </c>
      <c r="B10415" t="s">
        <v>11184</v>
      </c>
      <c r="C10415" t="s">
        <v>77</v>
      </c>
      <c r="D10415">
        <v>12.47</v>
      </c>
    </row>
    <row r="10416" spans="1:4" x14ac:dyDescent="0.2">
      <c r="A10416">
        <v>89575</v>
      </c>
      <c r="B10416" t="s">
        <v>11185</v>
      </c>
      <c r="C10416" t="s">
        <v>77</v>
      </c>
      <c r="D10416">
        <v>11.47</v>
      </c>
    </row>
    <row r="10417" spans="1:4" x14ac:dyDescent="0.2">
      <c r="A10417">
        <v>103995</v>
      </c>
      <c r="B10417" t="s">
        <v>11186</v>
      </c>
      <c r="C10417" t="s">
        <v>77</v>
      </c>
      <c r="D10417">
        <v>14.86</v>
      </c>
    </row>
    <row r="10418" spans="1:4" x14ac:dyDescent="0.2">
      <c r="A10418">
        <v>89597</v>
      </c>
      <c r="B10418" t="s">
        <v>11187</v>
      </c>
      <c r="C10418" t="s">
        <v>77</v>
      </c>
      <c r="D10418">
        <v>21.9</v>
      </c>
    </row>
    <row r="10419" spans="1:4" x14ac:dyDescent="0.2">
      <c r="A10419">
        <v>89611</v>
      </c>
      <c r="B10419" t="s">
        <v>11188</v>
      </c>
      <c r="C10419" t="s">
        <v>77</v>
      </c>
      <c r="D10419">
        <v>31.03</v>
      </c>
    </row>
    <row r="10420" spans="1:4" x14ac:dyDescent="0.2">
      <c r="A10420">
        <v>89614</v>
      </c>
      <c r="B10420" t="s">
        <v>11189</v>
      </c>
      <c r="C10420" t="s">
        <v>77</v>
      </c>
      <c r="D10420">
        <v>56.68</v>
      </c>
    </row>
    <row r="10421" spans="1:4" x14ac:dyDescent="0.2">
      <c r="A10421">
        <v>103975</v>
      </c>
      <c r="B10421" t="s">
        <v>11190</v>
      </c>
      <c r="C10421" t="s">
        <v>77</v>
      </c>
      <c r="D10421">
        <v>17.27</v>
      </c>
    </row>
    <row r="10422" spans="1:4" x14ac:dyDescent="0.2">
      <c r="A10422">
        <v>104007</v>
      </c>
      <c r="B10422" t="s">
        <v>11191</v>
      </c>
      <c r="C10422" t="s">
        <v>77</v>
      </c>
      <c r="D10422">
        <v>21.37</v>
      </c>
    </row>
    <row r="10423" spans="1:4" x14ac:dyDescent="0.2">
      <c r="A10423">
        <v>103976</v>
      </c>
      <c r="B10423" t="s">
        <v>11192</v>
      </c>
      <c r="C10423" t="s">
        <v>77</v>
      </c>
      <c r="D10423">
        <v>24.74</v>
      </c>
    </row>
    <row r="10424" spans="1:4" x14ac:dyDescent="0.2">
      <c r="A10424">
        <v>104008</v>
      </c>
      <c r="B10424" t="s">
        <v>11193</v>
      </c>
      <c r="C10424" t="s">
        <v>77</v>
      </c>
      <c r="D10424">
        <v>30.58</v>
      </c>
    </row>
    <row r="10425" spans="1:4" x14ac:dyDescent="0.2">
      <c r="A10425">
        <v>89630</v>
      </c>
      <c r="B10425" t="s">
        <v>11194</v>
      </c>
      <c r="C10425" t="s">
        <v>77</v>
      </c>
      <c r="D10425">
        <v>58.07</v>
      </c>
    </row>
    <row r="10426" spans="1:4" x14ac:dyDescent="0.2">
      <c r="A10426">
        <v>89632</v>
      </c>
      <c r="B10426" t="s">
        <v>11195</v>
      </c>
      <c r="C10426" t="s">
        <v>77</v>
      </c>
      <c r="D10426">
        <v>115.05</v>
      </c>
    </row>
    <row r="10427" spans="1:4" x14ac:dyDescent="0.2">
      <c r="A10427">
        <v>89438</v>
      </c>
      <c r="B10427" t="s">
        <v>11196</v>
      </c>
      <c r="C10427" t="s">
        <v>77</v>
      </c>
      <c r="D10427">
        <v>9.9700000000000006</v>
      </c>
    </row>
    <row r="10428" spans="1:4" x14ac:dyDescent="0.2">
      <c r="A10428">
        <v>89393</v>
      </c>
      <c r="B10428" t="s">
        <v>11197</v>
      </c>
      <c r="C10428" t="s">
        <v>77</v>
      </c>
      <c r="D10428">
        <v>10.88</v>
      </c>
    </row>
    <row r="10429" spans="1:4" x14ac:dyDescent="0.2">
      <c r="A10429">
        <v>89617</v>
      </c>
      <c r="B10429" t="s">
        <v>11198</v>
      </c>
      <c r="C10429" t="s">
        <v>77</v>
      </c>
      <c r="D10429">
        <v>7.56</v>
      </c>
    </row>
    <row r="10430" spans="1:4" x14ac:dyDescent="0.2">
      <c r="A10430">
        <v>89440</v>
      </c>
      <c r="B10430" t="s">
        <v>11199</v>
      </c>
      <c r="C10430" t="s">
        <v>77</v>
      </c>
      <c r="D10430">
        <v>11.85</v>
      </c>
    </row>
    <row r="10431" spans="1:4" x14ac:dyDescent="0.2">
      <c r="A10431">
        <v>89395</v>
      </c>
      <c r="B10431" t="s">
        <v>11200</v>
      </c>
      <c r="C10431" t="s">
        <v>77</v>
      </c>
      <c r="D10431">
        <v>12.9</v>
      </c>
    </row>
    <row r="10432" spans="1:4" x14ac:dyDescent="0.2">
      <c r="A10432">
        <v>89620</v>
      </c>
      <c r="B10432" t="s">
        <v>11201</v>
      </c>
      <c r="C10432" t="s">
        <v>77</v>
      </c>
      <c r="D10432">
        <v>11.72</v>
      </c>
    </row>
    <row r="10433" spans="1:4" x14ac:dyDescent="0.2">
      <c r="A10433">
        <v>89443</v>
      </c>
      <c r="B10433" t="s">
        <v>11202</v>
      </c>
      <c r="C10433" t="s">
        <v>77</v>
      </c>
      <c r="D10433">
        <v>16.68</v>
      </c>
    </row>
    <row r="10434" spans="1:4" x14ac:dyDescent="0.2">
      <c r="A10434">
        <v>89398</v>
      </c>
      <c r="B10434" t="s">
        <v>11203</v>
      </c>
      <c r="C10434" t="s">
        <v>77</v>
      </c>
      <c r="D10434">
        <v>17.93</v>
      </c>
    </row>
    <row r="10435" spans="1:4" x14ac:dyDescent="0.2">
      <c r="A10435">
        <v>89623</v>
      </c>
      <c r="B10435" t="s">
        <v>11204</v>
      </c>
      <c r="C10435" t="s">
        <v>77</v>
      </c>
      <c r="D10435">
        <v>18.82</v>
      </c>
    </row>
    <row r="10436" spans="1:4" x14ac:dyDescent="0.2">
      <c r="A10436">
        <v>104011</v>
      </c>
      <c r="B10436" t="s">
        <v>11205</v>
      </c>
      <c r="C10436" t="s">
        <v>77</v>
      </c>
      <c r="D10436">
        <v>24.53</v>
      </c>
    </row>
    <row r="10437" spans="1:4" x14ac:dyDescent="0.2">
      <c r="A10437">
        <v>89625</v>
      </c>
      <c r="B10437" t="s">
        <v>11206</v>
      </c>
      <c r="C10437" t="s">
        <v>77</v>
      </c>
      <c r="D10437">
        <v>22.24</v>
      </c>
    </row>
    <row r="10438" spans="1:4" x14ac:dyDescent="0.2">
      <c r="A10438">
        <v>104004</v>
      </c>
      <c r="B10438" t="s">
        <v>11207</v>
      </c>
      <c r="C10438" t="s">
        <v>77</v>
      </c>
      <c r="D10438">
        <v>28.97</v>
      </c>
    </row>
    <row r="10439" spans="1:4" x14ac:dyDescent="0.2">
      <c r="A10439">
        <v>89628</v>
      </c>
      <c r="B10439" t="s">
        <v>11208</v>
      </c>
      <c r="C10439" t="s">
        <v>77</v>
      </c>
      <c r="D10439">
        <v>45.74</v>
      </c>
    </row>
    <row r="10440" spans="1:4" x14ac:dyDescent="0.2">
      <c r="A10440">
        <v>89629</v>
      </c>
      <c r="B10440" t="s">
        <v>11209</v>
      </c>
      <c r="C10440" t="s">
        <v>77</v>
      </c>
      <c r="D10440">
        <v>76.489999999999995</v>
      </c>
    </row>
    <row r="10441" spans="1:4" x14ac:dyDescent="0.2">
      <c r="A10441">
        <v>89631</v>
      </c>
      <c r="B10441" t="s">
        <v>11210</v>
      </c>
      <c r="C10441" t="s">
        <v>77</v>
      </c>
      <c r="D10441">
        <v>100.18</v>
      </c>
    </row>
    <row r="10442" spans="1:4" x14ac:dyDescent="0.2">
      <c r="A10442">
        <v>89401</v>
      </c>
      <c r="B10442" t="s">
        <v>11211</v>
      </c>
      <c r="C10442" t="s">
        <v>54</v>
      </c>
      <c r="D10442">
        <v>10.36</v>
      </c>
    </row>
    <row r="10443" spans="1:4" x14ac:dyDescent="0.2">
      <c r="A10443">
        <v>89355</v>
      </c>
      <c r="B10443" t="s">
        <v>11212</v>
      </c>
      <c r="C10443" t="s">
        <v>54</v>
      </c>
      <c r="D10443">
        <v>19.72</v>
      </c>
    </row>
    <row r="10444" spans="1:4" x14ac:dyDescent="0.2">
      <c r="A10444">
        <v>89446</v>
      </c>
      <c r="B10444" t="s">
        <v>11213</v>
      </c>
      <c r="C10444" t="s">
        <v>54</v>
      </c>
      <c r="D10444">
        <v>5.1100000000000003</v>
      </c>
    </row>
    <row r="10445" spans="1:4" x14ac:dyDescent="0.2">
      <c r="A10445">
        <v>89402</v>
      </c>
      <c r="B10445" t="s">
        <v>11214</v>
      </c>
      <c r="C10445" t="s">
        <v>54</v>
      </c>
      <c r="D10445">
        <v>11.91</v>
      </c>
    </row>
    <row r="10446" spans="1:4" x14ac:dyDescent="0.2">
      <c r="A10446">
        <v>89356</v>
      </c>
      <c r="B10446" t="s">
        <v>11215</v>
      </c>
      <c r="C10446" t="s">
        <v>54</v>
      </c>
      <c r="D10446">
        <v>22.72</v>
      </c>
    </row>
    <row r="10447" spans="1:4" x14ac:dyDescent="0.2">
      <c r="A10447">
        <v>89447</v>
      </c>
      <c r="B10447" t="s">
        <v>11216</v>
      </c>
      <c r="C10447" t="s">
        <v>54</v>
      </c>
      <c r="D10447">
        <v>10.15</v>
      </c>
    </row>
    <row r="10448" spans="1:4" x14ac:dyDescent="0.2">
      <c r="A10448">
        <v>89403</v>
      </c>
      <c r="B10448" t="s">
        <v>11217</v>
      </c>
      <c r="C10448" t="s">
        <v>54</v>
      </c>
      <c r="D10448">
        <v>18.239999999999998</v>
      </c>
    </row>
    <row r="10449" spans="1:4" x14ac:dyDescent="0.2">
      <c r="A10449">
        <v>89357</v>
      </c>
      <c r="B10449" t="s">
        <v>11218</v>
      </c>
      <c r="C10449" t="s">
        <v>54</v>
      </c>
      <c r="D10449">
        <v>31.13</v>
      </c>
    </row>
    <row r="10450" spans="1:4" x14ac:dyDescent="0.2">
      <c r="A10450">
        <v>89448</v>
      </c>
      <c r="B10450" t="s">
        <v>11219</v>
      </c>
      <c r="C10450" t="s">
        <v>54</v>
      </c>
      <c r="D10450">
        <v>15.51</v>
      </c>
    </row>
    <row r="10451" spans="1:4" x14ac:dyDescent="0.2">
      <c r="A10451">
        <v>103978</v>
      </c>
      <c r="B10451" t="s">
        <v>11220</v>
      </c>
      <c r="C10451" t="s">
        <v>54</v>
      </c>
      <c r="D10451">
        <v>25</v>
      </c>
    </row>
    <row r="10452" spans="1:4" x14ac:dyDescent="0.2">
      <c r="A10452">
        <v>89449</v>
      </c>
      <c r="B10452" t="s">
        <v>11221</v>
      </c>
      <c r="C10452" t="s">
        <v>54</v>
      </c>
      <c r="D10452">
        <v>17.16</v>
      </c>
    </row>
    <row r="10453" spans="1:4" x14ac:dyDescent="0.2">
      <c r="A10453">
        <v>103979</v>
      </c>
      <c r="B10453" t="s">
        <v>11222</v>
      </c>
      <c r="C10453" t="s">
        <v>54</v>
      </c>
      <c r="D10453">
        <v>28.49</v>
      </c>
    </row>
    <row r="10454" spans="1:4" x14ac:dyDescent="0.2">
      <c r="A10454">
        <v>89450</v>
      </c>
      <c r="B10454" t="s">
        <v>11223</v>
      </c>
      <c r="C10454" t="s">
        <v>54</v>
      </c>
      <c r="D10454">
        <v>27.47</v>
      </c>
    </row>
    <row r="10455" spans="1:4" x14ac:dyDescent="0.2">
      <c r="A10455">
        <v>89451</v>
      </c>
      <c r="B10455" t="s">
        <v>11224</v>
      </c>
      <c r="C10455" t="s">
        <v>54</v>
      </c>
      <c r="D10455">
        <v>44.71</v>
      </c>
    </row>
    <row r="10456" spans="1:4" x14ac:dyDescent="0.2">
      <c r="A10456">
        <v>89452</v>
      </c>
      <c r="B10456" t="s">
        <v>11225</v>
      </c>
      <c r="C10456" t="s">
        <v>54</v>
      </c>
      <c r="D10456">
        <v>61.55</v>
      </c>
    </row>
    <row r="10457" spans="1:4" x14ac:dyDescent="0.2">
      <c r="A10457">
        <v>89394</v>
      </c>
      <c r="B10457" t="s">
        <v>11226</v>
      </c>
      <c r="C10457" t="s">
        <v>77</v>
      </c>
      <c r="D10457">
        <v>17.97</v>
      </c>
    </row>
    <row r="10458" spans="1:4" x14ac:dyDescent="0.2">
      <c r="A10458">
        <v>89396</v>
      </c>
      <c r="B10458" t="s">
        <v>11227</v>
      </c>
      <c r="C10458" t="s">
        <v>77</v>
      </c>
      <c r="D10458">
        <v>19.72</v>
      </c>
    </row>
    <row r="10459" spans="1:4" x14ac:dyDescent="0.2">
      <c r="A10459">
        <v>90374</v>
      </c>
      <c r="B10459" t="s">
        <v>11228</v>
      </c>
      <c r="C10459" t="s">
        <v>77</v>
      </c>
      <c r="D10459">
        <v>21.34</v>
      </c>
    </row>
    <row r="10460" spans="1:4" x14ac:dyDescent="0.2">
      <c r="A10460">
        <v>89444</v>
      </c>
      <c r="B10460" t="s">
        <v>11229</v>
      </c>
      <c r="C10460" t="s">
        <v>77</v>
      </c>
      <c r="D10460">
        <v>23.3</v>
      </c>
    </row>
    <row r="10461" spans="1:4" x14ac:dyDescent="0.2">
      <c r="A10461">
        <v>89399</v>
      </c>
      <c r="B10461" t="s">
        <v>11230</v>
      </c>
      <c r="C10461" t="s">
        <v>77</v>
      </c>
      <c r="D10461">
        <v>23.91</v>
      </c>
    </row>
    <row r="10462" spans="1:4" x14ac:dyDescent="0.2">
      <c r="A10462">
        <v>89442</v>
      </c>
      <c r="B10462" t="s">
        <v>11231</v>
      </c>
      <c r="C10462" t="s">
        <v>77</v>
      </c>
      <c r="D10462">
        <v>13.51</v>
      </c>
    </row>
    <row r="10463" spans="1:4" x14ac:dyDescent="0.2">
      <c r="A10463">
        <v>89397</v>
      </c>
      <c r="B10463" t="s">
        <v>11232</v>
      </c>
      <c r="C10463" t="s">
        <v>77</v>
      </c>
      <c r="D10463">
        <v>14.47</v>
      </c>
    </row>
    <row r="10464" spans="1:4" x14ac:dyDescent="0.2">
      <c r="A10464">
        <v>89622</v>
      </c>
      <c r="B10464" t="s">
        <v>11233</v>
      </c>
      <c r="C10464" t="s">
        <v>77</v>
      </c>
      <c r="D10464">
        <v>13.68</v>
      </c>
    </row>
    <row r="10465" spans="1:4" x14ac:dyDescent="0.2">
      <c r="A10465">
        <v>89445</v>
      </c>
      <c r="B10465" t="s">
        <v>11234</v>
      </c>
      <c r="C10465" t="s">
        <v>77</v>
      </c>
      <c r="D10465">
        <v>18.3</v>
      </c>
    </row>
    <row r="10466" spans="1:4" x14ac:dyDescent="0.2">
      <c r="A10466">
        <v>89400</v>
      </c>
      <c r="B10466" t="s">
        <v>11235</v>
      </c>
      <c r="C10466" t="s">
        <v>77</v>
      </c>
      <c r="D10466">
        <v>19.45</v>
      </c>
    </row>
    <row r="10467" spans="1:4" x14ac:dyDescent="0.2">
      <c r="A10467">
        <v>89624</v>
      </c>
      <c r="B10467" t="s">
        <v>11236</v>
      </c>
      <c r="C10467" t="s">
        <v>77</v>
      </c>
      <c r="D10467">
        <v>17.37</v>
      </c>
    </row>
    <row r="10468" spans="1:4" x14ac:dyDescent="0.2">
      <c r="A10468">
        <v>104012</v>
      </c>
      <c r="B10468" t="s">
        <v>11237</v>
      </c>
      <c r="C10468" t="s">
        <v>77</v>
      </c>
      <c r="D10468">
        <v>22.71</v>
      </c>
    </row>
    <row r="10469" spans="1:4" x14ac:dyDescent="0.2">
      <c r="A10469">
        <v>89627</v>
      </c>
      <c r="B10469" t="s">
        <v>11238</v>
      </c>
      <c r="C10469" t="s">
        <v>77</v>
      </c>
      <c r="D10469">
        <v>19.47</v>
      </c>
    </row>
    <row r="10470" spans="1:4" x14ac:dyDescent="0.2">
      <c r="A10470">
        <v>104006</v>
      </c>
      <c r="B10470" t="s">
        <v>11239</v>
      </c>
      <c r="C10470" t="s">
        <v>77</v>
      </c>
      <c r="D10470">
        <v>24.38</v>
      </c>
    </row>
    <row r="10471" spans="1:4" x14ac:dyDescent="0.2">
      <c r="A10471">
        <v>89626</v>
      </c>
      <c r="B10471" t="s">
        <v>11240</v>
      </c>
      <c r="C10471" t="s">
        <v>77</v>
      </c>
      <c r="D10471">
        <v>28.83</v>
      </c>
    </row>
    <row r="10472" spans="1:4" x14ac:dyDescent="0.2">
      <c r="A10472">
        <v>104005</v>
      </c>
      <c r="B10472" t="s">
        <v>11241</v>
      </c>
      <c r="C10472" t="s">
        <v>77</v>
      </c>
      <c r="D10472">
        <v>35.049999999999997</v>
      </c>
    </row>
    <row r="10473" spans="1:4" x14ac:dyDescent="0.2">
      <c r="A10473">
        <v>89439</v>
      </c>
      <c r="B10473" t="s">
        <v>11242</v>
      </c>
      <c r="C10473" t="s">
        <v>77</v>
      </c>
      <c r="D10473">
        <v>11.38</v>
      </c>
    </row>
    <row r="10474" spans="1:4" x14ac:dyDescent="0.2">
      <c r="A10474">
        <v>89421</v>
      </c>
      <c r="B10474" t="s">
        <v>11243</v>
      </c>
      <c r="C10474" t="s">
        <v>77</v>
      </c>
      <c r="D10474">
        <v>11.06</v>
      </c>
    </row>
    <row r="10475" spans="1:4" x14ac:dyDescent="0.2">
      <c r="A10475">
        <v>89375</v>
      </c>
      <c r="B10475" t="s">
        <v>11244</v>
      </c>
      <c r="C10475" t="s">
        <v>77</v>
      </c>
      <c r="D10475">
        <v>11.51</v>
      </c>
    </row>
    <row r="10476" spans="1:4" x14ac:dyDescent="0.2">
      <c r="A10476">
        <v>89536</v>
      </c>
      <c r="B10476" t="s">
        <v>11245</v>
      </c>
      <c r="C10476" t="s">
        <v>77</v>
      </c>
      <c r="D10476">
        <v>11.18</v>
      </c>
    </row>
    <row r="10477" spans="1:4" x14ac:dyDescent="0.2">
      <c r="A10477">
        <v>89428</v>
      </c>
      <c r="B10477" t="s">
        <v>11246</v>
      </c>
      <c r="C10477" t="s">
        <v>77</v>
      </c>
      <c r="D10477">
        <v>13.34</v>
      </c>
    </row>
    <row r="10478" spans="1:4" x14ac:dyDescent="0.2">
      <c r="A10478">
        <v>89382</v>
      </c>
      <c r="B10478" t="s">
        <v>11247</v>
      </c>
      <c r="C10478" t="s">
        <v>77</v>
      </c>
      <c r="D10478">
        <v>13.86</v>
      </c>
    </row>
    <row r="10479" spans="1:4" x14ac:dyDescent="0.2">
      <c r="A10479">
        <v>89552</v>
      </c>
      <c r="B10479" t="s">
        <v>11248</v>
      </c>
      <c r="C10479" t="s">
        <v>77</v>
      </c>
      <c r="D10479">
        <v>17.36</v>
      </c>
    </row>
    <row r="10480" spans="1:4" x14ac:dyDescent="0.2">
      <c r="A10480">
        <v>89435</v>
      </c>
      <c r="B10480" t="s">
        <v>11249</v>
      </c>
      <c r="C10480" t="s">
        <v>77</v>
      </c>
      <c r="D10480">
        <v>19.86</v>
      </c>
    </row>
    <row r="10481" spans="1:4" x14ac:dyDescent="0.2">
      <c r="A10481">
        <v>89390</v>
      </c>
      <c r="B10481" t="s">
        <v>11250</v>
      </c>
      <c r="C10481" t="s">
        <v>77</v>
      </c>
      <c r="D10481">
        <v>20.49</v>
      </c>
    </row>
    <row r="10482" spans="1:4" x14ac:dyDescent="0.2">
      <c r="A10482">
        <v>89568</v>
      </c>
      <c r="B10482" t="s">
        <v>11251</v>
      </c>
      <c r="C10482" t="s">
        <v>77</v>
      </c>
      <c r="D10482">
        <v>30.3</v>
      </c>
    </row>
    <row r="10483" spans="1:4" x14ac:dyDescent="0.2">
      <c r="A10483">
        <v>103990</v>
      </c>
      <c r="B10483" t="s">
        <v>11252</v>
      </c>
      <c r="C10483" t="s">
        <v>77</v>
      </c>
      <c r="D10483">
        <v>33.19</v>
      </c>
    </row>
    <row r="10484" spans="1:4" x14ac:dyDescent="0.2">
      <c r="A10484">
        <v>89594</v>
      </c>
      <c r="B10484" t="s">
        <v>11253</v>
      </c>
      <c r="C10484" t="s">
        <v>77</v>
      </c>
      <c r="D10484">
        <v>33.770000000000003</v>
      </c>
    </row>
    <row r="10485" spans="1:4" x14ac:dyDescent="0.2">
      <c r="A10485">
        <v>103997</v>
      </c>
      <c r="B10485" t="s">
        <v>11254</v>
      </c>
      <c r="C10485" t="s">
        <v>77</v>
      </c>
      <c r="D10485">
        <v>37.159999999999997</v>
      </c>
    </row>
    <row r="10486" spans="1:4" x14ac:dyDescent="0.2">
      <c r="A10486">
        <v>89609</v>
      </c>
      <c r="B10486" t="s">
        <v>11255</v>
      </c>
      <c r="C10486" t="s">
        <v>77</v>
      </c>
      <c r="D10486">
        <v>78</v>
      </c>
    </row>
    <row r="10487" spans="1:4" x14ac:dyDescent="0.2">
      <c r="A10487">
        <v>89612</v>
      </c>
      <c r="B10487" t="s">
        <v>11256</v>
      </c>
      <c r="C10487" t="s">
        <v>77</v>
      </c>
      <c r="D10487">
        <v>152.63</v>
      </c>
    </row>
    <row r="10488" spans="1:4" x14ac:dyDescent="0.2">
      <c r="A10488">
        <v>89615</v>
      </c>
      <c r="B10488" t="s">
        <v>11257</v>
      </c>
      <c r="C10488" t="s">
        <v>77</v>
      </c>
      <c r="D10488">
        <v>180.33</v>
      </c>
    </row>
    <row r="10489" spans="1:4" x14ac:dyDescent="0.2">
      <c r="A10489">
        <v>89747</v>
      </c>
      <c r="B10489" t="s">
        <v>11258</v>
      </c>
      <c r="C10489" t="s">
        <v>77</v>
      </c>
      <c r="D10489">
        <v>30.15</v>
      </c>
    </row>
    <row r="10490" spans="1:4" x14ac:dyDescent="0.2">
      <c r="A10490">
        <v>89656</v>
      </c>
      <c r="B10490" t="s">
        <v>11259</v>
      </c>
      <c r="C10490" t="s">
        <v>77</v>
      </c>
      <c r="D10490">
        <v>22.82</v>
      </c>
    </row>
    <row r="10491" spans="1:4" x14ac:dyDescent="0.2">
      <c r="A10491">
        <v>89663</v>
      </c>
      <c r="B10491" t="s">
        <v>11260</v>
      </c>
      <c r="C10491" t="s">
        <v>77</v>
      </c>
      <c r="D10491">
        <v>30.63</v>
      </c>
    </row>
    <row r="10492" spans="1:4" x14ac:dyDescent="0.2">
      <c r="A10492">
        <v>89759</v>
      </c>
      <c r="B10492" t="s">
        <v>11261</v>
      </c>
      <c r="C10492" t="s">
        <v>77</v>
      </c>
      <c r="D10492">
        <v>12.15</v>
      </c>
    </row>
    <row r="10493" spans="1:4" x14ac:dyDescent="0.2">
      <c r="A10493">
        <v>89832</v>
      </c>
      <c r="B10493" t="s">
        <v>11262</v>
      </c>
      <c r="C10493" t="s">
        <v>77</v>
      </c>
      <c r="D10493">
        <v>42.24</v>
      </c>
    </row>
    <row r="10494" spans="1:4" x14ac:dyDescent="0.2">
      <c r="A10494">
        <v>89666</v>
      </c>
      <c r="B10494" t="s">
        <v>11263</v>
      </c>
      <c r="C10494" t="s">
        <v>77</v>
      </c>
      <c r="D10494">
        <v>7.81</v>
      </c>
    </row>
    <row r="10495" spans="1:4" x14ac:dyDescent="0.2">
      <c r="A10495">
        <v>89678</v>
      </c>
      <c r="B10495" t="s">
        <v>11264</v>
      </c>
      <c r="C10495" t="s">
        <v>77</v>
      </c>
      <c r="D10495">
        <v>12.66</v>
      </c>
    </row>
    <row r="10496" spans="1:4" x14ac:dyDescent="0.2">
      <c r="A10496">
        <v>89764</v>
      </c>
      <c r="B10496" t="s">
        <v>11265</v>
      </c>
      <c r="C10496" t="s">
        <v>77</v>
      </c>
      <c r="D10496">
        <v>37.950000000000003</v>
      </c>
    </row>
    <row r="10497" spans="1:4" x14ac:dyDescent="0.2">
      <c r="A10497">
        <v>89689</v>
      </c>
      <c r="B10497" t="s">
        <v>11266</v>
      </c>
      <c r="C10497" t="s">
        <v>77</v>
      </c>
      <c r="D10497">
        <v>38.57</v>
      </c>
    </row>
    <row r="10498" spans="1:4" x14ac:dyDescent="0.2">
      <c r="A10498">
        <v>89655</v>
      </c>
      <c r="B10498" t="s">
        <v>11267</v>
      </c>
      <c r="C10498" t="s">
        <v>77</v>
      </c>
      <c r="D10498">
        <v>24.47</v>
      </c>
    </row>
    <row r="10499" spans="1:4" x14ac:dyDescent="0.2">
      <c r="A10499">
        <v>89662</v>
      </c>
      <c r="B10499" t="s">
        <v>11268</v>
      </c>
      <c r="C10499" t="s">
        <v>77</v>
      </c>
      <c r="D10499">
        <v>31.67</v>
      </c>
    </row>
    <row r="10500" spans="1:4" x14ac:dyDescent="0.2">
      <c r="A10500">
        <v>89758</v>
      </c>
      <c r="B10500" t="s">
        <v>11269</v>
      </c>
      <c r="C10500" t="s">
        <v>77</v>
      </c>
      <c r="D10500">
        <v>37.630000000000003</v>
      </c>
    </row>
    <row r="10501" spans="1:4" x14ac:dyDescent="0.2">
      <c r="A10501">
        <v>89676</v>
      </c>
      <c r="B10501" t="s">
        <v>11270</v>
      </c>
      <c r="C10501" t="s">
        <v>77</v>
      </c>
      <c r="D10501">
        <v>37.64</v>
      </c>
    </row>
    <row r="10502" spans="1:4" x14ac:dyDescent="0.2">
      <c r="A10502">
        <v>89818</v>
      </c>
      <c r="B10502" t="s">
        <v>11271</v>
      </c>
      <c r="C10502" t="s">
        <v>77</v>
      </c>
      <c r="D10502">
        <v>54.36</v>
      </c>
    </row>
    <row r="10503" spans="1:4" x14ac:dyDescent="0.2">
      <c r="A10503">
        <v>89763</v>
      </c>
      <c r="B10503" t="s">
        <v>11272</v>
      </c>
      <c r="C10503" t="s">
        <v>77</v>
      </c>
      <c r="D10503">
        <v>56.86</v>
      </c>
    </row>
    <row r="10504" spans="1:4" x14ac:dyDescent="0.2">
      <c r="A10504">
        <v>89686</v>
      </c>
      <c r="B10504" t="s">
        <v>11273</v>
      </c>
      <c r="C10504" t="s">
        <v>77</v>
      </c>
      <c r="D10504">
        <v>57.49</v>
      </c>
    </row>
    <row r="10505" spans="1:4" x14ac:dyDescent="0.2">
      <c r="A10505">
        <v>104029</v>
      </c>
      <c r="B10505" t="s">
        <v>11274</v>
      </c>
      <c r="C10505" t="s">
        <v>77</v>
      </c>
      <c r="D10505">
        <v>68.349999999999994</v>
      </c>
    </row>
    <row r="10506" spans="1:4" x14ac:dyDescent="0.2">
      <c r="A10506">
        <v>89831</v>
      </c>
      <c r="B10506" t="s">
        <v>11275</v>
      </c>
      <c r="C10506" t="s">
        <v>77</v>
      </c>
      <c r="D10506">
        <v>65.62</v>
      </c>
    </row>
    <row r="10507" spans="1:4" x14ac:dyDescent="0.2">
      <c r="A10507">
        <v>89668</v>
      </c>
      <c r="B10507" t="s">
        <v>11276</v>
      </c>
      <c r="C10507" t="s">
        <v>77</v>
      </c>
      <c r="D10507">
        <v>29.91</v>
      </c>
    </row>
    <row r="10508" spans="1:4" x14ac:dyDescent="0.2">
      <c r="A10508">
        <v>89639</v>
      </c>
      <c r="B10508" t="s">
        <v>11277</v>
      </c>
      <c r="C10508" t="s">
        <v>77</v>
      </c>
      <c r="D10508">
        <v>12.53</v>
      </c>
    </row>
    <row r="10509" spans="1:4" x14ac:dyDescent="0.2">
      <c r="A10509">
        <v>89721</v>
      </c>
      <c r="B10509" t="s">
        <v>11278</v>
      </c>
      <c r="C10509" t="s">
        <v>77</v>
      </c>
      <c r="D10509">
        <v>16.41</v>
      </c>
    </row>
    <row r="10510" spans="1:4" x14ac:dyDescent="0.2">
      <c r="A10510">
        <v>89643</v>
      </c>
      <c r="B10510" t="s">
        <v>11279</v>
      </c>
      <c r="C10510" t="s">
        <v>77</v>
      </c>
      <c r="D10510">
        <v>17.12</v>
      </c>
    </row>
    <row r="10511" spans="1:4" x14ac:dyDescent="0.2">
      <c r="A10511">
        <v>89727</v>
      </c>
      <c r="B10511" t="s">
        <v>11280</v>
      </c>
      <c r="C10511" t="s">
        <v>77</v>
      </c>
      <c r="D10511">
        <v>24.93</v>
      </c>
    </row>
    <row r="10512" spans="1:4" x14ac:dyDescent="0.2">
      <c r="A10512">
        <v>89648</v>
      </c>
      <c r="B10512" t="s">
        <v>11281</v>
      </c>
      <c r="C10512" t="s">
        <v>77</v>
      </c>
      <c r="D10512">
        <v>25.77</v>
      </c>
    </row>
    <row r="10513" spans="1:4" x14ac:dyDescent="0.2">
      <c r="A10513">
        <v>89749</v>
      </c>
      <c r="B10513" t="s">
        <v>11282</v>
      </c>
      <c r="C10513" t="s">
        <v>77</v>
      </c>
      <c r="D10513">
        <v>17.22</v>
      </c>
    </row>
    <row r="10514" spans="1:4" x14ac:dyDescent="0.2">
      <c r="A10514">
        <v>89657</v>
      </c>
      <c r="B10514" t="s">
        <v>11283</v>
      </c>
      <c r="C10514" t="s">
        <v>77</v>
      </c>
      <c r="D10514">
        <v>14.26</v>
      </c>
    </row>
    <row r="10515" spans="1:4" x14ac:dyDescent="0.2">
      <c r="A10515">
        <v>89664</v>
      </c>
      <c r="B10515" t="s">
        <v>11284</v>
      </c>
      <c r="C10515" t="s">
        <v>77</v>
      </c>
      <c r="D10515">
        <v>17.7</v>
      </c>
    </row>
    <row r="10516" spans="1:4" x14ac:dyDescent="0.2">
      <c r="A10516">
        <v>89638</v>
      </c>
      <c r="B10516" t="s">
        <v>11285</v>
      </c>
      <c r="C10516" t="s">
        <v>77</v>
      </c>
      <c r="D10516">
        <v>11.88</v>
      </c>
    </row>
    <row r="10517" spans="1:4" x14ac:dyDescent="0.2">
      <c r="A10517">
        <v>89720</v>
      </c>
      <c r="B10517" t="s">
        <v>11286</v>
      </c>
      <c r="C10517" t="s">
        <v>77</v>
      </c>
      <c r="D10517">
        <v>15.13</v>
      </c>
    </row>
    <row r="10518" spans="1:4" x14ac:dyDescent="0.2">
      <c r="A10518">
        <v>89642</v>
      </c>
      <c r="B10518" t="s">
        <v>11287</v>
      </c>
      <c r="C10518" t="s">
        <v>77</v>
      </c>
      <c r="D10518">
        <v>15.84</v>
      </c>
    </row>
    <row r="10519" spans="1:4" x14ac:dyDescent="0.2">
      <c r="A10519">
        <v>89725</v>
      </c>
      <c r="B10519" t="s">
        <v>11288</v>
      </c>
      <c r="C10519" t="s">
        <v>77</v>
      </c>
      <c r="D10519">
        <v>19.899999999999999</v>
      </c>
    </row>
    <row r="10520" spans="1:4" x14ac:dyDescent="0.2">
      <c r="A10520">
        <v>89647</v>
      </c>
      <c r="B10520" t="s">
        <v>11289</v>
      </c>
      <c r="C10520" t="s">
        <v>77</v>
      </c>
      <c r="D10520">
        <v>20.74</v>
      </c>
    </row>
    <row r="10521" spans="1:4" x14ac:dyDescent="0.2">
      <c r="A10521">
        <v>89780</v>
      </c>
      <c r="B10521" t="s">
        <v>11290</v>
      </c>
      <c r="C10521" t="s">
        <v>77</v>
      </c>
      <c r="D10521">
        <v>24.86</v>
      </c>
    </row>
    <row r="10522" spans="1:4" x14ac:dyDescent="0.2">
      <c r="A10522">
        <v>89734</v>
      </c>
      <c r="B10522" t="s">
        <v>11291</v>
      </c>
      <c r="C10522" t="s">
        <v>77</v>
      </c>
      <c r="D10522">
        <v>28.73</v>
      </c>
    </row>
    <row r="10523" spans="1:4" x14ac:dyDescent="0.2">
      <c r="A10523">
        <v>89650</v>
      </c>
      <c r="B10523" t="s">
        <v>11292</v>
      </c>
      <c r="C10523" t="s">
        <v>77</v>
      </c>
      <c r="D10523">
        <v>29.71</v>
      </c>
    </row>
    <row r="10524" spans="1:4" x14ac:dyDescent="0.2">
      <c r="A10524">
        <v>89787</v>
      </c>
      <c r="B10524" t="s">
        <v>11293</v>
      </c>
      <c r="C10524" t="s">
        <v>77</v>
      </c>
      <c r="D10524">
        <v>37.01</v>
      </c>
    </row>
    <row r="10525" spans="1:4" x14ac:dyDescent="0.2">
      <c r="A10525">
        <v>104024</v>
      </c>
      <c r="B10525" t="s">
        <v>11294</v>
      </c>
      <c r="C10525" t="s">
        <v>77</v>
      </c>
      <c r="D10525">
        <v>41.35</v>
      </c>
    </row>
    <row r="10526" spans="1:4" x14ac:dyDescent="0.2">
      <c r="A10526">
        <v>89789</v>
      </c>
      <c r="B10526" t="s">
        <v>11295</v>
      </c>
      <c r="C10526" t="s">
        <v>77</v>
      </c>
      <c r="D10526">
        <v>68.489999999999995</v>
      </c>
    </row>
    <row r="10527" spans="1:4" x14ac:dyDescent="0.2">
      <c r="A10527">
        <v>89791</v>
      </c>
      <c r="B10527" t="s">
        <v>11296</v>
      </c>
      <c r="C10527" t="s">
        <v>77</v>
      </c>
      <c r="D10527">
        <v>154.65</v>
      </c>
    </row>
    <row r="10528" spans="1:4" x14ac:dyDescent="0.2">
      <c r="A10528">
        <v>89793</v>
      </c>
      <c r="B10528" t="s">
        <v>11297</v>
      </c>
      <c r="C10528" t="s">
        <v>77</v>
      </c>
      <c r="D10528">
        <v>223.71</v>
      </c>
    </row>
    <row r="10529" spans="1:4" x14ac:dyDescent="0.2">
      <c r="A10529">
        <v>89637</v>
      </c>
      <c r="B10529" t="s">
        <v>11298</v>
      </c>
      <c r="C10529" t="s">
        <v>77</v>
      </c>
      <c r="D10529">
        <v>10.96</v>
      </c>
    </row>
    <row r="10530" spans="1:4" x14ac:dyDescent="0.2">
      <c r="A10530">
        <v>89719</v>
      </c>
      <c r="B10530" t="s">
        <v>11299</v>
      </c>
      <c r="C10530" t="s">
        <v>77</v>
      </c>
      <c r="D10530">
        <v>13.52</v>
      </c>
    </row>
    <row r="10531" spans="1:4" x14ac:dyDescent="0.2">
      <c r="A10531">
        <v>89641</v>
      </c>
      <c r="B10531" t="s">
        <v>11300</v>
      </c>
      <c r="C10531" t="s">
        <v>77</v>
      </c>
      <c r="D10531">
        <v>14.23</v>
      </c>
    </row>
    <row r="10532" spans="1:4" x14ac:dyDescent="0.2">
      <c r="A10532">
        <v>89723</v>
      </c>
      <c r="B10532" t="s">
        <v>11301</v>
      </c>
      <c r="C10532" t="s">
        <v>77</v>
      </c>
      <c r="D10532">
        <v>20.57</v>
      </c>
    </row>
    <row r="10533" spans="1:4" x14ac:dyDescent="0.2">
      <c r="A10533">
        <v>89646</v>
      </c>
      <c r="B10533" t="s">
        <v>11302</v>
      </c>
      <c r="C10533" t="s">
        <v>77</v>
      </c>
      <c r="D10533">
        <v>21.41</v>
      </c>
    </row>
    <row r="10534" spans="1:4" x14ac:dyDescent="0.2">
      <c r="A10534">
        <v>89777</v>
      </c>
      <c r="B10534" t="s">
        <v>11303</v>
      </c>
      <c r="C10534" t="s">
        <v>77</v>
      </c>
      <c r="D10534">
        <v>26.51</v>
      </c>
    </row>
    <row r="10535" spans="1:4" x14ac:dyDescent="0.2">
      <c r="A10535">
        <v>89729</v>
      </c>
      <c r="B10535" t="s">
        <v>11304</v>
      </c>
      <c r="C10535" t="s">
        <v>77</v>
      </c>
      <c r="D10535">
        <v>30.38</v>
      </c>
    </row>
    <row r="10536" spans="1:4" x14ac:dyDescent="0.2">
      <c r="A10536">
        <v>89649</v>
      </c>
      <c r="B10536" t="s">
        <v>11305</v>
      </c>
      <c r="C10536" t="s">
        <v>77</v>
      </c>
      <c r="D10536">
        <v>31.36</v>
      </c>
    </row>
    <row r="10537" spans="1:4" x14ac:dyDescent="0.2">
      <c r="A10537">
        <v>89781</v>
      </c>
      <c r="B10537" t="s">
        <v>11306</v>
      </c>
      <c r="C10537" t="s">
        <v>77</v>
      </c>
      <c r="D10537">
        <v>37.42</v>
      </c>
    </row>
    <row r="10538" spans="1:4" x14ac:dyDescent="0.2">
      <c r="A10538">
        <v>104023</v>
      </c>
      <c r="B10538" t="s">
        <v>11307</v>
      </c>
      <c r="C10538" t="s">
        <v>77</v>
      </c>
      <c r="D10538">
        <v>41.76</v>
      </c>
    </row>
    <row r="10539" spans="1:4" x14ac:dyDescent="0.2">
      <c r="A10539">
        <v>89788</v>
      </c>
      <c r="B10539" t="s">
        <v>11308</v>
      </c>
      <c r="C10539" t="s">
        <v>77</v>
      </c>
      <c r="D10539">
        <v>80.510000000000005</v>
      </c>
    </row>
    <row r="10540" spans="1:4" x14ac:dyDescent="0.2">
      <c r="A10540">
        <v>89790</v>
      </c>
      <c r="B10540" t="s">
        <v>11309</v>
      </c>
      <c r="C10540" t="s">
        <v>77</v>
      </c>
      <c r="D10540">
        <v>160.09</v>
      </c>
    </row>
    <row r="10541" spans="1:4" x14ac:dyDescent="0.2">
      <c r="A10541">
        <v>89792</v>
      </c>
      <c r="B10541" t="s">
        <v>11310</v>
      </c>
      <c r="C10541" t="s">
        <v>77</v>
      </c>
      <c r="D10541">
        <v>189.85</v>
      </c>
    </row>
    <row r="10542" spans="1:4" x14ac:dyDescent="0.2">
      <c r="A10542">
        <v>89640</v>
      </c>
      <c r="B10542" t="s">
        <v>11311</v>
      </c>
      <c r="C10542" t="s">
        <v>77</v>
      </c>
      <c r="D10542">
        <v>19.5</v>
      </c>
    </row>
    <row r="10543" spans="1:4" x14ac:dyDescent="0.2">
      <c r="A10543">
        <v>89644</v>
      </c>
      <c r="B10543" t="s">
        <v>11312</v>
      </c>
      <c r="C10543" t="s">
        <v>77</v>
      </c>
      <c r="D10543">
        <v>23.8</v>
      </c>
    </row>
    <row r="10544" spans="1:4" x14ac:dyDescent="0.2">
      <c r="A10544">
        <v>89645</v>
      </c>
      <c r="B10544" t="s">
        <v>11313</v>
      </c>
      <c r="C10544" t="s">
        <v>77</v>
      </c>
      <c r="D10544">
        <v>33.17</v>
      </c>
    </row>
    <row r="10545" spans="1:4" x14ac:dyDescent="0.2">
      <c r="A10545">
        <v>89652</v>
      </c>
      <c r="B10545" t="s">
        <v>11314</v>
      </c>
      <c r="C10545" t="s">
        <v>77</v>
      </c>
      <c r="D10545">
        <v>12.62</v>
      </c>
    </row>
    <row r="10546" spans="1:4" x14ac:dyDescent="0.2">
      <c r="A10546">
        <v>89738</v>
      </c>
      <c r="B10546" t="s">
        <v>11315</v>
      </c>
      <c r="C10546" t="s">
        <v>77</v>
      </c>
      <c r="D10546">
        <v>17.29</v>
      </c>
    </row>
    <row r="10547" spans="1:4" x14ac:dyDescent="0.2">
      <c r="A10547">
        <v>89659</v>
      </c>
      <c r="B10547" t="s">
        <v>11316</v>
      </c>
      <c r="C10547" t="s">
        <v>77</v>
      </c>
      <c r="D10547">
        <v>17.77</v>
      </c>
    </row>
    <row r="10548" spans="1:4" x14ac:dyDescent="0.2">
      <c r="A10548">
        <v>89756</v>
      </c>
      <c r="B10548" t="s">
        <v>11317</v>
      </c>
      <c r="C10548" t="s">
        <v>77</v>
      </c>
      <c r="D10548">
        <v>23.91</v>
      </c>
    </row>
    <row r="10549" spans="1:4" x14ac:dyDescent="0.2">
      <c r="A10549">
        <v>89672</v>
      </c>
      <c r="B10549" t="s">
        <v>11318</v>
      </c>
      <c r="C10549" t="s">
        <v>77</v>
      </c>
      <c r="D10549">
        <v>24.47</v>
      </c>
    </row>
    <row r="10550" spans="1:4" x14ac:dyDescent="0.2">
      <c r="A10550">
        <v>89815</v>
      </c>
      <c r="B10550" t="s">
        <v>11319</v>
      </c>
      <c r="C10550" t="s">
        <v>77</v>
      </c>
      <c r="D10550">
        <v>29.31</v>
      </c>
    </row>
    <row r="10551" spans="1:4" x14ac:dyDescent="0.2">
      <c r="A10551">
        <v>89761</v>
      </c>
      <c r="B10551" t="s">
        <v>11320</v>
      </c>
      <c r="C10551" t="s">
        <v>77</v>
      </c>
      <c r="D10551">
        <v>31.87</v>
      </c>
    </row>
    <row r="10552" spans="1:4" x14ac:dyDescent="0.2">
      <c r="A10552">
        <v>89682</v>
      </c>
      <c r="B10552" t="s">
        <v>11321</v>
      </c>
      <c r="C10552" t="s">
        <v>77</v>
      </c>
      <c r="D10552">
        <v>32.53</v>
      </c>
    </row>
    <row r="10553" spans="1:4" x14ac:dyDescent="0.2">
      <c r="A10553">
        <v>89824</v>
      </c>
      <c r="B10553" t="s">
        <v>11322</v>
      </c>
      <c r="C10553" t="s">
        <v>77</v>
      </c>
      <c r="D10553">
        <v>39.75</v>
      </c>
    </row>
    <row r="10554" spans="1:4" x14ac:dyDescent="0.2">
      <c r="A10554">
        <v>104026</v>
      </c>
      <c r="B10554" t="s">
        <v>11323</v>
      </c>
      <c r="C10554" t="s">
        <v>77</v>
      </c>
      <c r="D10554">
        <v>42.64</v>
      </c>
    </row>
    <row r="10555" spans="1:4" x14ac:dyDescent="0.2">
      <c r="A10555">
        <v>89740</v>
      </c>
      <c r="B10555" t="s">
        <v>11324</v>
      </c>
      <c r="C10555" t="s">
        <v>77</v>
      </c>
      <c r="D10555">
        <v>9.7200000000000006</v>
      </c>
    </row>
    <row r="10556" spans="1:4" x14ac:dyDescent="0.2">
      <c r="A10556">
        <v>89836</v>
      </c>
      <c r="B10556" t="s">
        <v>11325</v>
      </c>
      <c r="C10556" t="s">
        <v>77</v>
      </c>
      <c r="D10556">
        <v>201.37</v>
      </c>
    </row>
    <row r="10557" spans="1:4" x14ac:dyDescent="0.2">
      <c r="A10557">
        <v>89653</v>
      </c>
      <c r="B10557" t="s">
        <v>11326</v>
      </c>
      <c r="C10557" t="s">
        <v>77</v>
      </c>
      <c r="D10557">
        <v>17.809999999999999</v>
      </c>
    </row>
    <row r="10558" spans="1:4" x14ac:dyDescent="0.2">
      <c r="A10558">
        <v>89660</v>
      </c>
      <c r="B10558" t="s">
        <v>11327</v>
      </c>
      <c r="C10558" t="s">
        <v>77</v>
      </c>
      <c r="D10558">
        <v>10.210000000000001</v>
      </c>
    </row>
    <row r="10559" spans="1:4" x14ac:dyDescent="0.2">
      <c r="A10559">
        <v>104028</v>
      </c>
      <c r="B10559" t="s">
        <v>11328</v>
      </c>
      <c r="C10559" t="s">
        <v>77</v>
      </c>
      <c r="D10559">
        <v>130.87</v>
      </c>
    </row>
    <row r="10560" spans="1:4" x14ac:dyDescent="0.2">
      <c r="A10560">
        <v>89826</v>
      </c>
      <c r="B10560" t="s">
        <v>11329</v>
      </c>
      <c r="C10560" t="s">
        <v>77</v>
      </c>
      <c r="D10560">
        <v>128.13999999999999</v>
      </c>
    </row>
    <row r="10561" spans="1:4" x14ac:dyDescent="0.2">
      <c r="A10561">
        <v>89651</v>
      </c>
      <c r="B10561" t="s">
        <v>11330</v>
      </c>
      <c r="C10561" t="s">
        <v>77</v>
      </c>
      <c r="D10561">
        <v>7.5</v>
      </c>
    </row>
    <row r="10562" spans="1:4" x14ac:dyDescent="0.2">
      <c r="A10562">
        <v>89736</v>
      </c>
      <c r="B10562" t="s">
        <v>11331</v>
      </c>
      <c r="C10562" t="s">
        <v>77</v>
      </c>
      <c r="D10562">
        <v>9.56</v>
      </c>
    </row>
    <row r="10563" spans="1:4" x14ac:dyDescent="0.2">
      <c r="A10563">
        <v>89658</v>
      </c>
      <c r="B10563" t="s">
        <v>11332</v>
      </c>
      <c r="C10563" t="s">
        <v>77</v>
      </c>
      <c r="D10563">
        <v>10.039999999999999</v>
      </c>
    </row>
    <row r="10564" spans="1:4" x14ac:dyDescent="0.2">
      <c r="A10564">
        <v>89755</v>
      </c>
      <c r="B10564" t="s">
        <v>11333</v>
      </c>
      <c r="C10564" t="s">
        <v>77</v>
      </c>
      <c r="D10564">
        <v>14.3</v>
      </c>
    </row>
    <row r="10565" spans="1:4" x14ac:dyDescent="0.2">
      <c r="A10565">
        <v>89670</v>
      </c>
      <c r="B10565" t="s">
        <v>11334</v>
      </c>
      <c r="C10565" t="s">
        <v>77</v>
      </c>
      <c r="D10565">
        <v>14.86</v>
      </c>
    </row>
    <row r="10566" spans="1:4" x14ac:dyDescent="0.2">
      <c r="A10566">
        <v>89794</v>
      </c>
      <c r="B10566" t="s">
        <v>11335</v>
      </c>
      <c r="C10566" t="s">
        <v>77</v>
      </c>
      <c r="D10566">
        <v>20.239999999999998</v>
      </c>
    </row>
    <row r="10567" spans="1:4" x14ac:dyDescent="0.2">
      <c r="A10567">
        <v>89760</v>
      </c>
      <c r="B10567" t="s">
        <v>11336</v>
      </c>
      <c r="C10567" t="s">
        <v>77</v>
      </c>
      <c r="D10567">
        <v>22.8</v>
      </c>
    </row>
    <row r="10568" spans="1:4" x14ac:dyDescent="0.2">
      <c r="A10568">
        <v>89680</v>
      </c>
      <c r="B10568" t="s">
        <v>11337</v>
      </c>
      <c r="C10568" t="s">
        <v>77</v>
      </c>
      <c r="D10568">
        <v>23.46</v>
      </c>
    </row>
    <row r="10569" spans="1:4" x14ac:dyDescent="0.2">
      <c r="A10569">
        <v>89822</v>
      </c>
      <c r="B10569" t="s">
        <v>11338</v>
      </c>
      <c r="C10569" t="s">
        <v>77</v>
      </c>
      <c r="D10569">
        <v>26.42</v>
      </c>
    </row>
    <row r="10570" spans="1:4" x14ac:dyDescent="0.2">
      <c r="A10570">
        <v>104025</v>
      </c>
      <c r="B10570" t="s">
        <v>11339</v>
      </c>
      <c r="C10570" t="s">
        <v>77</v>
      </c>
      <c r="D10570">
        <v>29.31</v>
      </c>
    </row>
    <row r="10571" spans="1:4" x14ac:dyDescent="0.2">
      <c r="A10571">
        <v>89835</v>
      </c>
      <c r="B10571" t="s">
        <v>11340</v>
      </c>
      <c r="C10571" t="s">
        <v>77</v>
      </c>
      <c r="D10571">
        <v>45.19</v>
      </c>
    </row>
    <row r="10572" spans="1:4" x14ac:dyDescent="0.2">
      <c r="A10572">
        <v>89838</v>
      </c>
      <c r="B10572" t="s">
        <v>11341</v>
      </c>
      <c r="C10572" t="s">
        <v>77</v>
      </c>
      <c r="D10572">
        <v>155.01</v>
      </c>
    </row>
    <row r="10573" spans="1:4" x14ac:dyDescent="0.2">
      <c r="A10573">
        <v>89840</v>
      </c>
      <c r="B10573" t="s">
        <v>11342</v>
      </c>
      <c r="C10573" t="s">
        <v>77</v>
      </c>
      <c r="D10573">
        <v>183.3</v>
      </c>
    </row>
    <row r="10574" spans="1:4" x14ac:dyDescent="0.2">
      <c r="A10574">
        <v>104015</v>
      </c>
      <c r="B10574" t="s">
        <v>11343</v>
      </c>
      <c r="C10574" t="s">
        <v>77</v>
      </c>
      <c r="D10574">
        <v>17.100000000000001</v>
      </c>
    </row>
    <row r="10575" spans="1:4" x14ac:dyDescent="0.2">
      <c r="A10575">
        <v>104018</v>
      </c>
      <c r="B10575" t="s">
        <v>11344</v>
      </c>
      <c r="C10575" t="s">
        <v>77</v>
      </c>
      <c r="D10575">
        <v>22</v>
      </c>
    </row>
    <row r="10576" spans="1:4" x14ac:dyDescent="0.2">
      <c r="A10576">
        <v>104016</v>
      </c>
      <c r="B10576" t="s">
        <v>11345</v>
      </c>
      <c r="C10576" t="s">
        <v>77</v>
      </c>
      <c r="D10576">
        <v>23.03</v>
      </c>
    </row>
    <row r="10577" spans="1:4" x14ac:dyDescent="0.2">
      <c r="A10577">
        <v>104019</v>
      </c>
      <c r="B10577" t="s">
        <v>11346</v>
      </c>
      <c r="C10577" t="s">
        <v>77</v>
      </c>
      <c r="D10577">
        <v>45.22</v>
      </c>
    </row>
    <row r="10578" spans="1:4" x14ac:dyDescent="0.2">
      <c r="A10578">
        <v>104017</v>
      </c>
      <c r="B10578" t="s">
        <v>11347</v>
      </c>
      <c r="C10578" t="s">
        <v>77</v>
      </c>
      <c r="D10578">
        <v>46.44</v>
      </c>
    </row>
    <row r="10579" spans="1:4" x14ac:dyDescent="0.2">
      <c r="A10579">
        <v>104020</v>
      </c>
      <c r="B10579" t="s">
        <v>11348</v>
      </c>
      <c r="C10579" t="s">
        <v>77</v>
      </c>
      <c r="D10579">
        <v>57.19</v>
      </c>
    </row>
    <row r="10580" spans="1:4" x14ac:dyDescent="0.2">
      <c r="A10580">
        <v>104030</v>
      </c>
      <c r="B10580" t="s">
        <v>11349</v>
      </c>
      <c r="C10580" t="s">
        <v>77</v>
      </c>
      <c r="D10580">
        <v>62.65</v>
      </c>
    </row>
    <row r="10581" spans="1:4" x14ac:dyDescent="0.2">
      <c r="A10581">
        <v>89694</v>
      </c>
      <c r="B10581" t="s">
        <v>11350</v>
      </c>
      <c r="C10581" t="s">
        <v>77</v>
      </c>
      <c r="D10581">
        <v>20.75</v>
      </c>
    </row>
    <row r="10582" spans="1:4" x14ac:dyDescent="0.2">
      <c r="A10582">
        <v>89700</v>
      </c>
      <c r="B10582" t="s">
        <v>11351</v>
      </c>
      <c r="C10582" t="s">
        <v>77</v>
      </c>
      <c r="D10582">
        <v>23.78</v>
      </c>
    </row>
    <row r="10583" spans="1:4" x14ac:dyDescent="0.2">
      <c r="A10583">
        <v>89703</v>
      </c>
      <c r="B10583" t="s">
        <v>11352</v>
      </c>
      <c r="C10583" t="s">
        <v>77</v>
      </c>
      <c r="D10583">
        <v>48.83</v>
      </c>
    </row>
    <row r="10584" spans="1:4" x14ac:dyDescent="0.2">
      <c r="A10584">
        <v>89691</v>
      </c>
      <c r="B10584" t="s">
        <v>11353</v>
      </c>
      <c r="C10584" t="s">
        <v>77</v>
      </c>
      <c r="D10584">
        <v>14.17</v>
      </c>
    </row>
    <row r="10585" spans="1:4" x14ac:dyDescent="0.2">
      <c r="A10585">
        <v>89765</v>
      </c>
      <c r="B10585" t="s">
        <v>11354</v>
      </c>
      <c r="C10585" t="s">
        <v>77</v>
      </c>
      <c r="D10585">
        <v>17.64</v>
      </c>
    </row>
    <row r="10586" spans="1:4" x14ac:dyDescent="0.2">
      <c r="A10586">
        <v>89697</v>
      </c>
      <c r="B10586" t="s">
        <v>11355</v>
      </c>
      <c r="C10586" t="s">
        <v>77</v>
      </c>
      <c r="D10586">
        <v>18.600000000000001</v>
      </c>
    </row>
    <row r="10587" spans="1:4" x14ac:dyDescent="0.2">
      <c r="A10587">
        <v>89844</v>
      </c>
      <c r="B10587" t="s">
        <v>11356</v>
      </c>
      <c r="C10587" t="s">
        <v>77</v>
      </c>
      <c r="D10587">
        <v>64.849999999999994</v>
      </c>
    </row>
    <row r="10588" spans="1:4" x14ac:dyDescent="0.2">
      <c r="A10588">
        <v>104022</v>
      </c>
      <c r="B10588" t="s">
        <v>11357</v>
      </c>
      <c r="C10588" t="s">
        <v>77</v>
      </c>
      <c r="D10588">
        <v>70.63</v>
      </c>
    </row>
    <row r="10589" spans="1:4" x14ac:dyDescent="0.2">
      <c r="A10589">
        <v>89633</v>
      </c>
      <c r="B10589" t="s">
        <v>11358</v>
      </c>
      <c r="C10589" t="s">
        <v>54</v>
      </c>
      <c r="D10589">
        <v>25.79</v>
      </c>
    </row>
    <row r="10590" spans="1:4" x14ac:dyDescent="0.2">
      <c r="A10590">
        <v>89716</v>
      </c>
      <c r="B10590" t="s">
        <v>11359</v>
      </c>
      <c r="C10590" t="s">
        <v>54</v>
      </c>
      <c r="D10590">
        <v>27</v>
      </c>
    </row>
    <row r="10591" spans="1:4" x14ac:dyDescent="0.2">
      <c r="A10591">
        <v>89634</v>
      </c>
      <c r="B10591" t="s">
        <v>11360</v>
      </c>
      <c r="C10591" t="s">
        <v>54</v>
      </c>
      <c r="D10591">
        <v>36.799999999999997</v>
      </c>
    </row>
    <row r="10592" spans="1:4" x14ac:dyDescent="0.2">
      <c r="A10592">
        <v>89717</v>
      </c>
      <c r="B10592" t="s">
        <v>11361</v>
      </c>
      <c r="C10592" t="s">
        <v>54</v>
      </c>
      <c r="D10592">
        <v>42.71</v>
      </c>
    </row>
    <row r="10593" spans="1:4" x14ac:dyDescent="0.2">
      <c r="A10593">
        <v>89635</v>
      </c>
      <c r="B10593" t="s">
        <v>11362</v>
      </c>
      <c r="C10593" t="s">
        <v>54</v>
      </c>
      <c r="D10593">
        <v>54.26</v>
      </c>
    </row>
    <row r="10594" spans="1:4" x14ac:dyDescent="0.2">
      <c r="A10594">
        <v>89770</v>
      </c>
      <c r="B10594" t="s">
        <v>11363</v>
      </c>
      <c r="C10594" t="s">
        <v>54</v>
      </c>
      <c r="D10594">
        <v>46.19</v>
      </c>
    </row>
    <row r="10595" spans="1:4" x14ac:dyDescent="0.2">
      <c r="A10595">
        <v>89718</v>
      </c>
      <c r="B10595" t="s">
        <v>11364</v>
      </c>
      <c r="C10595" t="s">
        <v>54</v>
      </c>
      <c r="D10595">
        <v>54.74</v>
      </c>
    </row>
    <row r="10596" spans="1:4" x14ac:dyDescent="0.2">
      <c r="A10596">
        <v>89636</v>
      </c>
      <c r="B10596" t="s">
        <v>11365</v>
      </c>
      <c r="C10596" t="s">
        <v>54</v>
      </c>
      <c r="D10596">
        <v>68.33</v>
      </c>
    </row>
    <row r="10597" spans="1:4" x14ac:dyDescent="0.2">
      <c r="A10597">
        <v>89771</v>
      </c>
      <c r="B10597" t="s">
        <v>11366</v>
      </c>
      <c r="C10597" t="s">
        <v>54</v>
      </c>
      <c r="D10597">
        <v>61.68</v>
      </c>
    </row>
    <row r="10598" spans="1:4" x14ac:dyDescent="0.2">
      <c r="A10598">
        <v>104021</v>
      </c>
      <c r="B10598" t="s">
        <v>11367</v>
      </c>
      <c r="C10598" t="s">
        <v>54</v>
      </c>
      <c r="D10598">
        <v>71.48</v>
      </c>
    </row>
    <row r="10599" spans="1:4" x14ac:dyDescent="0.2">
      <c r="A10599">
        <v>89772</v>
      </c>
      <c r="B10599" t="s">
        <v>11368</v>
      </c>
      <c r="C10599" t="s">
        <v>54</v>
      </c>
      <c r="D10599">
        <v>89.96</v>
      </c>
    </row>
    <row r="10600" spans="1:4" x14ac:dyDescent="0.2">
      <c r="A10600">
        <v>89773</v>
      </c>
      <c r="B10600" t="s">
        <v>11369</v>
      </c>
      <c r="C10600" t="s">
        <v>54</v>
      </c>
      <c r="D10600">
        <v>144.94999999999999</v>
      </c>
    </row>
    <row r="10601" spans="1:4" x14ac:dyDescent="0.2">
      <c r="A10601">
        <v>89775</v>
      </c>
      <c r="B10601" t="s">
        <v>11370</v>
      </c>
      <c r="C10601" t="s">
        <v>54</v>
      </c>
      <c r="D10601">
        <v>226.65</v>
      </c>
    </row>
    <row r="10602" spans="1:4" x14ac:dyDescent="0.2">
      <c r="A10602">
        <v>89767</v>
      </c>
      <c r="B10602" t="s">
        <v>11371</v>
      </c>
      <c r="C10602" t="s">
        <v>77</v>
      </c>
      <c r="D10602">
        <v>21.95</v>
      </c>
    </row>
    <row r="10603" spans="1:4" x14ac:dyDescent="0.2">
      <c r="A10603">
        <v>89695</v>
      </c>
      <c r="B10603" t="s">
        <v>11372</v>
      </c>
      <c r="C10603" t="s">
        <v>77</v>
      </c>
      <c r="D10603">
        <v>17.71</v>
      </c>
    </row>
    <row r="10604" spans="1:4" x14ac:dyDescent="0.2">
      <c r="A10604">
        <v>89702</v>
      </c>
      <c r="B10604" t="s">
        <v>11373</v>
      </c>
      <c r="C10604" t="s">
        <v>77</v>
      </c>
      <c r="D10604">
        <v>22.91</v>
      </c>
    </row>
    <row r="10605" spans="1:4" x14ac:dyDescent="0.2">
      <c r="A10605">
        <v>89768</v>
      </c>
      <c r="B10605" t="s">
        <v>11374</v>
      </c>
      <c r="C10605" t="s">
        <v>77</v>
      </c>
      <c r="D10605">
        <v>25.62</v>
      </c>
    </row>
    <row r="10606" spans="1:4" x14ac:dyDescent="0.2">
      <c r="A10606">
        <v>89842</v>
      </c>
      <c r="B10606" t="s">
        <v>11375</v>
      </c>
      <c r="C10606" t="s">
        <v>77</v>
      </c>
      <c r="D10606">
        <v>51.54</v>
      </c>
    </row>
    <row r="10607" spans="1:4" x14ac:dyDescent="0.2">
      <c r="A10607">
        <v>89845</v>
      </c>
      <c r="B10607" t="s">
        <v>11376</v>
      </c>
      <c r="C10607" t="s">
        <v>77</v>
      </c>
      <c r="D10607">
        <v>101.38</v>
      </c>
    </row>
    <row r="10608" spans="1:4" x14ac:dyDescent="0.2">
      <c r="A10608">
        <v>89846</v>
      </c>
      <c r="B10608" t="s">
        <v>11377</v>
      </c>
      <c r="C10608" t="s">
        <v>77</v>
      </c>
      <c r="D10608">
        <v>215.64</v>
      </c>
    </row>
    <row r="10609" spans="1:4" x14ac:dyDescent="0.2">
      <c r="A10609">
        <v>89847</v>
      </c>
      <c r="B10609" t="s">
        <v>11378</v>
      </c>
      <c r="C10609" t="s">
        <v>77</v>
      </c>
      <c r="D10609">
        <v>258.36</v>
      </c>
    </row>
    <row r="10610" spans="1:4" x14ac:dyDescent="0.2">
      <c r="A10610">
        <v>89705</v>
      </c>
      <c r="B10610" t="s">
        <v>11379</v>
      </c>
      <c r="C10610" t="s">
        <v>77</v>
      </c>
      <c r="D10610">
        <v>26.73</v>
      </c>
    </row>
    <row r="10611" spans="1:4" x14ac:dyDescent="0.2">
      <c r="A10611">
        <v>89769</v>
      </c>
      <c r="B10611" t="s">
        <v>11380</v>
      </c>
      <c r="C10611" t="s">
        <v>77</v>
      </c>
      <c r="D10611">
        <v>56.66</v>
      </c>
    </row>
    <row r="10612" spans="1:4" x14ac:dyDescent="0.2">
      <c r="A10612">
        <v>89706</v>
      </c>
      <c r="B10612" t="s">
        <v>11381</v>
      </c>
      <c r="C10612" t="s">
        <v>77</v>
      </c>
      <c r="D10612">
        <v>57.97</v>
      </c>
    </row>
    <row r="10613" spans="1:4" x14ac:dyDescent="0.2">
      <c r="A10613">
        <v>89741</v>
      </c>
      <c r="B10613" t="s">
        <v>11382</v>
      </c>
      <c r="C10613" t="s">
        <v>77</v>
      </c>
      <c r="D10613">
        <v>23.63</v>
      </c>
    </row>
    <row r="10614" spans="1:4" x14ac:dyDescent="0.2">
      <c r="A10614">
        <v>89757</v>
      </c>
      <c r="B10614" t="s">
        <v>11383</v>
      </c>
      <c r="C10614" t="s">
        <v>77</v>
      </c>
      <c r="D10614">
        <v>30.86</v>
      </c>
    </row>
    <row r="10615" spans="1:4" x14ac:dyDescent="0.2">
      <c r="A10615">
        <v>104027</v>
      </c>
      <c r="B10615" t="s">
        <v>11384</v>
      </c>
      <c r="C10615" t="s">
        <v>77</v>
      </c>
      <c r="D10615">
        <v>64.38</v>
      </c>
    </row>
    <row r="10616" spans="1:4" x14ac:dyDescent="0.2">
      <c r="A10616">
        <v>89837</v>
      </c>
      <c r="B10616" t="s">
        <v>11385</v>
      </c>
      <c r="C10616" t="s">
        <v>77</v>
      </c>
      <c r="D10616">
        <v>135.31</v>
      </c>
    </row>
    <row r="10617" spans="1:4" x14ac:dyDescent="0.2">
      <c r="A10617">
        <v>89839</v>
      </c>
      <c r="B10617" t="s">
        <v>11386</v>
      </c>
      <c r="C10617" t="s">
        <v>77</v>
      </c>
      <c r="D10617">
        <v>175.64</v>
      </c>
    </row>
    <row r="10618" spans="1:4" x14ac:dyDescent="0.2">
      <c r="A10618">
        <v>89841</v>
      </c>
      <c r="B10618" t="s">
        <v>11387</v>
      </c>
      <c r="C10618" t="s">
        <v>77</v>
      </c>
      <c r="D10618">
        <v>267</v>
      </c>
    </row>
    <row r="10619" spans="1:4" x14ac:dyDescent="0.2">
      <c r="A10619">
        <v>89654</v>
      </c>
      <c r="B10619" t="s">
        <v>11388</v>
      </c>
      <c r="C10619" t="s">
        <v>77</v>
      </c>
      <c r="D10619">
        <v>20.58</v>
      </c>
    </row>
    <row r="10620" spans="1:4" x14ac:dyDescent="0.2">
      <c r="A10620">
        <v>89661</v>
      </c>
      <c r="B10620" t="s">
        <v>11389</v>
      </c>
      <c r="C10620" t="s">
        <v>77</v>
      </c>
      <c r="D10620">
        <v>24.11</v>
      </c>
    </row>
    <row r="10621" spans="1:4" x14ac:dyDescent="0.2">
      <c r="A10621">
        <v>89674</v>
      </c>
      <c r="B10621" t="s">
        <v>11390</v>
      </c>
      <c r="C10621" t="s">
        <v>77</v>
      </c>
      <c r="D10621">
        <v>31.42</v>
      </c>
    </row>
    <row r="10622" spans="1:4" x14ac:dyDescent="0.2">
      <c r="A10622">
        <v>89816</v>
      </c>
      <c r="B10622" t="s">
        <v>11391</v>
      </c>
      <c r="C10622" t="s">
        <v>77</v>
      </c>
      <c r="D10622">
        <v>42.3</v>
      </c>
    </row>
    <row r="10623" spans="1:4" x14ac:dyDescent="0.2">
      <c r="A10623">
        <v>89762</v>
      </c>
      <c r="B10623" t="s">
        <v>11392</v>
      </c>
      <c r="C10623" t="s">
        <v>77</v>
      </c>
      <c r="D10623">
        <v>44.86</v>
      </c>
    </row>
    <row r="10624" spans="1:4" x14ac:dyDescent="0.2">
      <c r="A10624">
        <v>89684</v>
      </c>
      <c r="B10624" t="s">
        <v>11393</v>
      </c>
      <c r="C10624" t="s">
        <v>77</v>
      </c>
      <c r="D10624">
        <v>45.52</v>
      </c>
    </row>
    <row r="10625" spans="1:4" x14ac:dyDescent="0.2">
      <c r="A10625">
        <v>89828</v>
      </c>
      <c r="B10625" t="s">
        <v>11394</v>
      </c>
      <c r="C10625" t="s">
        <v>77</v>
      </c>
      <c r="D10625">
        <v>61.49</v>
      </c>
    </row>
    <row r="10626" spans="1:4" x14ac:dyDescent="0.2">
      <c r="A10626">
        <v>89546</v>
      </c>
      <c r="B10626" t="s">
        <v>11395</v>
      </c>
      <c r="C10626" t="s">
        <v>77</v>
      </c>
      <c r="D10626">
        <v>11.24</v>
      </c>
    </row>
    <row r="10627" spans="1:4" x14ac:dyDescent="0.2">
      <c r="A10627">
        <v>89482</v>
      </c>
      <c r="B10627" t="s">
        <v>11396</v>
      </c>
      <c r="C10627" t="s">
        <v>77</v>
      </c>
      <c r="D10627">
        <v>42.47</v>
      </c>
    </row>
    <row r="10628" spans="1:4" x14ac:dyDescent="0.2">
      <c r="A10628">
        <v>89491</v>
      </c>
      <c r="B10628" t="s">
        <v>11397</v>
      </c>
      <c r="C10628" t="s">
        <v>77</v>
      </c>
      <c r="D10628">
        <v>108.36</v>
      </c>
    </row>
    <row r="10629" spans="1:4" x14ac:dyDescent="0.2">
      <c r="A10629">
        <v>104178</v>
      </c>
      <c r="B10629" t="s">
        <v>11398</v>
      </c>
      <c r="C10629" t="s">
        <v>77</v>
      </c>
      <c r="D10629">
        <v>21.66</v>
      </c>
    </row>
    <row r="10630" spans="1:4" x14ac:dyDescent="0.2">
      <c r="A10630">
        <v>104179</v>
      </c>
      <c r="B10630" t="s">
        <v>11399</v>
      </c>
      <c r="C10630" t="s">
        <v>77</v>
      </c>
      <c r="D10630">
        <v>82.9</v>
      </c>
    </row>
    <row r="10631" spans="1:4" x14ac:dyDescent="0.2">
      <c r="A10631">
        <v>89587</v>
      </c>
      <c r="B10631" t="s">
        <v>11400</v>
      </c>
      <c r="C10631" t="s">
        <v>77</v>
      </c>
      <c r="D10631">
        <v>49.36</v>
      </c>
    </row>
    <row r="10632" spans="1:4" x14ac:dyDescent="0.2">
      <c r="A10632">
        <v>89535</v>
      </c>
      <c r="B10632" t="s">
        <v>11401</v>
      </c>
      <c r="C10632" t="s">
        <v>77</v>
      </c>
      <c r="D10632">
        <v>42.41</v>
      </c>
    </row>
    <row r="10633" spans="1:4" x14ac:dyDescent="0.2">
      <c r="A10633">
        <v>89592</v>
      </c>
      <c r="B10633" t="s">
        <v>11402</v>
      </c>
      <c r="C10633" t="s">
        <v>77</v>
      </c>
      <c r="D10633">
        <v>156.93</v>
      </c>
    </row>
    <row r="10634" spans="1:4" x14ac:dyDescent="0.2">
      <c r="A10634">
        <v>104169</v>
      </c>
      <c r="B10634" t="s">
        <v>11403</v>
      </c>
      <c r="C10634" t="s">
        <v>77</v>
      </c>
      <c r="D10634">
        <v>146.76</v>
      </c>
    </row>
    <row r="10635" spans="1:4" x14ac:dyDescent="0.2">
      <c r="A10635">
        <v>89583</v>
      </c>
      <c r="B10635" t="s">
        <v>11404</v>
      </c>
      <c r="C10635" t="s">
        <v>77</v>
      </c>
      <c r="D10635">
        <v>42.56</v>
      </c>
    </row>
    <row r="10636" spans="1:4" x14ac:dyDescent="0.2">
      <c r="A10636">
        <v>89526</v>
      </c>
      <c r="B10636" t="s">
        <v>11405</v>
      </c>
      <c r="C10636" t="s">
        <v>77</v>
      </c>
      <c r="D10636">
        <v>38.72</v>
      </c>
    </row>
    <row r="10637" spans="1:4" x14ac:dyDescent="0.2">
      <c r="A10637">
        <v>95695</v>
      </c>
      <c r="B10637" t="s">
        <v>11406</v>
      </c>
      <c r="C10637" t="s">
        <v>77</v>
      </c>
      <c r="D10637">
        <v>60.28</v>
      </c>
    </row>
    <row r="10638" spans="1:4" x14ac:dyDescent="0.2">
      <c r="A10638">
        <v>95694</v>
      </c>
      <c r="B10638" t="s">
        <v>11407</v>
      </c>
      <c r="C10638" t="s">
        <v>77</v>
      </c>
      <c r="D10638">
        <v>53.33</v>
      </c>
    </row>
    <row r="10639" spans="1:4" x14ac:dyDescent="0.2">
      <c r="A10639">
        <v>89585</v>
      </c>
      <c r="B10639" t="s">
        <v>11408</v>
      </c>
      <c r="C10639" t="s">
        <v>77</v>
      </c>
      <c r="D10639">
        <v>44.83</v>
      </c>
    </row>
    <row r="10640" spans="1:4" x14ac:dyDescent="0.2">
      <c r="A10640">
        <v>89531</v>
      </c>
      <c r="B10640" t="s">
        <v>11409</v>
      </c>
      <c r="C10640" t="s">
        <v>77</v>
      </c>
      <c r="D10640">
        <v>37.880000000000003</v>
      </c>
    </row>
    <row r="10641" spans="1:4" x14ac:dyDescent="0.2">
      <c r="A10641">
        <v>89591</v>
      </c>
      <c r="B10641" t="s">
        <v>11410</v>
      </c>
      <c r="C10641" t="s">
        <v>77</v>
      </c>
      <c r="D10641">
        <v>128.6</v>
      </c>
    </row>
    <row r="10642" spans="1:4" x14ac:dyDescent="0.2">
      <c r="A10642">
        <v>104168</v>
      </c>
      <c r="B10642" t="s">
        <v>11411</v>
      </c>
      <c r="C10642" t="s">
        <v>77</v>
      </c>
      <c r="D10642">
        <v>118.43</v>
      </c>
    </row>
    <row r="10643" spans="1:4" x14ac:dyDescent="0.2">
      <c r="A10643">
        <v>89516</v>
      </c>
      <c r="B10643" t="s">
        <v>11412</v>
      </c>
      <c r="C10643" t="s">
        <v>77</v>
      </c>
      <c r="D10643">
        <v>8.5399999999999991</v>
      </c>
    </row>
    <row r="10644" spans="1:4" x14ac:dyDescent="0.2">
      <c r="A10644">
        <v>89520</v>
      </c>
      <c r="B10644" t="s">
        <v>11413</v>
      </c>
      <c r="C10644" t="s">
        <v>77</v>
      </c>
      <c r="D10644">
        <v>15.84</v>
      </c>
    </row>
    <row r="10645" spans="1:4" x14ac:dyDescent="0.2">
      <c r="A10645">
        <v>89582</v>
      </c>
      <c r="B10645" t="s">
        <v>11414</v>
      </c>
      <c r="C10645" t="s">
        <v>77</v>
      </c>
      <c r="D10645">
        <v>33.909999999999997</v>
      </c>
    </row>
    <row r="10646" spans="1:4" x14ac:dyDescent="0.2">
      <c r="A10646">
        <v>89524</v>
      </c>
      <c r="B10646" t="s">
        <v>11415</v>
      </c>
      <c r="C10646" t="s">
        <v>77</v>
      </c>
      <c r="D10646">
        <v>30.07</v>
      </c>
    </row>
    <row r="10647" spans="1:4" x14ac:dyDescent="0.2">
      <c r="A10647">
        <v>89584</v>
      </c>
      <c r="B10647" t="s">
        <v>11416</v>
      </c>
      <c r="C10647" t="s">
        <v>77</v>
      </c>
      <c r="D10647">
        <v>43.78</v>
      </c>
    </row>
    <row r="10648" spans="1:4" x14ac:dyDescent="0.2">
      <c r="A10648">
        <v>89529</v>
      </c>
      <c r="B10648" t="s">
        <v>11417</v>
      </c>
      <c r="C10648" t="s">
        <v>77</v>
      </c>
      <c r="D10648">
        <v>36.83</v>
      </c>
    </row>
    <row r="10649" spans="1:4" x14ac:dyDescent="0.2">
      <c r="A10649">
        <v>89590</v>
      </c>
      <c r="B10649" t="s">
        <v>11418</v>
      </c>
      <c r="C10649" t="s">
        <v>77</v>
      </c>
      <c r="D10649">
        <v>131.82</v>
      </c>
    </row>
    <row r="10650" spans="1:4" x14ac:dyDescent="0.2">
      <c r="A10650">
        <v>104167</v>
      </c>
      <c r="B10650" t="s">
        <v>11419</v>
      </c>
      <c r="C10650" t="s">
        <v>77</v>
      </c>
      <c r="D10650">
        <v>121.65</v>
      </c>
    </row>
    <row r="10651" spans="1:4" x14ac:dyDescent="0.2">
      <c r="A10651">
        <v>89514</v>
      </c>
      <c r="B10651" t="s">
        <v>11420</v>
      </c>
      <c r="C10651" t="s">
        <v>77</v>
      </c>
      <c r="D10651">
        <v>8.4499999999999993</v>
      </c>
    </row>
    <row r="10652" spans="1:4" x14ac:dyDescent="0.2">
      <c r="A10652">
        <v>89518</v>
      </c>
      <c r="B10652" t="s">
        <v>11421</v>
      </c>
      <c r="C10652" t="s">
        <v>77</v>
      </c>
      <c r="D10652">
        <v>15.1</v>
      </c>
    </row>
    <row r="10653" spans="1:4" x14ac:dyDescent="0.2">
      <c r="A10653">
        <v>89581</v>
      </c>
      <c r="B10653" t="s">
        <v>11422</v>
      </c>
      <c r="C10653" t="s">
        <v>77</v>
      </c>
      <c r="D10653">
        <v>33.44</v>
      </c>
    </row>
    <row r="10654" spans="1:4" x14ac:dyDescent="0.2">
      <c r="A10654">
        <v>89522</v>
      </c>
      <c r="B10654" t="s">
        <v>11423</v>
      </c>
      <c r="C10654" t="s">
        <v>77</v>
      </c>
      <c r="D10654">
        <v>29.6</v>
      </c>
    </row>
    <row r="10655" spans="1:4" x14ac:dyDescent="0.2">
      <c r="A10655">
        <v>89574</v>
      </c>
      <c r="B10655" t="s">
        <v>11424</v>
      </c>
      <c r="C10655" t="s">
        <v>77</v>
      </c>
      <c r="D10655">
        <v>154.30000000000001</v>
      </c>
    </row>
    <row r="10656" spans="1:4" x14ac:dyDescent="0.2">
      <c r="A10656">
        <v>89690</v>
      </c>
      <c r="B10656" t="s">
        <v>11425</v>
      </c>
      <c r="C10656" t="s">
        <v>77</v>
      </c>
      <c r="D10656">
        <v>89.24</v>
      </c>
    </row>
    <row r="10657" spans="1:4" x14ac:dyDescent="0.2">
      <c r="A10657">
        <v>89567</v>
      </c>
      <c r="B10657" t="s">
        <v>11426</v>
      </c>
      <c r="C10657" t="s">
        <v>77</v>
      </c>
      <c r="D10657">
        <v>79.98</v>
      </c>
    </row>
    <row r="10658" spans="1:4" x14ac:dyDescent="0.2">
      <c r="A10658">
        <v>89692</v>
      </c>
      <c r="B10658" t="s">
        <v>11427</v>
      </c>
      <c r="C10658" t="s">
        <v>77</v>
      </c>
      <c r="D10658">
        <v>101.22</v>
      </c>
    </row>
    <row r="10659" spans="1:4" x14ac:dyDescent="0.2">
      <c r="A10659">
        <v>89569</v>
      </c>
      <c r="B10659" t="s">
        <v>11428</v>
      </c>
      <c r="C10659" t="s">
        <v>77</v>
      </c>
      <c r="D10659">
        <v>93.35</v>
      </c>
    </row>
    <row r="10660" spans="1:4" x14ac:dyDescent="0.2">
      <c r="A10660">
        <v>89699</v>
      </c>
      <c r="B10660" t="s">
        <v>11429</v>
      </c>
      <c r="C10660" t="s">
        <v>77</v>
      </c>
      <c r="D10660">
        <v>198.71</v>
      </c>
    </row>
    <row r="10661" spans="1:4" x14ac:dyDescent="0.2">
      <c r="A10661">
        <v>104174</v>
      </c>
      <c r="B10661" t="s">
        <v>11430</v>
      </c>
      <c r="C10661" t="s">
        <v>77</v>
      </c>
      <c r="D10661">
        <v>188</v>
      </c>
    </row>
    <row r="10662" spans="1:4" x14ac:dyDescent="0.2">
      <c r="A10662">
        <v>89698</v>
      </c>
      <c r="B10662" t="s">
        <v>11431</v>
      </c>
      <c r="C10662" t="s">
        <v>77</v>
      </c>
      <c r="D10662">
        <v>263</v>
      </c>
    </row>
    <row r="10663" spans="1:4" x14ac:dyDescent="0.2">
      <c r="A10663">
        <v>104176</v>
      </c>
      <c r="B10663" t="s">
        <v>11432</v>
      </c>
      <c r="C10663" t="s">
        <v>77</v>
      </c>
      <c r="D10663">
        <v>249.44</v>
      </c>
    </row>
    <row r="10664" spans="1:4" x14ac:dyDescent="0.2">
      <c r="A10664">
        <v>89561</v>
      </c>
      <c r="B10664" t="s">
        <v>11433</v>
      </c>
      <c r="C10664" t="s">
        <v>77</v>
      </c>
      <c r="D10664">
        <v>15.05</v>
      </c>
    </row>
    <row r="10665" spans="1:4" x14ac:dyDescent="0.2">
      <c r="A10665">
        <v>89563</v>
      </c>
      <c r="B10665" t="s">
        <v>11434</v>
      </c>
      <c r="C10665" t="s">
        <v>77</v>
      </c>
      <c r="D10665">
        <v>34.51</v>
      </c>
    </row>
    <row r="10666" spans="1:4" x14ac:dyDescent="0.2">
      <c r="A10666">
        <v>89685</v>
      </c>
      <c r="B10666" t="s">
        <v>11435</v>
      </c>
      <c r="C10666" t="s">
        <v>77</v>
      </c>
      <c r="D10666">
        <v>60.79</v>
      </c>
    </row>
    <row r="10667" spans="1:4" x14ac:dyDescent="0.2">
      <c r="A10667">
        <v>89565</v>
      </c>
      <c r="B10667" t="s">
        <v>11436</v>
      </c>
      <c r="C10667" t="s">
        <v>77</v>
      </c>
      <c r="D10667">
        <v>55.67</v>
      </c>
    </row>
    <row r="10668" spans="1:4" x14ac:dyDescent="0.2">
      <c r="A10668">
        <v>89671</v>
      </c>
      <c r="B10668" t="s">
        <v>11437</v>
      </c>
      <c r="C10668" t="s">
        <v>77</v>
      </c>
      <c r="D10668">
        <v>44.64</v>
      </c>
    </row>
    <row r="10669" spans="1:4" x14ac:dyDescent="0.2">
      <c r="A10669">
        <v>89556</v>
      </c>
      <c r="B10669" t="s">
        <v>11438</v>
      </c>
      <c r="C10669" t="s">
        <v>77</v>
      </c>
      <c r="D10669">
        <v>40</v>
      </c>
    </row>
    <row r="10670" spans="1:4" x14ac:dyDescent="0.2">
      <c r="A10670">
        <v>89679</v>
      </c>
      <c r="B10670" t="s">
        <v>11439</v>
      </c>
      <c r="C10670" t="s">
        <v>77</v>
      </c>
      <c r="D10670">
        <v>121.97</v>
      </c>
    </row>
    <row r="10671" spans="1:4" x14ac:dyDescent="0.2">
      <c r="A10671">
        <v>104171</v>
      </c>
      <c r="B10671" t="s">
        <v>11440</v>
      </c>
      <c r="C10671" t="s">
        <v>77</v>
      </c>
      <c r="D10671">
        <v>95.96</v>
      </c>
    </row>
    <row r="10672" spans="1:4" x14ac:dyDescent="0.2">
      <c r="A10672">
        <v>89600</v>
      </c>
      <c r="B10672" t="s">
        <v>11441</v>
      </c>
      <c r="C10672" t="s">
        <v>77</v>
      </c>
      <c r="D10672">
        <v>25.45</v>
      </c>
    </row>
    <row r="10673" spans="1:4" x14ac:dyDescent="0.2">
      <c r="A10673">
        <v>89548</v>
      </c>
      <c r="B10673" t="s">
        <v>11442</v>
      </c>
      <c r="C10673" t="s">
        <v>77</v>
      </c>
      <c r="D10673">
        <v>22.89</v>
      </c>
    </row>
    <row r="10674" spans="1:4" x14ac:dyDescent="0.2">
      <c r="A10674">
        <v>89669</v>
      </c>
      <c r="B10674" t="s">
        <v>11443</v>
      </c>
      <c r="C10674" t="s">
        <v>77</v>
      </c>
      <c r="D10674">
        <v>33.56</v>
      </c>
    </row>
    <row r="10675" spans="1:4" x14ac:dyDescent="0.2">
      <c r="A10675">
        <v>89554</v>
      </c>
      <c r="B10675" t="s">
        <v>11444</v>
      </c>
      <c r="C10675" t="s">
        <v>77</v>
      </c>
      <c r="D10675">
        <v>28.87</v>
      </c>
    </row>
    <row r="10676" spans="1:4" x14ac:dyDescent="0.2">
      <c r="A10676">
        <v>89677</v>
      </c>
      <c r="B10676" t="s">
        <v>11445</v>
      </c>
      <c r="C10676" t="s">
        <v>77</v>
      </c>
      <c r="D10676">
        <v>77.27</v>
      </c>
    </row>
    <row r="10677" spans="1:4" x14ac:dyDescent="0.2">
      <c r="A10677">
        <v>104170</v>
      </c>
      <c r="B10677" t="s">
        <v>11446</v>
      </c>
      <c r="C10677" t="s">
        <v>77</v>
      </c>
      <c r="D10677">
        <v>70.22</v>
      </c>
    </row>
    <row r="10678" spans="1:4" x14ac:dyDescent="0.2">
      <c r="A10678">
        <v>89544</v>
      </c>
      <c r="B10678" t="s">
        <v>11447</v>
      </c>
      <c r="C10678" t="s">
        <v>77</v>
      </c>
      <c r="D10678">
        <v>8.6999999999999993</v>
      </c>
    </row>
    <row r="10679" spans="1:4" x14ac:dyDescent="0.2">
      <c r="A10679">
        <v>89545</v>
      </c>
      <c r="B10679" t="s">
        <v>11448</v>
      </c>
      <c r="C10679" t="s">
        <v>77</v>
      </c>
      <c r="D10679">
        <v>16.920000000000002</v>
      </c>
    </row>
    <row r="10680" spans="1:4" x14ac:dyDescent="0.2">
      <c r="A10680">
        <v>89599</v>
      </c>
      <c r="B10680" t="s">
        <v>11449</v>
      </c>
      <c r="C10680" t="s">
        <v>77</v>
      </c>
      <c r="D10680">
        <v>25.24</v>
      </c>
    </row>
    <row r="10681" spans="1:4" x14ac:dyDescent="0.2">
      <c r="A10681">
        <v>89547</v>
      </c>
      <c r="B10681" t="s">
        <v>11450</v>
      </c>
      <c r="C10681" t="s">
        <v>77</v>
      </c>
      <c r="D10681">
        <v>22.66</v>
      </c>
    </row>
    <row r="10682" spans="1:4" x14ac:dyDescent="0.2">
      <c r="A10682">
        <v>89495</v>
      </c>
      <c r="B10682" t="s">
        <v>11451</v>
      </c>
      <c r="C10682" t="s">
        <v>77</v>
      </c>
      <c r="D10682">
        <v>19.43</v>
      </c>
    </row>
    <row r="10683" spans="1:4" x14ac:dyDescent="0.2">
      <c r="A10683">
        <v>89673</v>
      </c>
      <c r="B10683" t="s">
        <v>11452</v>
      </c>
      <c r="C10683" t="s">
        <v>77</v>
      </c>
      <c r="D10683">
        <v>35.33</v>
      </c>
    </row>
    <row r="10684" spans="1:4" x14ac:dyDescent="0.2">
      <c r="A10684">
        <v>89557</v>
      </c>
      <c r="B10684" t="s">
        <v>11453</v>
      </c>
      <c r="C10684" t="s">
        <v>77</v>
      </c>
      <c r="D10684">
        <v>31.74</v>
      </c>
    </row>
    <row r="10685" spans="1:4" x14ac:dyDescent="0.2">
      <c r="A10685">
        <v>89681</v>
      </c>
      <c r="B10685" t="s">
        <v>11454</v>
      </c>
      <c r="C10685" t="s">
        <v>77</v>
      </c>
      <c r="D10685">
        <v>89.03</v>
      </c>
    </row>
    <row r="10686" spans="1:4" x14ac:dyDescent="0.2">
      <c r="A10686">
        <v>104173</v>
      </c>
      <c r="B10686" t="s">
        <v>11455</v>
      </c>
      <c r="C10686" t="s">
        <v>77</v>
      </c>
      <c r="D10686">
        <v>84.39</v>
      </c>
    </row>
    <row r="10687" spans="1:4" x14ac:dyDescent="0.2">
      <c r="A10687">
        <v>89549</v>
      </c>
      <c r="B10687" t="s">
        <v>11456</v>
      </c>
      <c r="C10687" t="s">
        <v>77</v>
      </c>
      <c r="D10687">
        <v>18.96</v>
      </c>
    </row>
    <row r="10688" spans="1:4" x14ac:dyDescent="0.2">
      <c r="A10688">
        <v>89578</v>
      </c>
      <c r="B10688" t="s">
        <v>11457</v>
      </c>
      <c r="C10688" t="s">
        <v>54</v>
      </c>
      <c r="D10688">
        <v>33.630000000000003</v>
      </c>
    </row>
    <row r="10689" spans="1:4" x14ac:dyDescent="0.2">
      <c r="A10689">
        <v>89512</v>
      </c>
      <c r="B10689" t="s">
        <v>11458</v>
      </c>
      <c r="C10689" t="s">
        <v>54</v>
      </c>
      <c r="D10689">
        <v>49.29</v>
      </c>
    </row>
    <row r="10690" spans="1:4" x14ac:dyDescent="0.2">
      <c r="A10690">
        <v>89580</v>
      </c>
      <c r="B10690" t="s">
        <v>11459</v>
      </c>
      <c r="C10690" t="s">
        <v>54</v>
      </c>
      <c r="D10690">
        <v>69.61</v>
      </c>
    </row>
    <row r="10691" spans="1:4" x14ac:dyDescent="0.2">
      <c r="A10691">
        <v>104166</v>
      </c>
      <c r="B10691" t="s">
        <v>11460</v>
      </c>
      <c r="C10691" t="s">
        <v>54</v>
      </c>
      <c r="D10691">
        <v>75.319999999999993</v>
      </c>
    </row>
    <row r="10692" spans="1:4" x14ac:dyDescent="0.2">
      <c r="A10692">
        <v>89508</v>
      </c>
      <c r="B10692" t="s">
        <v>11461</v>
      </c>
      <c r="C10692" t="s">
        <v>54</v>
      </c>
      <c r="D10692">
        <v>16.84</v>
      </c>
    </row>
    <row r="10693" spans="1:4" x14ac:dyDescent="0.2">
      <c r="A10693">
        <v>89509</v>
      </c>
      <c r="B10693" t="s">
        <v>11462</v>
      </c>
      <c r="C10693" t="s">
        <v>54</v>
      </c>
      <c r="D10693">
        <v>22.8</v>
      </c>
    </row>
    <row r="10694" spans="1:4" x14ac:dyDescent="0.2">
      <c r="A10694">
        <v>89576</v>
      </c>
      <c r="B10694" t="s">
        <v>11463</v>
      </c>
      <c r="C10694" t="s">
        <v>54</v>
      </c>
      <c r="D10694">
        <v>27.13</v>
      </c>
    </row>
    <row r="10695" spans="1:4" x14ac:dyDescent="0.2">
      <c r="A10695">
        <v>89511</v>
      </c>
      <c r="B10695" t="s">
        <v>11464</v>
      </c>
      <c r="C10695" t="s">
        <v>54</v>
      </c>
      <c r="D10695">
        <v>38.93</v>
      </c>
    </row>
    <row r="10696" spans="1:4" x14ac:dyDescent="0.2">
      <c r="A10696">
        <v>89675</v>
      </c>
      <c r="B10696" t="s">
        <v>11465</v>
      </c>
      <c r="C10696" t="s">
        <v>77</v>
      </c>
      <c r="D10696">
        <v>71.42</v>
      </c>
    </row>
    <row r="10697" spans="1:4" x14ac:dyDescent="0.2">
      <c r="A10697">
        <v>89559</v>
      </c>
      <c r="B10697" t="s">
        <v>11466</v>
      </c>
      <c r="C10697" t="s">
        <v>77</v>
      </c>
      <c r="D10697">
        <v>66.78</v>
      </c>
    </row>
    <row r="10698" spans="1:4" x14ac:dyDescent="0.2">
      <c r="A10698">
        <v>104172</v>
      </c>
      <c r="B10698" t="s">
        <v>11467</v>
      </c>
      <c r="C10698" t="s">
        <v>77</v>
      </c>
      <c r="D10698">
        <v>274.08999999999997</v>
      </c>
    </row>
    <row r="10699" spans="1:4" x14ac:dyDescent="0.2">
      <c r="A10699">
        <v>89683</v>
      </c>
      <c r="B10699" t="s">
        <v>11468</v>
      </c>
      <c r="C10699" t="s">
        <v>77</v>
      </c>
      <c r="D10699">
        <v>280.88</v>
      </c>
    </row>
    <row r="10700" spans="1:4" x14ac:dyDescent="0.2">
      <c r="A10700">
        <v>89667</v>
      </c>
      <c r="B10700" t="s">
        <v>11469</v>
      </c>
      <c r="C10700" t="s">
        <v>77</v>
      </c>
      <c r="D10700">
        <v>43.57</v>
      </c>
    </row>
    <row r="10701" spans="1:4" x14ac:dyDescent="0.2">
      <c r="A10701">
        <v>89550</v>
      </c>
      <c r="B10701" t="s">
        <v>11470</v>
      </c>
      <c r="C10701" t="s">
        <v>77</v>
      </c>
      <c r="D10701">
        <v>41.01</v>
      </c>
    </row>
    <row r="10702" spans="1:4" x14ac:dyDescent="0.2">
      <c r="A10702">
        <v>89693</v>
      </c>
      <c r="B10702" t="s">
        <v>11471</v>
      </c>
      <c r="C10702" t="s">
        <v>77</v>
      </c>
      <c r="D10702">
        <v>78.540000000000006</v>
      </c>
    </row>
    <row r="10703" spans="1:4" x14ac:dyDescent="0.2">
      <c r="A10703">
        <v>89571</v>
      </c>
      <c r="B10703" t="s">
        <v>11472</v>
      </c>
      <c r="C10703" t="s">
        <v>77</v>
      </c>
      <c r="D10703">
        <v>69.28</v>
      </c>
    </row>
    <row r="10704" spans="1:4" x14ac:dyDescent="0.2">
      <c r="A10704">
        <v>89696</v>
      </c>
      <c r="B10704" t="s">
        <v>11473</v>
      </c>
      <c r="C10704" t="s">
        <v>77</v>
      </c>
      <c r="D10704">
        <v>83.9</v>
      </c>
    </row>
    <row r="10705" spans="1:4" x14ac:dyDescent="0.2">
      <c r="A10705">
        <v>89573</v>
      </c>
      <c r="B10705" t="s">
        <v>11474</v>
      </c>
      <c r="C10705" t="s">
        <v>77</v>
      </c>
      <c r="D10705">
        <v>76.03</v>
      </c>
    </row>
    <row r="10706" spans="1:4" x14ac:dyDescent="0.2">
      <c r="A10706">
        <v>89704</v>
      </c>
      <c r="B10706" t="s">
        <v>11475</v>
      </c>
      <c r="C10706" t="s">
        <v>77</v>
      </c>
      <c r="D10706">
        <v>150.28</v>
      </c>
    </row>
    <row r="10707" spans="1:4" x14ac:dyDescent="0.2">
      <c r="A10707">
        <v>104175</v>
      </c>
      <c r="B10707" t="s">
        <v>11476</v>
      </c>
      <c r="C10707" t="s">
        <v>77</v>
      </c>
      <c r="D10707">
        <v>139.57</v>
      </c>
    </row>
    <row r="10708" spans="1:4" x14ac:dyDescent="0.2">
      <c r="A10708">
        <v>89701</v>
      </c>
      <c r="B10708" t="s">
        <v>11477</v>
      </c>
      <c r="C10708" t="s">
        <v>77</v>
      </c>
      <c r="D10708">
        <v>194.31</v>
      </c>
    </row>
    <row r="10709" spans="1:4" x14ac:dyDescent="0.2">
      <c r="A10709">
        <v>104177</v>
      </c>
      <c r="B10709" t="s">
        <v>11478</v>
      </c>
      <c r="C10709" t="s">
        <v>77</v>
      </c>
      <c r="D10709">
        <v>180.75</v>
      </c>
    </row>
    <row r="10710" spans="1:4" x14ac:dyDescent="0.2">
      <c r="A10710">
        <v>89566</v>
      </c>
      <c r="B10710" t="s">
        <v>11479</v>
      </c>
      <c r="C10710" t="s">
        <v>77</v>
      </c>
      <c r="D10710">
        <v>47.18</v>
      </c>
    </row>
    <row r="10711" spans="1:4" x14ac:dyDescent="0.2">
      <c r="A10711">
        <v>89687</v>
      </c>
      <c r="B10711" t="s">
        <v>11480</v>
      </c>
      <c r="C10711" t="s">
        <v>77</v>
      </c>
      <c r="D10711">
        <v>52.3</v>
      </c>
    </row>
    <row r="10712" spans="1:4" x14ac:dyDescent="0.2">
      <c r="A10712">
        <v>102237</v>
      </c>
      <c r="B10712" t="s">
        <v>11481</v>
      </c>
      <c r="C10712" t="s">
        <v>59</v>
      </c>
      <c r="D10712">
        <v>0</v>
      </c>
    </row>
    <row r="10713" spans="1:4" x14ac:dyDescent="0.2">
      <c r="A10713">
        <v>102450</v>
      </c>
      <c r="B10713" t="s">
        <v>11482</v>
      </c>
      <c r="C10713" t="s">
        <v>59</v>
      </c>
      <c r="D10713">
        <v>0</v>
      </c>
    </row>
    <row r="10714" spans="1:4" x14ac:dyDescent="0.2">
      <c r="A10714">
        <v>102250</v>
      </c>
      <c r="B10714" t="s">
        <v>11483</v>
      </c>
      <c r="C10714" t="s">
        <v>59</v>
      </c>
      <c r="D10714">
        <v>0</v>
      </c>
    </row>
    <row r="10715" spans="1:4" x14ac:dyDescent="0.2">
      <c r="A10715">
        <v>102240</v>
      </c>
      <c r="B10715" t="s">
        <v>11484</v>
      </c>
      <c r="C10715" t="s">
        <v>59</v>
      </c>
      <c r="D10715">
        <v>0</v>
      </c>
    </row>
    <row r="10716" spans="1:4" x14ac:dyDescent="0.2">
      <c r="A10716">
        <v>102449</v>
      </c>
      <c r="B10716" t="s">
        <v>11485</v>
      </c>
      <c r="C10716" t="s">
        <v>59</v>
      </c>
      <c r="D10716">
        <v>0</v>
      </c>
    </row>
    <row r="10717" spans="1:4" x14ac:dyDescent="0.2">
      <c r="A10717">
        <v>102249</v>
      </c>
      <c r="B10717" t="s">
        <v>11486</v>
      </c>
      <c r="C10717" t="s">
        <v>59</v>
      </c>
      <c r="D10717">
        <v>0</v>
      </c>
    </row>
    <row r="10718" spans="1:4" x14ac:dyDescent="0.2">
      <c r="A10718">
        <v>102238</v>
      </c>
      <c r="B10718" t="s">
        <v>11487</v>
      </c>
      <c r="C10718" t="s">
        <v>59</v>
      </c>
      <c r="D10718">
        <v>0</v>
      </c>
    </row>
    <row r="10719" spans="1:4" x14ac:dyDescent="0.2">
      <c r="A10719">
        <v>102448</v>
      </c>
      <c r="B10719" t="s">
        <v>11488</v>
      </c>
      <c r="C10719" t="s">
        <v>59</v>
      </c>
      <c r="D10719">
        <v>0</v>
      </c>
    </row>
    <row r="10720" spans="1:4" x14ac:dyDescent="0.2">
      <c r="A10720">
        <v>102248</v>
      </c>
      <c r="B10720" t="s">
        <v>11489</v>
      </c>
      <c r="C10720" t="s">
        <v>59</v>
      </c>
      <c r="D10720">
        <v>0</v>
      </c>
    </row>
    <row r="10721" spans="1:4" x14ac:dyDescent="0.2">
      <c r="A10721">
        <v>102253</v>
      </c>
      <c r="B10721" t="s">
        <v>11490</v>
      </c>
      <c r="C10721" t="s">
        <v>59</v>
      </c>
      <c r="D10721">
        <v>942.09</v>
      </c>
    </row>
    <row r="10722" spans="1:4" x14ac:dyDescent="0.2">
      <c r="A10722">
        <v>102254</v>
      </c>
      <c r="B10722" t="s">
        <v>619</v>
      </c>
      <c r="C10722" t="s">
        <v>59</v>
      </c>
      <c r="D10722">
        <v>786.95</v>
      </c>
    </row>
    <row r="10723" spans="1:4" x14ac:dyDescent="0.2">
      <c r="A10723">
        <v>102257</v>
      </c>
      <c r="B10723" t="s">
        <v>11491</v>
      </c>
      <c r="C10723" t="s">
        <v>59</v>
      </c>
      <c r="D10723">
        <v>324.27999999999997</v>
      </c>
    </row>
    <row r="10724" spans="1:4" x14ac:dyDescent="0.2">
      <c r="A10724">
        <v>102239</v>
      </c>
      <c r="B10724" t="s">
        <v>11492</v>
      </c>
      <c r="C10724" t="s">
        <v>59</v>
      </c>
      <c r="D10724">
        <v>0</v>
      </c>
    </row>
    <row r="10725" spans="1:4" x14ac:dyDescent="0.2">
      <c r="A10725">
        <v>102236</v>
      </c>
      <c r="B10725" t="s">
        <v>11493</v>
      </c>
      <c r="C10725" t="s">
        <v>59</v>
      </c>
      <c r="D10725">
        <v>0</v>
      </c>
    </row>
    <row r="10726" spans="1:4" x14ac:dyDescent="0.2">
      <c r="A10726">
        <v>102235</v>
      </c>
      <c r="B10726" t="s">
        <v>11494</v>
      </c>
      <c r="C10726" t="s">
        <v>59</v>
      </c>
      <c r="D10726">
        <v>606.45000000000005</v>
      </c>
    </row>
    <row r="10727" spans="1:4" x14ac:dyDescent="0.2">
      <c r="A10727">
        <v>102260</v>
      </c>
      <c r="B10727" t="s">
        <v>11495</v>
      </c>
      <c r="C10727" t="s">
        <v>59</v>
      </c>
      <c r="D10727">
        <v>0</v>
      </c>
    </row>
    <row r="10728" spans="1:4" x14ac:dyDescent="0.2">
      <c r="A10728">
        <v>102259</v>
      </c>
      <c r="B10728" t="s">
        <v>11496</v>
      </c>
      <c r="C10728" t="s">
        <v>59</v>
      </c>
      <c r="D10728">
        <v>0</v>
      </c>
    </row>
    <row r="10729" spans="1:4" x14ac:dyDescent="0.2">
      <c r="A10729">
        <v>102262</v>
      </c>
      <c r="B10729" t="s">
        <v>11497</v>
      </c>
      <c r="C10729" t="s">
        <v>77</v>
      </c>
      <c r="D10729">
        <v>0</v>
      </c>
    </row>
    <row r="10730" spans="1:4" x14ac:dyDescent="0.2">
      <c r="A10730">
        <v>102242</v>
      </c>
      <c r="B10730" t="s">
        <v>11498</v>
      </c>
      <c r="C10730" t="s">
        <v>59</v>
      </c>
      <c r="D10730">
        <v>0</v>
      </c>
    </row>
    <row r="10731" spans="1:4" x14ac:dyDescent="0.2">
      <c r="A10731">
        <v>102246</v>
      </c>
      <c r="B10731" t="s">
        <v>11499</v>
      </c>
      <c r="C10731" t="s">
        <v>59</v>
      </c>
      <c r="D10731">
        <v>0</v>
      </c>
    </row>
    <row r="10732" spans="1:4" x14ac:dyDescent="0.2">
      <c r="A10732">
        <v>102251</v>
      </c>
      <c r="B10732" t="s">
        <v>11500</v>
      </c>
      <c r="C10732" t="s">
        <v>59</v>
      </c>
      <c r="D10732">
        <v>0</v>
      </c>
    </row>
    <row r="10733" spans="1:4" x14ac:dyDescent="0.2">
      <c r="A10733">
        <v>102241</v>
      </c>
      <c r="B10733" t="s">
        <v>11501</v>
      </c>
      <c r="C10733" t="s">
        <v>59</v>
      </c>
      <c r="D10733">
        <v>0</v>
      </c>
    </row>
    <row r="10734" spans="1:4" x14ac:dyDescent="0.2">
      <c r="A10734">
        <v>102247</v>
      </c>
      <c r="B10734" t="s">
        <v>11502</v>
      </c>
      <c r="C10734" t="s">
        <v>59</v>
      </c>
      <c r="D10734">
        <v>0</v>
      </c>
    </row>
    <row r="10735" spans="1:4" x14ac:dyDescent="0.2">
      <c r="A10735">
        <v>102252</v>
      </c>
      <c r="B10735" t="s">
        <v>11503</v>
      </c>
      <c r="C10735" t="s">
        <v>59</v>
      </c>
      <c r="D10735">
        <v>0</v>
      </c>
    </row>
    <row r="10736" spans="1:4" x14ac:dyDescent="0.2">
      <c r="A10736">
        <v>102255</v>
      </c>
      <c r="B10736" t="s">
        <v>11504</v>
      </c>
      <c r="C10736" t="s">
        <v>59</v>
      </c>
      <c r="D10736">
        <v>954.04</v>
      </c>
    </row>
    <row r="10737" spans="1:4" x14ac:dyDescent="0.2">
      <c r="A10737">
        <v>102256</v>
      </c>
      <c r="B10737" t="s">
        <v>11505</v>
      </c>
      <c r="C10737" t="s">
        <v>59</v>
      </c>
      <c r="D10737">
        <v>806.28</v>
      </c>
    </row>
    <row r="10738" spans="1:4" x14ac:dyDescent="0.2">
      <c r="A10738">
        <v>102258</v>
      </c>
      <c r="B10738" t="s">
        <v>11506</v>
      </c>
      <c r="C10738" t="s">
        <v>59</v>
      </c>
      <c r="D10738">
        <v>358.72</v>
      </c>
    </row>
    <row r="10739" spans="1:4" x14ac:dyDescent="0.2">
      <c r="A10739">
        <v>101912</v>
      </c>
      <c r="B10739" t="s">
        <v>11507</v>
      </c>
      <c r="C10739" t="s">
        <v>77</v>
      </c>
      <c r="D10739">
        <v>1862.22</v>
      </c>
    </row>
    <row r="10740" spans="1:4" x14ac:dyDescent="0.2">
      <c r="A10740">
        <v>96765</v>
      </c>
      <c r="B10740" t="s">
        <v>11508</v>
      </c>
      <c r="C10740" t="s">
        <v>77</v>
      </c>
      <c r="D10740">
        <v>1406.49</v>
      </c>
    </row>
    <row r="10741" spans="1:4" x14ac:dyDescent="0.2">
      <c r="A10741">
        <v>97430</v>
      </c>
      <c r="B10741" t="s">
        <v>11509</v>
      </c>
      <c r="C10741" t="s">
        <v>77</v>
      </c>
      <c r="D10741">
        <v>37.93</v>
      </c>
    </row>
    <row r="10742" spans="1:4" x14ac:dyDescent="0.2">
      <c r="A10742">
        <v>97431</v>
      </c>
      <c r="B10742" t="s">
        <v>11510</v>
      </c>
      <c r="C10742" t="s">
        <v>77</v>
      </c>
      <c r="D10742">
        <v>42.39</v>
      </c>
    </row>
    <row r="10743" spans="1:4" x14ac:dyDescent="0.2">
      <c r="A10743">
        <v>97432</v>
      </c>
      <c r="B10743" t="s">
        <v>11511</v>
      </c>
      <c r="C10743" t="s">
        <v>77</v>
      </c>
      <c r="D10743">
        <v>47.86</v>
      </c>
    </row>
    <row r="10744" spans="1:4" x14ac:dyDescent="0.2">
      <c r="A10744">
        <v>101913</v>
      </c>
      <c r="B10744" t="s">
        <v>11512</v>
      </c>
      <c r="C10744" t="s">
        <v>77</v>
      </c>
      <c r="D10744">
        <v>351.49</v>
      </c>
    </row>
    <row r="10745" spans="1:4" x14ac:dyDescent="0.2">
      <c r="A10745">
        <v>101914</v>
      </c>
      <c r="B10745" t="s">
        <v>11513</v>
      </c>
      <c r="C10745" t="s">
        <v>77</v>
      </c>
      <c r="D10745">
        <v>448.13</v>
      </c>
    </row>
    <row r="10746" spans="1:4" x14ac:dyDescent="0.2">
      <c r="A10746">
        <v>101915</v>
      </c>
      <c r="B10746" t="s">
        <v>11514</v>
      </c>
      <c r="C10746" t="s">
        <v>77</v>
      </c>
      <c r="D10746">
        <v>424.21</v>
      </c>
    </row>
    <row r="10747" spans="1:4" x14ac:dyDescent="0.2">
      <c r="A10747">
        <v>97433</v>
      </c>
      <c r="B10747" t="s">
        <v>11515</v>
      </c>
      <c r="C10747" t="s">
        <v>77</v>
      </c>
      <c r="D10747">
        <v>85.2</v>
      </c>
    </row>
    <row r="10748" spans="1:4" x14ac:dyDescent="0.2">
      <c r="A10748">
        <v>97435</v>
      </c>
      <c r="B10748" t="s">
        <v>11516</v>
      </c>
      <c r="C10748" t="s">
        <v>77</v>
      </c>
      <c r="D10748">
        <v>99.63</v>
      </c>
    </row>
    <row r="10749" spans="1:4" x14ac:dyDescent="0.2">
      <c r="A10749">
        <v>97437</v>
      </c>
      <c r="B10749" t="s">
        <v>11517</v>
      </c>
      <c r="C10749" t="s">
        <v>77</v>
      </c>
      <c r="D10749">
        <v>114</v>
      </c>
    </row>
    <row r="10750" spans="1:4" x14ac:dyDescent="0.2">
      <c r="A10750">
        <v>97546</v>
      </c>
      <c r="B10750" t="s">
        <v>11518</v>
      </c>
      <c r="C10750" t="s">
        <v>77</v>
      </c>
      <c r="D10750">
        <v>33.24</v>
      </c>
    </row>
    <row r="10751" spans="1:4" x14ac:dyDescent="0.2">
      <c r="A10751">
        <v>97548</v>
      </c>
      <c r="B10751" t="s">
        <v>11519</v>
      </c>
      <c r="C10751" t="s">
        <v>77</v>
      </c>
      <c r="D10751">
        <v>49.21</v>
      </c>
    </row>
    <row r="10752" spans="1:4" x14ac:dyDescent="0.2">
      <c r="A10752">
        <v>97550</v>
      </c>
      <c r="B10752" t="s">
        <v>11520</v>
      </c>
      <c r="C10752" t="s">
        <v>77</v>
      </c>
      <c r="D10752">
        <v>81.540000000000006</v>
      </c>
    </row>
    <row r="10753" spans="1:4" x14ac:dyDescent="0.2">
      <c r="A10753">
        <v>97479</v>
      </c>
      <c r="B10753" t="s">
        <v>11521</v>
      </c>
      <c r="C10753" t="s">
        <v>77</v>
      </c>
      <c r="D10753">
        <v>55.41</v>
      </c>
    </row>
    <row r="10754" spans="1:4" x14ac:dyDescent="0.2">
      <c r="A10754">
        <v>97517</v>
      </c>
      <c r="B10754" t="s">
        <v>11522</v>
      </c>
      <c r="C10754" t="s">
        <v>77</v>
      </c>
      <c r="D10754">
        <v>51.57</v>
      </c>
    </row>
    <row r="10755" spans="1:4" x14ac:dyDescent="0.2">
      <c r="A10755">
        <v>97481</v>
      </c>
      <c r="B10755" t="s">
        <v>11523</v>
      </c>
      <c r="C10755" t="s">
        <v>77</v>
      </c>
      <c r="D10755">
        <v>80.37</v>
      </c>
    </row>
    <row r="10756" spans="1:4" x14ac:dyDescent="0.2">
      <c r="A10756">
        <v>97519</v>
      </c>
      <c r="B10756" t="s">
        <v>11524</v>
      </c>
      <c r="C10756" t="s">
        <v>77</v>
      </c>
      <c r="D10756">
        <v>73.59</v>
      </c>
    </row>
    <row r="10757" spans="1:4" x14ac:dyDescent="0.2">
      <c r="A10757">
        <v>97483</v>
      </c>
      <c r="B10757" t="s">
        <v>11525</v>
      </c>
      <c r="C10757" t="s">
        <v>77</v>
      </c>
      <c r="D10757">
        <v>112.62</v>
      </c>
    </row>
    <row r="10758" spans="1:4" x14ac:dyDescent="0.2">
      <c r="A10758">
        <v>97521</v>
      </c>
      <c r="B10758" t="s">
        <v>11526</v>
      </c>
      <c r="C10758" t="s">
        <v>77</v>
      </c>
      <c r="D10758">
        <v>102.52</v>
      </c>
    </row>
    <row r="10759" spans="1:4" x14ac:dyDescent="0.2">
      <c r="A10759">
        <v>97452</v>
      </c>
      <c r="B10759" t="s">
        <v>11527</v>
      </c>
      <c r="C10759" t="s">
        <v>77</v>
      </c>
      <c r="D10759">
        <v>179.17</v>
      </c>
    </row>
    <row r="10760" spans="1:4" x14ac:dyDescent="0.2">
      <c r="A10760">
        <v>97485</v>
      </c>
      <c r="B10760" t="s">
        <v>11528</v>
      </c>
      <c r="C10760" t="s">
        <v>77</v>
      </c>
      <c r="D10760">
        <v>155.37</v>
      </c>
    </row>
    <row r="10761" spans="1:4" x14ac:dyDescent="0.2">
      <c r="A10761">
        <v>97523</v>
      </c>
      <c r="B10761" t="s">
        <v>11529</v>
      </c>
      <c r="C10761" t="s">
        <v>77</v>
      </c>
      <c r="D10761">
        <v>141.13</v>
      </c>
    </row>
    <row r="10762" spans="1:4" x14ac:dyDescent="0.2">
      <c r="A10762">
        <v>97454</v>
      </c>
      <c r="B10762" t="s">
        <v>11530</v>
      </c>
      <c r="C10762" t="s">
        <v>77</v>
      </c>
      <c r="D10762">
        <v>306.18</v>
      </c>
    </row>
    <row r="10763" spans="1:4" x14ac:dyDescent="0.2">
      <c r="A10763">
        <v>97487</v>
      </c>
      <c r="B10763" t="s">
        <v>11531</v>
      </c>
      <c r="C10763" t="s">
        <v>77</v>
      </c>
      <c r="D10763">
        <v>286.45</v>
      </c>
    </row>
    <row r="10764" spans="1:4" x14ac:dyDescent="0.2">
      <c r="A10764">
        <v>97525</v>
      </c>
      <c r="B10764" t="s">
        <v>11532</v>
      </c>
      <c r="C10764" t="s">
        <v>77</v>
      </c>
      <c r="D10764">
        <v>265.89</v>
      </c>
    </row>
    <row r="10765" spans="1:4" x14ac:dyDescent="0.2">
      <c r="A10765">
        <v>97456</v>
      </c>
      <c r="B10765" t="s">
        <v>11533</v>
      </c>
      <c r="C10765" t="s">
        <v>77</v>
      </c>
      <c r="D10765">
        <v>695.93</v>
      </c>
    </row>
    <row r="10766" spans="1:4" x14ac:dyDescent="0.2">
      <c r="A10766">
        <v>97489</v>
      </c>
      <c r="B10766" t="s">
        <v>11534</v>
      </c>
      <c r="C10766" t="s">
        <v>77</v>
      </c>
      <c r="D10766">
        <v>680.19</v>
      </c>
    </row>
    <row r="10767" spans="1:4" x14ac:dyDescent="0.2">
      <c r="A10767">
        <v>97527</v>
      </c>
      <c r="B10767" t="s">
        <v>11535</v>
      </c>
      <c r="C10767" t="s">
        <v>77</v>
      </c>
      <c r="D10767">
        <v>653.37</v>
      </c>
    </row>
    <row r="10768" spans="1:4" x14ac:dyDescent="0.2">
      <c r="A10768">
        <v>97434</v>
      </c>
      <c r="B10768" t="s">
        <v>11536</v>
      </c>
      <c r="C10768" t="s">
        <v>77</v>
      </c>
      <c r="D10768">
        <v>86.74</v>
      </c>
    </row>
    <row r="10769" spans="1:4" x14ac:dyDescent="0.2">
      <c r="A10769">
        <v>97436</v>
      </c>
      <c r="B10769" t="s">
        <v>11537</v>
      </c>
      <c r="C10769" t="s">
        <v>77</v>
      </c>
      <c r="D10769">
        <v>102.61</v>
      </c>
    </row>
    <row r="10770" spans="1:4" x14ac:dyDescent="0.2">
      <c r="A10770">
        <v>97438</v>
      </c>
      <c r="B10770" t="s">
        <v>11538</v>
      </c>
      <c r="C10770" t="s">
        <v>77</v>
      </c>
      <c r="D10770">
        <v>117.19</v>
      </c>
    </row>
    <row r="10771" spans="1:4" x14ac:dyDescent="0.2">
      <c r="A10771">
        <v>97547</v>
      </c>
      <c r="B10771" t="s">
        <v>11539</v>
      </c>
      <c r="C10771" t="s">
        <v>77</v>
      </c>
      <c r="D10771">
        <v>33.24</v>
      </c>
    </row>
    <row r="10772" spans="1:4" x14ac:dyDescent="0.2">
      <c r="A10772">
        <v>97549</v>
      </c>
      <c r="B10772" t="s">
        <v>11540</v>
      </c>
      <c r="C10772" t="s">
        <v>77</v>
      </c>
      <c r="D10772">
        <v>49.21</v>
      </c>
    </row>
    <row r="10773" spans="1:4" x14ac:dyDescent="0.2">
      <c r="A10773">
        <v>97551</v>
      </c>
      <c r="B10773" t="s">
        <v>11541</v>
      </c>
      <c r="C10773" t="s">
        <v>77</v>
      </c>
      <c r="D10773">
        <v>81.540000000000006</v>
      </c>
    </row>
    <row r="10774" spans="1:4" x14ac:dyDescent="0.2">
      <c r="A10774">
        <v>97480</v>
      </c>
      <c r="B10774" t="s">
        <v>11542</v>
      </c>
      <c r="C10774" t="s">
        <v>77</v>
      </c>
      <c r="D10774">
        <v>55.41</v>
      </c>
    </row>
    <row r="10775" spans="1:4" x14ac:dyDescent="0.2">
      <c r="A10775">
        <v>97518</v>
      </c>
      <c r="B10775" t="s">
        <v>11543</v>
      </c>
      <c r="C10775" t="s">
        <v>77</v>
      </c>
      <c r="D10775">
        <v>51.57</v>
      </c>
    </row>
    <row r="10776" spans="1:4" x14ac:dyDescent="0.2">
      <c r="A10776">
        <v>97482</v>
      </c>
      <c r="B10776" t="s">
        <v>11544</v>
      </c>
      <c r="C10776" t="s">
        <v>77</v>
      </c>
      <c r="D10776">
        <v>80.37</v>
      </c>
    </row>
    <row r="10777" spans="1:4" x14ac:dyDescent="0.2">
      <c r="A10777">
        <v>97520</v>
      </c>
      <c r="B10777" t="s">
        <v>11545</v>
      </c>
      <c r="C10777" t="s">
        <v>77</v>
      </c>
      <c r="D10777">
        <v>73.59</v>
      </c>
    </row>
    <row r="10778" spans="1:4" x14ac:dyDescent="0.2">
      <c r="A10778">
        <v>97484</v>
      </c>
      <c r="B10778" t="s">
        <v>11546</v>
      </c>
      <c r="C10778" t="s">
        <v>77</v>
      </c>
      <c r="D10778">
        <v>112.62</v>
      </c>
    </row>
    <row r="10779" spans="1:4" x14ac:dyDescent="0.2">
      <c r="A10779">
        <v>97522</v>
      </c>
      <c r="B10779" t="s">
        <v>11547</v>
      </c>
      <c r="C10779" t="s">
        <v>77</v>
      </c>
      <c r="D10779">
        <v>102.52</v>
      </c>
    </row>
    <row r="10780" spans="1:4" x14ac:dyDescent="0.2">
      <c r="A10780">
        <v>97453</v>
      </c>
      <c r="B10780" t="s">
        <v>11548</v>
      </c>
      <c r="C10780" t="s">
        <v>77</v>
      </c>
      <c r="D10780">
        <v>190.31</v>
      </c>
    </row>
    <row r="10781" spans="1:4" x14ac:dyDescent="0.2">
      <c r="A10781">
        <v>97486</v>
      </c>
      <c r="B10781" t="s">
        <v>11549</v>
      </c>
      <c r="C10781" t="s">
        <v>77</v>
      </c>
      <c r="D10781">
        <v>166.51</v>
      </c>
    </row>
    <row r="10782" spans="1:4" x14ac:dyDescent="0.2">
      <c r="A10782">
        <v>97524</v>
      </c>
      <c r="B10782" t="s">
        <v>11550</v>
      </c>
      <c r="C10782" t="s">
        <v>77</v>
      </c>
      <c r="D10782">
        <v>152.27000000000001</v>
      </c>
    </row>
    <row r="10783" spans="1:4" x14ac:dyDescent="0.2">
      <c r="A10783">
        <v>97455</v>
      </c>
      <c r="B10783" t="s">
        <v>11551</v>
      </c>
      <c r="C10783" t="s">
        <v>77</v>
      </c>
      <c r="D10783">
        <v>323.99</v>
      </c>
    </row>
    <row r="10784" spans="1:4" x14ac:dyDescent="0.2">
      <c r="A10784">
        <v>97488</v>
      </c>
      <c r="B10784" t="s">
        <v>11552</v>
      </c>
      <c r="C10784" t="s">
        <v>77</v>
      </c>
      <c r="D10784">
        <v>304.26</v>
      </c>
    </row>
    <row r="10785" spans="1:4" x14ac:dyDescent="0.2">
      <c r="A10785">
        <v>97526</v>
      </c>
      <c r="B10785" t="s">
        <v>11553</v>
      </c>
      <c r="C10785" t="s">
        <v>77</v>
      </c>
      <c r="D10785">
        <v>283.7</v>
      </c>
    </row>
    <row r="10786" spans="1:4" x14ac:dyDescent="0.2">
      <c r="A10786">
        <v>97457</v>
      </c>
      <c r="B10786" t="s">
        <v>11554</v>
      </c>
      <c r="C10786" t="s">
        <v>77</v>
      </c>
      <c r="D10786">
        <v>616.03</v>
      </c>
    </row>
    <row r="10787" spans="1:4" x14ac:dyDescent="0.2">
      <c r="A10787">
        <v>97490</v>
      </c>
      <c r="B10787" t="s">
        <v>11555</v>
      </c>
      <c r="C10787" t="s">
        <v>77</v>
      </c>
      <c r="D10787">
        <v>600.29</v>
      </c>
    </row>
    <row r="10788" spans="1:4" x14ac:dyDescent="0.2">
      <c r="A10788">
        <v>97528</v>
      </c>
      <c r="B10788" t="s">
        <v>11556</v>
      </c>
      <c r="C10788" t="s">
        <v>77</v>
      </c>
      <c r="D10788">
        <v>573.47</v>
      </c>
    </row>
    <row r="10789" spans="1:4" x14ac:dyDescent="0.2">
      <c r="A10789">
        <v>101906</v>
      </c>
      <c r="B10789" t="s">
        <v>11557</v>
      </c>
      <c r="C10789" t="s">
        <v>77</v>
      </c>
      <c r="D10789">
        <v>649.23</v>
      </c>
    </row>
    <row r="10790" spans="1:4" x14ac:dyDescent="0.2">
      <c r="A10790">
        <v>101907</v>
      </c>
      <c r="B10790" t="s">
        <v>11558</v>
      </c>
      <c r="C10790" t="s">
        <v>77</v>
      </c>
      <c r="D10790">
        <v>701.39</v>
      </c>
    </row>
    <row r="10791" spans="1:4" x14ac:dyDescent="0.2">
      <c r="A10791">
        <v>101911</v>
      </c>
      <c r="B10791" t="s">
        <v>11559</v>
      </c>
      <c r="C10791" t="s">
        <v>77</v>
      </c>
      <c r="D10791">
        <v>336.31</v>
      </c>
    </row>
    <row r="10792" spans="1:4" x14ac:dyDescent="0.2">
      <c r="A10792">
        <v>101908</v>
      </c>
      <c r="B10792" t="s">
        <v>11560</v>
      </c>
      <c r="C10792" t="s">
        <v>77</v>
      </c>
      <c r="D10792">
        <v>214.62</v>
      </c>
    </row>
    <row r="10793" spans="1:4" x14ac:dyDescent="0.2">
      <c r="A10793">
        <v>101909</v>
      </c>
      <c r="B10793" t="s">
        <v>11561</v>
      </c>
      <c r="C10793" t="s">
        <v>77</v>
      </c>
      <c r="D10793">
        <v>249.39</v>
      </c>
    </row>
    <row r="10794" spans="1:4" x14ac:dyDescent="0.2">
      <c r="A10794">
        <v>101910</v>
      </c>
      <c r="B10794" t="s">
        <v>11562</v>
      </c>
      <c r="C10794" t="s">
        <v>77</v>
      </c>
      <c r="D10794">
        <v>292.85000000000002</v>
      </c>
    </row>
    <row r="10795" spans="1:4" x14ac:dyDescent="0.2">
      <c r="A10795">
        <v>101905</v>
      </c>
      <c r="B10795" t="s">
        <v>11563</v>
      </c>
      <c r="C10795" t="s">
        <v>77</v>
      </c>
      <c r="D10795">
        <v>221.14</v>
      </c>
    </row>
    <row r="10796" spans="1:4" x14ac:dyDescent="0.2">
      <c r="A10796">
        <v>101916</v>
      </c>
      <c r="B10796" t="s">
        <v>11564</v>
      </c>
      <c r="C10796" t="s">
        <v>77</v>
      </c>
      <c r="D10796">
        <v>3457.5</v>
      </c>
    </row>
    <row r="10797" spans="1:4" x14ac:dyDescent="0.2">
      <c r="A10797">
        <v>101936</v>
      </c>
      <c r="B10797" t="s">
        <v>11565</v>
      </c>
      <c r="C10797" t="s">
        <v>77</v>
      </c>
      <c r="D10797">
        <v>7574.92</v>
      </c>
    </row>
    <row r="10798" spans="1:4" x14ac:dyDescent="0.2">
      <c r="A10798">
        <v>101937</v>
      </c>
      <c r="B10798" t="s">
        <v>11566</v>
      </c>
      <c r="C10798" t="s">
        <v>77</v>
      </c>
      <c r="D10798">
        <v>13831.98</v>
      </c>
    </row>
    <row r="10799" spans="1:4" x14ac:dyDescent="0.2">
      <c r="A10799">
        <v>92698</v>
      </c>
      <c r="B10799" t="s">
        <v>11567</v>
      </c>
      <c r="C10799" t="s">
        <v>77</v>
      </c>
      <c r="D10799">
        <v>19.36</v>
      </c>
    </row>
    <row r="10800" spans="1:4" x14ac:dyDescent="0.2">
      <c r="A10800">
        <v>92700</v>
      </c>
      <c r="B10800" t="s">
        <v>11568</v>
      </c>
      <c r="C10800" t="s">
        <v>77</v>
      </c>
      <c r="D10800">
        <v>31.73</v>
      </c>
    </row>
    <row r="10801" spans="1:4" x14ac:dyDescent="0.2">
      <c r="A10801">
        <v>92702</v>
      </c>
      <c r="B10801" t="s">
        <v>11569</v>
      </c>
      <c r="C10801" t="s">
        <v>77</v>
      </c>
      <c r="D10801">
        <v>49.78</v>
      </c>
    </row>
    <row r="10802" spans="1:4" x14ac:dyDescent="0.2">
      <c r="A10802">
        <v>92669</v>
      </c>
      <c r="B10802" t="s">
        <v>11570</v>
      </c>
      <c r="C10802" t="s">
        <v>77</v>
      </c>
      <c r="D10802">
        <v>36.64</v>
      </c>
    </row>
    <row r="10803" spans="1:4" x14ac:dyDescent="0.2">
      <c r="A10803">
        <v>92671</v>
      </c>
      <c r="B10803" t="s">
        <v>11571</v>
      </c>
      <c r="C10803" t="s">
        <v>77</v>
      </c>
      <c r="D10803">
        <v>47.12</v>
      </c>
    </row>
    <row r="10804" spans="1:4" x14ac:dyDescent="0.2">
      <c r="A10804">
        <v>92673</v>
      </c>
      <c r="B10804" t="s">
        <v>11572</v>
      </c>
      <c r="C10804" t="s">
        <v>77</v>
      </c>
      <c r="D10804">
        <v>53.88</v>
      </c>
    </row>
    <row r="10805" spans="1:4" x14ac:dyDescent="0.2">
      <c r="A10805">
        <v>92675</v>
      </c>
      <c r="B10805" t="s">
        <v>11573</v>
      </c>
      <c r="C10805" t="s">
        <v>77</v>
      </c>
      <c r="D10805">
        <v>69.06</v>
      </c>
    </row>
    <row r="10806" spans="1:4" x14ac:dyDescent="0.2">
      <c r="A10806">
        <v>92677</v>
      </c>
      <c r="B10806" t="s">
        <v>11574</v>
      </c>
      <c r="C10806" t="s">
        <v>77</v>
      </c>
      <c r="D10806">
        <v>111.35</v>
      </c>
    </row>
    <row r="10807" spans="1:4" x14ac:dyDescent="0.2">
      <c r="A10807">
        <v>92635</v>
      </c>
      <c r="B10807" t="s">
        <v>11575</v>
      </c>
      <c r="C10807" t="s">
        <v>77</v>
      </c>
      <c r="D10807">
        <v>180.3</v>
      </c>
    </row>
    <row r="10808" spans="1:4" x14ac:dyDescent="0.2">
      <c r="A10808">
        <v>92679</v>
      </c>
      <c r="B10808" t="s">
        <v>11576</v>
      </c>
      <c r="C10808" t="s">
        <v>77</v>
      </c>
      <c r="D10808">
        <v>151.93</v>
      </c>
    </row>
    <row r="10809" spans="1:4" x14ac:dyDescent="0.2">
      <c r="A10809">
        <v>92381</v>
      </c>
      <c r="B10809" t="s">
        <v>11577</v>
      </c>
      <c r="C10809" t="s">
        <v>77</v>
      </c>
      <c r="D10809">
        <v>50.31</v>
      </c>
    </row>
    <row r="10810" spans="1:4" x14ac:dyDescent="0.2">
      <c r="A10810">
        <v>92383</v>
      </c>
      <c r="B10810" t="s">
        <v>11578</v>
      </c>
      <c r="C10810" t="s">
        <v>77</v>
      </c>
      <c r="D10810">
        <v>62.64</v>
      </c>
    </row>
    <row r="10811" spans="1:4" x14ac:dyDescent="0.2">
      <c r="A10811">
        <v>92385</v>
      </c>
      <c r="B10811" t="s">
        <v>11579</v>
      </c>
      <c r="C10811" t="s">
        <v>77</v>
      </c>
      <c r="D10811">
        <v>71.55</v>
      </c>
    </row>
    <row r="10812" spans="1:4" x14ac:dyDescent="0.2">
      <c r="A10812">
        <v>92350</v>
      </c>
      <c r="B10812" t="s">
        <v>11580</v>
      </c>
      <c r="C10812" t="s">
        <v>77</v>
      </c>
      <c r="D10812">
        <v>89.49</v>
      </c>
    </row>
    <row r="10813" spans="1:4" x14ac:dyDescent="0.2">
      <c r="A10813">
        <v>92387</v>
      </c>
      <c r="B10813" t="s">
        <v>11581</v>
      </c>
      <c r="C10813" t="s">
        <v>77</v>
      </c>
      <c r="D10813">
        <v>89.39</v>
      </c>
    </row>
    <row r="10814" spans="1:4" x14ac:dyDescent="0.2">
      <c r="A10814">
        <v>92352</v>
      </c>
      <c r="B10814" t="s">
        <v>11582</v>
      </c>
      <c r="C10814" t="s">
        <v>77</v>
      </c>
      <c r="D10814">
        <v>133.22</v>
      </c>
    </row>
    <row r="10815" spans="1:4" x14ac:dyDescent="0.2">
      <c r="A10815">
        <v>92389</v>
      </c>
      <c r="B10815" t="s">
        <v>11583</v>
      </c>
      <c r="C10815" t="s">
        <v>77</v>
      </c>
      <c r="D10815">
        <v>135.72</v>
      </c>
    </row>
    <row r="10816" spans="1:4" x14ac:dyDescent="0.2">
      <c r="A10816">
        <v>92354</v>
      </c>
      <c r="B10816" t="s">
        <v>11584</v>
      </c>
      <c r="C10816" t="s">
        <v>77</v>
      </c>
      <c r="D10816">
        <v>175.24</v>
      </c>
    </row>
    <row r="10817" spans="1:4" x14ac:dyDescent="0.2">
      <c r="A10817">
        <v>92699</v>
      </c>
      <c r="B10817" t="s">
        <v>11585</v>
      </c>
      <c r="C10817" t="s">
        <v>77</v>
      </c>
      <c r="D10817">
        <v>18.27</v>
      </c>
    </row>
    <row r="10818" spans="1:4" x14ac:dyDescent="0.2">
      <c r="A10818">
        <v>92701</v>
      </c>
      <c r="B10818" t="s">
        <v>11586</v>
      </c>
      <c r="C10818" t="s">
        <v>77</v>
      </c>
      <c r="D10818">
        <v>30.12</v>
      </c>
    </row>
    <row r="10819" spans="1:4" x14ac:dyDescent="0.2">
      <c r="A10819">
        <v>92703</v>
      </c>
      <c r="B10819" t="s">
        <v>11587</v>
      </c>
      <c r="C10819" t="s">
        <v>77</v>
      </c>
      <c r="D10819">
        <v>47.79</v>
      </c>
    </row>
    <row r="10820" spans="1:4" x14ac:dyDescent="0.2">
      <c r="A10820">
        <v>92670</v>
      </c>
      <c r="B10820" t="s">
        <v>11588</v>
      </c>
      <c r="C10820" t="s">
        <v>77</v>
      </c>
      <c r="D10820">
        <v>34.65</v>
      </c>
    </row>
    <row r="10821" spans="1:4" x14ac:dyDescent="0.2">
      <c r="A10821">
        <v>92672</v>
      </c>
      <c r="B10821" t="s">
        <v>11589</v>
      </c>
      <c r="C10821" t="s">
        <v>77</v>
      </c>
      <c r="D10821">
        <v>43.16</v>
      </c>
    </row>
    <row r="10822" spans="1:4" x14ac:dyDescent="0.2">
      <c r="A10822">
        <v>92674</v>
      </c>
      <c r="B10822" t="s">
        <v>11590</v>
      </c>
      <c r="C10822" t="s">
        <v>77</v>
      </c>
      <c r="D10822">
        <v>51.15</v>
      </c>
    </row>
    <row r="10823" spans="1:4" x14ac:dyDescent="0.2">
      <c r="A10823">
        <v>92676</v>
      </c>
      <c r="B10823" t="s">
        <v>11591</v>
      </c>
      <c r="C10823" t="s">
        <v>77</v>
      </c>
      <c r="D10823">
        <v>67.2</v>
      </c>
    </row>
    <row r="10824" spans="1:4" x14ac:dyDescent="0.2">
      <c r="A10824">
        <v>92678</v>
      </c>
      <c r="B10824" t="s">
        <v>11592</v>
      </c>
      <c r="C10824" t="s">
        <v>77</v>
      </c>
      <c r="D10824">
        <v>103.19</v>
      </c>
    </row>
    <row r="10825" spans="1:4" x14ac:dyDescent="0.2">
      <c r="A10825">
        <v>92636</v>
      </c>
      <c r="B10825" t="s">
        <v>11593</v>
      </c>
      <c r="C10825" t="s">
        <v>77</v>
      </c>
      <c r="D10825">
        <v>164.57</v>
      </c>
    </row>
    <row r="10826" spans="1:4" x14ac:dyDescent="0.2">
      <c r="A10826">
        <v>92680</v>
      </c>
      <c r="B10826" t="s">
        <v>11594</v>
      </c>
      <c r="C10826" t="s">
        <v>77</v>
      </c>
      <c r="D10826">
        <v>136.19999999999999</v>
      </c>
    </row>
    <row r="10827" spans="1:4" x14ac:dyDescent="0.2">
      <c r="A10827">
        <v>92382</v>
      </c>
      <c r="B10827" t="s">
        <v>11595</v>
      </c>
      <c r="C10827" t="s">
        <v>77</v>
      </c>
      <c r="D10827">
        <v>48.32</v>
      </c>
    </row>
    <row r="10828" spans="1:4" x14ac:dyDescent="0.2">
      <c r="A10828">
        <v>92384</v>
      </c>
      <c r="B10828" t="s">
        <v>11596</v>
      </c>
      <c r="C10828" t="s">
        <v>77</v>
      </c>
      <c r="D10828">
        <v>58.68</v>
      </c>
    </row>
    <row r="10829" spans="1:4" x14ac:dyDescent="0.2">
      <c r="A10829">
        <v>92386</v>
      </c>
      <c r="B10829" t="s">
        <v>11597</v>
      </c>
      <c r="C10829" t="s">
        <v>77</v>
      </c>
      <c r="D10829">
        <v>68.819999999999993</v>
      </c>
    </row>
    <row r="10830" spans="1:4" x14ac:dyDescent="0.2">
      <c r="A10830">
        <v>92351</v>
      </c>
      <c r="B10830" t="s">
        <v>11598</v>
      </c>
      <c r="C10830" t="s">
        <v>77</v>
      </c>
      <c r="D10830">
        <v>87.63</v>
      </c>
    </row>
    <row r="10831" spans="1:4" x14ac:dyDescent="0.2">
      <c r="A10831">
        <v>92388</v>
      </c>
      <c r="B10831" t="s">
        <v>11599</v>
      </c>
      <c r="C10831" t="s">
        <v>77</v>
      </c>
      <c r="D10831">
        <v>87.53</v>
      </c>
    </row>
    <row r="10832" spans="1:4" x14ac:dyDescent="0.2">
      <c r="A10832">
        <v>92353</v>
      </c>
      <c r="B10832" t="s">
        <v>11600</v>
      </c>
      <c r="C10832" t="s">
        <v>77</v>
      </c>
      <c r="D10832">
        <v>125.06</v>
      </c>
    </row>
    <row r="10833" spans="1:4" x14ac:dyDescent="0.2">
      <c r="A10833">
        <v>92390</v>
      </c>
      <c r="B10833" t="s">
        <v>11601</v>
      </c>
      <c r="C10833" t="s">
        <v>77</v>
      </c>
      <c r="D10833">
        <v>127.56</v>
      </c>
    </row>
    <row r="10834" spans="1:4" x14ac:dyDescent="0.2">
      <c r="A10834">
        <v>92355</v>
      </c>
      <c r="B10834" t="s">
        <v>11602</v>
      </c>
      <c r="C10834" t="s">
        <v>77</v>
      </c>
      <c r="D10834">
        <v>159.51</v>
      </c>
    </row>
    <row r="10835" spans="1:4" x14ac:dyDescent="0.2">
      <c r="A10835">
        <v>101925</v>
      </c>
      <c r="B10835" t="s">
        <v>11603</v>
      </c>
      <c r="C10835" t="s">
        <v>77</v>
      </c>
      <c r="D10835">
        <v>259.3</v>
      </c>
    </row>
    <row r="10836" spans="1:4" x14ac:dyDescent="0.2">
      <c r="A10836">
        <v>101934</v>
      </c>
      <c r="B10836" t="s">
        <v>11604</v>
      </c>
      <c r="C10836" t="s">
        <v>77</v>
      </c>
      <c r="D10836">
        <v>267.68</v>
      </c>
    </row>
    <row r="10837" spans="1:4" x14ac:dyDescent="0.2">
      <c r="A10837">
        <v>97541</v>
      </c>
      <c r="B10837" t="s">
        <v>11605</v>
      </c>
      <c r="C10837" t="s">
        <v>77</v>
      </c>
      <c r="D10837">
        <v>27.15</v>
      </c>
    </row>
    <row r="10838" spans="1:4" x14ac:dyDescent="0.2">
      <c r="A10838">
        <v>97462</v>
      </c>
      <c r="B10838" t="s">
        <v>11606</v>
      </c>
      <c r="C10838" t="s">
        <v>77</v>
      </c>
      <c r="D10838">
        <v>28.65</v>
      </c>
    </row>
    <row r="10839" spans="1:4" x14ac:dyDescent="0.2">
      <c r="A10839">
        <v>97544</v>
      </c>
      <c r="B10839" t="s">
        <v>11607</v>
      </c>
      <c r="C10839" t="s">
        <v>77</v>
      </c>
      <c r="D10839">
        <v>46.05</v>
      </c>
    </row>
    <row r="10840" spans="1:4" x14ac:dyDescent="0.2">
      <c r="A10840">
        <v>97500</v>
      </c>
      <c r="B10840" t="s">
        <v>11608</v>
      </c>
      <c r="C10840" t="s">
        <v>77</v>
      </c>
      <c r="D10840">
        <v>26.09</v>
      </c>
    </row>
    <row r="10841" spans="1:4" x14ac:dyDescent="0.2">
      <c r="A10841">
        <v>97465</v>
      </c>
      <c r="B10841" t="s">
        <v>11609</v>
      </c>
      <c r="C10841" t="s">
        <v>77</v>
      </c>
      <c r="D10841">
        <v>59.18</v>
      </c>
    </row>
    <row r="10842" spans="1:4" x14ac:dyDescent="0.2">
      <c r="A10842">
        <v>97503</v>
      </c>
      <c r="B10842" t="s">
        <v>11610</v>
      </c>
      <c r="C10842" t="s">
        <v>77</v>
      </c>
      <c r="D10842">
        <v>54.66</v>
      </c>
    </row>
    <row r="10843" spans="1:4" x14ac:dyDescent="0.2">
      <c r="A10843">
        <v>97468</v>
      </c>
      <c r="B10843" t="s">
        <v>11611</v>
      </c>
      <c r="C10843" t="s">
        <v>77</v>
      </c>
      <c r="D10843">
        <v>75.2</v>
      </c>
    </row>
    <row r="10844" spans="1:4" x14ac:dyDescent="0.2">
      <c r="A10844">
        <v>97506</v>
      </c>
      <c r="B10844" t="s">
        <v>11612</v>
      </c>
      <c r="C10844" t="s">
        <v>77</v>
      </c>
      <c r="D10844">
        <v>68.489999999999995</v>
      </c>
    </row>
    <row r="10845" spans="1:4" x14ac:dyDescent="0.2">
      <c r="A10845">
        <v>97444</v>
      </c>
      <c r="B10845" t="s">
        <v>11613</v>
      </c>
      <c r="C10845" t="s">
        <v>77</v>
      </c>
      <c r="D10845">
        <v>128.35</v>
      </c>
    </row>
    <row r="10846" spans="1:4" x14ac:dyDescent="0.2">
      <c r="A10846">
        <v>97471</v>
      </c>
      <c r="B10846" t="s">
        <v>11614</v>
      </c>
      <c r="C10846" t="s">
        <v>77</v>
      </c>
      <c r="D10846">
        <v>112.46</v>
      </c>
    </row>
    <row r="10847" spans="1:4" x14ac:dyDescent="0.2">
      <c r="A10847">
        <v>97509</v>
      </c>
      <c r="B10847" t="s">
        <v>11615</v>
      </c>
      <c r="C10847" t="s">
        <v>77</v>
      </c>
      <c r="D10847">
        <v>102.97</v>
      </c>
    </row>
    <row r="10848" spans="1:4" x14ac:dyDescent="0.2">
      <c r="A10848">
        <v>97447</v>
      </c>
      <c r="B10848" t="s">
        <v>11616</v>
      </c>
      <c r="C10848" t="s">
        <v>77</v>
      </c>
      <c r="D10848">
        <v>222.96</v>
      </c>
    </row>
    <row r="10849" spans="1:4" x14ac:dyDescent="0.2">
      <c r="A10849">
        <v>97475</v>
      </c>
      <c r="B10849" t="s">
        <v>11617</v>
      </c>
      <c r="C10849" t="s">
        <v>77</v>
      </c>
      <c r="D10849">
        <v>209.78</v>
      </c>
    </row>
    <row r="10850" spans="1:4" x14ac:dyDescent="0.2">
      <c r="A10850">
        <v>97512</v>
      </c>
      <c r="B10850" t="s">
        <v>11618</v>
      </c>
      <c r="C10850" t="s">
        <v>77</v>
      </c>
      <c r="D10850">
        <v>196.15</v>
      </c>
    </row>
    <row r="10851" spans="1:4" x14ac:dyDescent="0.2">
      <c r="A10851">
        <v>97450</v>
      </c>
      <c r="B10851" t="s">
        <v>11619</v>
      </c>
      <c r="C10851" t="s">
        <v>77</v>
      </c>
      <c r="D10851">
        <v>290.61</v>
      </c>
    </row>
    <row r="10852" spans="1:4" x14ac:dyDescent="0.2">
      <c r="A10852">
        <v>97478</v>
      </c>
      <c r="B10852" t="s">
        <v>11620</v>
      </c>
      <c r="C10852" t="s">
        <v>77</v>
      </c>
      <c r="D10852">
        <v>280.13</v>
      </c>
    </row>
    <row r="10853" spans="1:4" x14ac:dyDescent="0.2">
      <c r="A10853">
        <v>97515</v>
      </c>
      <c r="B10853" t="s">
        <v>11621</v>
      </c>
      <c r="C10853" t="s">
        <v>77</v>
      </c>
      <c r="D10853">
        <v>262.20999999999998</v>
      </c>
    </row>
    <row r="10854" spans="1:4" x14ac:dyDescent="0.2">
      <c r="A10854">
        <v>92928</v>
      </c>
      <c r="B10854" t="s">
        <v>11622</v>
      </c>
      <c r="C10854" t="s">
        <v>77</v>
      </c>
      <c r="D10854">
        <v>48.25</v>
      </c>
    </row>
    <row r="10855" spans="1:4" x14ac:dyDescent="0.2">
      <c r="A10855">
        <v>92943</v>
      </c>
      <c r="B10855" t="s">
        <v>11623</v>
      </c>
      <c r="C10855" t="s">
        <v>77</v>
      </c>
      <c r="D10855">
        <v>36.450000000000003</v>
      </c>
    </row>
    <row r="10856" spans="1:4" x14ac:dyDescent="0.2">
      <c r="A10856">
        <v>92929</v>
      </c>
      <c r="B10856" t="s">
        <v>11624</v>
      </c>
      <c r="C10856" t="s">
        <v>77</v>
      </c>
      <c r="D10856">
        <v>48.25</v>
      </c>
    </row>
    <row r="10857" spans="1:4" x14ac:dyDescent="0.2">
      <c r="A10857">
        <v>92944</v>
      </c>
      <c r="B10857" t="s">
        <v>11625</v>
      </c>
      <c r="C10857" t="s">
        <v>77</v>
      </c>
      <c r="D10857">
        <v>36.450000000000003</v>
      </c>
    </row>
    <row r="10858" spans="1:4" x14ac:dyDescent="0.2">
      <c r="A10858">
        <v>92930</v>
      </c>
      <c r="B10858" t="s">
        <v>11626</v>
      </c>
      <c r="C10858" t="s">
        <v>77</v>
      </c>
      <c r="D10858">
        <v>48.25</v>
      </c>
    </row>
    <row r="10859" spans="1:4" x14ac:dyDescent="0.2">
      <c r="A10859">
        <v>92945</v>
      </c>
      <c r="B10859" t="s">
        <v>11627</v>
      </c>
      <c r="C10859" t="s">
        <v>77</v>
      </c>
      <c r="D10859">
        <v>36.450000000000003</v>
      </c>
    </row>
    <row r="10860" spans="1:4" x14ac:dyDescent="0.2">
      <c r="A10860">
        <v>92925</v>
      </c>
      <c r="B10860" t="s">
        <v>11628</v>
      </c>
      <c r="C10860" t="s">
        <v>77</v>
      </c>
      <c r="D10860">
        <v>42.37</v>
      </c>
    </row>
    <row r="10861" spans="1:4" x14ac:dyDescent="0.2">
      <c r="A10861">
        <v>92940</v>
      </c>
      <c r="B10861" t="s">
        <v>11629</v>
      </c>
      <c r="C10861" t="s">
        <v>77</v>
      </c>
      <c r="D10861">
        <v>32.020000000000003</v>
      </c>
    </row>
    <row r="10862" spans="1:4" x14ac:dyDescent="0.2">
      <c r="A10862">
        <v>92926</v>
      </c>
      <c r="B10862" t="s">
        <v>11630</v>
      </c>
      <c r="C10862" t="s">
        <v>77</v>
      </c>
      <c r="D10862">
        <v>42.36</v>
      </c>
    </row>
    <row r="10863" spans="1:4" x14ac:dyDescent="0.2">
      <c r="A10863">
        <v>92941</v>
      </c>
      <c r="B10863" t="s">
        <v>11631</v>
      </c>
      <c r="C10863" t="s">
        <v>77</v>
      </c>
      <c r="D10863">
        <v>32.01</v>
      </c>
    </row>
    <row r="10864" spans="1:4" x14ac:dyDescent="0.2">
      <c r="A10864">
        <v>92927</v>
      </c>
      <c r="B10864" t="s">
        <v>11632</v>
      </c>
      <c r="C10864" t="s">
        <v>77</v>
      </c>
      <c r="D10864">
        <v>42.36</v>
      </c>
    </row>
    <row r="10865" spans="1:4" x14ac:dyDescent="0.2">
      <c r="A10865">
        <v>92942</v>
      </c>
      <c r="B10865" t="s">
        <v>11633</v>
      </c>
      <c r="C10865" t="s">
        <v>77</v>
      </c>
      <c r="D10865">
        <v>32.01</v>
      </c>
    </row>
    <row r="10866" spans="1:4" x14ac:dyDescent="0.2">
      <c r="A10866">
        <v>92918</v>
      </c>
      <c r="B10866" t="s">
        <v>11634</v>
      </c>
      <c r="C10866" t="s">
        <v>77</v>
      </c>
      <c r="D10866">
        <v>34.64</v>
      </c>
    </row>
    <row r="10867" spans="1:4" x14ac:dyDescent="0.2">
      <c r="A10867">
        <v>92938</v>
      </c>
      <c r="B10867" t="s">
        <v>11635</v>
      </c>
      <c r="C10867" t="s">
        <v>77</v>
      </c>
      <c r="D10867">
        <v>25.53</v>
      </c>
    </row>
    <row r="10868" spans="1:4" x14ac:dyDescent="0.2">
      <c r="A10868">
        <v>92920</v>
      </c>
      <c r="B10868" t="s">
        <v>11636</v>
      </c>
      <c r="C10868" t="s">
        <v>77</v>
      </c>
      <c r="D10868">
        <v>34.85</v>
      </c>
    </row>
    <row r="10869" spans="1:4" x14ac:dyDescent="0.2">
      <c r="A10869">
        <v>92939</v>
      </c>
      <c r="B10869" t="s">
        <v>11637</v>
      </c>
      <c r="C10869" t="s">
        <v>77</v>
      </c>
      <c r="D10869">
        <v>25.74</v>
      </c>
    </row>
    <row r="10870" spans="1:4" x14ac:dyDescent="0.2">
      <c r="A10870">
        <v>92910</v>
      </c>
      <c r="B10870" t="s">
        <v>11638</v>
      </c>
      <c r="C10870" t="s">
        <v>77</v>
      </c>
      <c r="D10870">
        <v>90.02</v>
      </c>
    </row>
    <row r="10871" spans="1:4" x14ac:dyDescent="0.2">
      <c r="A10871">
        <v>92934</v>
      </c>
      <c r="B10871" t="s">
        <v>11639</v>
      </c>
      <c r="C10871" t="s">
        <v>77</v>
      </c>
      <c r="D10871">
        <v>91.67</v>
      </c>
    </row>
    <row r="10872" spans="1:4" x14ac:dyDescent="0.2">
      <c r="A10872">
        <v>92949</v>
      </c>
      <c r="B10872" t="s">
        <v>11640</v>
      </c>
      <c r="C10872" t="s">
        <v>77</v>
      </c>
      <c r="D10872">
        <v>75.38</v>
      </c>
    </row>
    <row r="10873" spans="1:4" x14ac:dyDescent="0.2">
      <c r="A10873">
        <v>92911</v>
      </c>
      <c r="B10873" t="s">
        <v>11641</v>
      </c>
      <c r="C10873" t="s">
        <v>77</v>
      </c>
      <c r="D10873">
        <v>90.02</v>
      </c>
    </row>
    <row r="10874" spans="1:4" x14ac:dyDescent="0.2">
      <c r="A10874">
        <v>92935</v>
      </c>
      <c r="B10874" t="s">
        <v>11642</v>
      </c>
      <c r="C10874" t="s">
        <v>77</v>
      </c>
      <c r="D10874">
        <v>91.67</v>
      </c>
    </row>
    <row r="10875" spans="1:4" x14ac:dyDescent="0.2">
      <c r="A10875">
        <v>92950</v>
      </c>
      <c r="B10875" t="s">
        <v>11643</v>
      </c>
      <c r="C10875" t="s">
        <v>77</v>
      </c>
      <c r="D10875">
        <v>75.38</v>
      </c>
    </row>
    <row r="10876" spans="1:4" x14ac:dyDescent="0.2">
      <c r="A10876">
        <v>92907</v>
      </c>
      <c r="B10876" t="s">
        <v>11644</v>
      </c>
      <c r="C10876" t="s">
        <v>77</v>
      </c>
      <c r="D10876">
        <v>63.28</v>
      </c>
    </row>
    <row r="10877" spans="1:4" x14ac:dyDescent="0.2">
      <c r="A10877">
        <v>92931</v>
      </c>
      <c r="B10877" t="s">
        <v>11645</v>
      </c>
      <c r="C10877" t="s">
        <v>77</v>
      </c>
      <c r="D10877">
        <v>63.23</v>
      </c>
    </row>
    <row r="10878" spans="1:4" x14ac:dyDescent="0.2">
      <c r="A10878">
        <v>92946</v>
      </c>
      <c r="B10878" t="s">
        <v>11646</v>
      </c>
      <c r="C10878" t="s">
        <v>77</v>
      </c>
      <c r="D10878">
        <v>49.65</v>
      </c>
    </row>
    <row r="10879" spans="1:4" x14ac:dyDescent="0.2">
      <c r="A10879">
        <v>92908</v>
      </c>
      <c r="B10879" t="s">
        <v>11647</v>
      </c>
      <c r="C10879" t="s">
        <v>77</v>
      </c>
      <c r="D10879">
        <v>63.28</v>
      </c>
    </row>
    <row r="10880" spans="1:4" x14ac:dyDescent="0.2">
      <c r="A10880">
        <v>92932</v>
      </c>
      <c r="B10880" t="s">
        <v>11648</v>
      </c>
      <c r="C10880" t="s">
        <v>77</v>
      </c>
      <c r="D10880">
        <v>63.23</v>
      </c>
    </row>
    <row r="10881" spans="1:4" x14ac:dyDescent="0.2">
      <c r="A10881">
        <v>92947</v>
      </c>
      <c r="B10881" t="s">
        <v>11649</v>
      </c>
      <c r="C10881" t="s">
        <v>77</v>
      </c>
      <c r="D10881">
        <v>49.65</v>
      </c>
    </row>
    <row r="10882" spans="1:4" x14ac:dyDescent="0.2">
      <c r="A10882">
        <v>92909</v>
      </c>
      <c r="B10882" t="s">
        <v>11650</v>
      </c>
      <c r="C10882" t="s">
        <v>77</v>
      </c>
      <c r="D10882">
        <v>63.28</v>
      </c>
    </row>
    <row r="10883" spans="1:4" x14ac:dyDescent="0.2">
      <c r="A10883">
        <v>92933</v>
      </c>
      <c r="B10883" t="s">
        <v>11651</v>
      </c>
      <c r="C10883" t="s">
        <v>77</v>
      </c>
      <c r="D10883">
        <v>63.23</v>
      </c>
    </row>
    <row r="10884" spans="1:4" x14ac:dyDescent="0.2">
      <c r="A10884">
        <v>92948</v>
      </c>
      <c r="B10884" t="s">
        <v>11652</v>
      </c>
      <c r="C10884" t="s">
        <v>77</v>
      </c>
      <c r="D10884">
        <v>49.65</v>
      </c>
    </row>
    <row r="10885" spans="1:4" x14ac:dyDescent="0.2">
      <c r="A10885">
        <v>92912</v>
      </c>
      <c r="B10885" t="s">
        <v>11653</v>
      </c>
      <c r="C10885" t="s">
        <v>77</v>
      </c>
      <c r="D10885">
        <v>119.09</v>
      </c>
    </row>
    <row r="10886" spans="1:4" x14ac:dyDescent="0.2">
      <c r="A10886">
        <v>92913</v>
      </c>
      <c r="B10886" t="s">
        <v>11654</v>
      </c>
      <c r="C10886" t="s">
        <v>77</v>
      </c>
      <c r="D10886">
        <v>121.9</v>
      </c>
    </row>
    <row r="10887" spans="1:4" x14ac:dyDescent="0.2">
      <c r="A10887">
        <v>92936</v>
      </c>
      <c r="B10887" t="s">
        <v>11655</v>
      </c>
      <c r="C10887" t="s">
        <v>77</v>
      </c>
      <c r="D10887">
        <v>125.28</v>
      </c>
    </row>
    <row r="10888" spans="1:4" x14ac:dyDescent="0.2">
      <c r="A10888">
        <v>92951</v>
      </c>
      <c r="B10888" t="s">
        <v>11656</v>
      </c>
      <c r="C10888" t="s">
        <v>77</v>
      </c>
      <c r="D10888">
        <v>106.34</v>
      </c>
    </row>
    <row r="10889" spans="1:4" x14ac:dyDescent="0.2">
      <c r="A10889">
        <v>92914</v>
      </c>
      <c r="B10889" t="s">
        <v>11657</v>
      </c>
      <c r="C10889" t="s">
        <v>77</v>
      </c>
      <c r="D10889">
        <v>121.9</v>
      </c>
    </row>
    <row r="10890" spans="1:4" x14ac:dyDescent="0.2">
      <c r="A10890">
        <v>92937</v>
      </c>
      <c r="B10890" t="s">
        <v>11658</v>
      </c>
      <c r="C10890" t="s">
        <v>77</v>
      </c>
      <c r="D10890">
        <v>125.28</v>
      </c>
    </row>
    <row r="10891" spans="1:4" x14ac:dyDescent="0.2">
      <c r="A10891">
        <v>92952</v>
      </c>
      <c r="B10891" t="s">
        <v>11659</v>
      </c>
      <c r="C10891" t="s">
        <v>77</v>
      </c>
      <c r="D10891">
        <v>106.34</v>
      </c>
    </row>
    <row r="10892" spans="1:4" x14ac:dyDescent="0.2">
      <c r="A10892">
        <v>92953</v>
      </c>
      <c r="B10892" t="s">
        <v>11660</v>
      </c>
      <c r="C10892" t="s">
        <v>77</v>
      </c>
      <c r="D10892">
        <v>22.33</v>
      </c>
    </row>
    <row r="10893" spans="1:4" x14ac:dyDescent="0.2">
      <c r="A10893">
        <v>101921</v>
      </c>
      <c r="B10893" t="s">
        <v>11661</v>
      </c>
      <c r="C10893" t="s">
        <v>77</v>
      </c>
      <c r="D10893">
        <v>187.51</v>
      </c>
    </row>
    <row r="10894" spans="1:4" x14ac:dyDescent="0.2">
      <c r="A10894">
        <v>101930</v>
      </c>
      <c r="B10894" t="s">
        <v>11662</v>
      </c>
      <c r="C10894" t="s">
        <v>77</v>
      </c>
      <c r="D10894">
        <v>193.08</v>
      </c>
    </row>
    <row r="10895" spans="1:4" x14ac:dyDescent="0.2">
      <c r="A10895">
        <v>101922</v>
      </c>
      <c r="B10895" t="s">
        <v>11663</v>
      </c>
      <c r="C10895" t="s">
        <v>77</v>
      </c>
      <c r="D10895">
        <v>187.51</v>
      </c>
    </row>
    <row r="10896" spans="1:4" x14ac:dyDescent="0.2">
      <c r="A10896">
        <v>101931</v>
      </c>
      <c r="B10896" t="s">
        <v>11664</v>
      </c>
      <c r="C10896" t="s">
        <v>77</v>
      </c>
      <c r="D10896">
        <v>193.08</v>
      </c>
    </row>
    <row r="10897" spans="1:4" x14ac:dyDescent="0.2">
      <c r="A10897">
        <v>101923</v>
      </c>
      <c r="B10897" t="s">
        <v>11665</v>
      </c>
      <c r="C10897" t="s">
        <v>77</v>
      </c>
      <c r="D10897">
        <v>187.51</v>
      </c>
    </row>
    <row r="10898" spans="1:4" x14ac:dyDescent="0.2">
      <c r="A10898">
        <v>101932</v>
      </c>
      <c r="B10898" t="s">
        <v>11666</v>
      </c>
      <c r="C10898" t="s">
        <v>77</v>
      </c>
      <c r="D10898">
        <v>193.08</v>
      </c>
    </row>
    <row r="10899" spans="1:4" x14ac:dyDescent="0.2">
      <c r="A10899">
        <v>97537</v>
      </c>
      <c r="B10899" t="s">
        <v>11667</v>
      </c>
      <c r="C10899" t="s">
        <v>77</v>
      </c>
      <c r="D10899">
        <v>23.79</v>
      </c>
    </row>
    <row r="10900" spans="1:4" x14ac:dyDescent="0.2">
      <c r="A10900">
        <v>97540</v>
      </c>
      <c r="B10900" t="s">
        <v>11668</v>
      </c>
      <c r="C10900" t="s">
        <v>77</v>
      </c>
      <c r="D10900">
        <v>31.9</v>
      </c>
    </row>
    <row r="10901" spans="1:4" x14ac:dyDescent="0.2">
      <c r="A10901">
        <v>97543</v>
      </c>
      <c r="B10901" t="s">
        <v>11669</v>
      </c>
      <c r="C10901" t="s">
        <v>77</v>
      </c>
      <c r="D10901">
        <v>51.76</v>
      </c>
    </row>
    <row r="10902" spans="1:4" x14ac:dyDescent="0.2">
      <c r="A10902">
        <v>97461</v>
      </c>
      <c r="B10902" t="s">
        <v>11670</v>
      </c>
      <c r="C10902" t="s">
        <v>77</v>
      </c>
      <c r="D10902">
        <v>34.36</v>
      </c>
    </row>
    <row r="10903" spans="1:4" x14ac:dyDescent="0.2">
      <c r="A10903">
        <v>97499</v>
      </c>
      <c r="B10903" t="s">
        <v>11671</v>
      </c>
      <c r="C10903" t="s">
        <v>77</v>
      </c>
      <c r="D10903">
        <v>31.8</v>
      </c>
    </row>
    <row r="10904" spans="1:4" x14ac:dyDescent="0.2">
      <c r="A10904">
        <v>97464</v>
      </c>
      <c r="B10904" t="s">
        <v>11672</v>
      </c>
      <c r="C10904" t="s">
        <v>77</v>
      </c>
      <c r="D10904">
        <v>49.54</v>
      </c>
    </row>
    <row r="10905" spans="1:4" x14ac:dyDescent="0.2">
      <c r="A10905">
        <v>97502</v>
      </c>
      <c r="B10905" t="s">
        <v>11673</v>
      </c>
      <c r="C10905" t="s">
        <v>77</v>
      </c>
      <c r="D10905">
        <v>44.78</v>
      </c>
    </row>
    <row r="10906" spans="1:4" x14ac:dyDescent="0.2">
      <c r="A10906">
        <v>97467</v>
      </c>
      <c r="B10906" t="s">
        <v>11674</v>
      </c>
      <c r="C10906" t="s">
        <v>77</v>
      </c>
      <c r="D10906">
        <v>62.87</v>
      </c>
    </row>
    <row r="10907" spans="1:4" x14ac:dyDescent="0.2">
      <c r="A10907">
        <v>97505</v>
      </c>
      <c r="B10907" t="s">
        <v>11675</v>
      </c>
      <c r="C10907" t="s">
        <v>77</v>
      </c>
      <c r="D10907">
        <v>56.16</v>
      </c>
    </row>
    <row r="10908" spans="1:4" x14ac:dyDescent="0.2">
      <c r="A10908">
        <v>97443</v>
      </c>
      <c r="B10908" t="s">
        <v>11676</v>
      </c>
      <c r="C10908" t="s">
        <v>77</v>
      </c>
      <c r="D10908">
        <v>108.84</v>
      </c>
    </row>
    <row r="10909" spans="1:4" x14ac:dyDescent="0.2">
      <c r="A10909">
        <v>97470</v>
      </c>
      <c r="B10909" t="s">
        <v>11677</v>
      </c>
      <c r="C10909" t="s">
        <v>77</v>
      </c>
      <c r="D10909">
        <v>92.95</v>
      </c>
    </row>
    <row r="10910" spans="1:4" x14ac:dyDescent="0.2">
      <c r="A10910">
        <v>97508</v>
      </c>
      <c r="B10910" t="s">
        <v>11678</v>
      </c>
      <c r="C10910" t="s">
        <v>77</v>
      </c>
      <c r="D10910">
        <v>83.46</v>
      </c>
    </row>
    <row r="10911" spans="1:4" x14ac:dyDescent="0.2">
      <c r="A10911">
        <v>97446</v>
      </c>
      <c r="B10911" t="s">
        <v>11679</v>
      </c>
      <c r="C10911" t="s">
        <v>77</v>
      </c>
      <c r="D10911">
        <v>222.96</v>
      </c>
    </row>
    <row r="10912" spans="1:4" x14ac:dyDescent="0.2">
      <c r="A10912">
        <v>97474</v>
      </c>
      <c r="B10912" t="s">
        <v>11680</v>
      </c>
      <c r="C10912" t="s">
        <v>77</v>
      </c>
      <c r="D10912">
        <v>170.35</v>
      </c>
    </row>
    <row r="10913" spans="1:4" x14ac:dyDescent="0.2">
      <c r="A10913">
        <v>97511</v>
      </c>
      <c r="B10913" t="s">
        <v>11681</v>
      </c>
      <c r="C10913" t="s">
        <v>77</v>
      </c>
      <c r="D10913">
        <v>156.72</v>
      </c>
    </row>
    <row r="10914" spans="1:4" x14ac:dyDescent="0.2">
      <c r="A10914">
        <v>97449</v>
      </c>
      <c r="B10914" t="s">
        <v>11682</v>
      </c>
      <c r="C10914" t="s">
        <v>77</v>
      </c>
      <c r="D10914">
        <v>237.49</v>
      </c>
    </row>
    <row r="10915" spans="1:4" x14ac:dyDescent="0.2">
      <c r="A10915">
        <v>97477</v>
      </c>
      <c r="B10915" t="s">
        <v>11683</v>
      </c>
      <c r="C10915" t="s">
        <v>77</v>
      </c>
      <c r="D10915">
        <v>227.01</v>
      </c>
    </row>
    <row r="10916" spans="1:4" x14ac:dyDescent="0.2">
      <c r="A10916">
        <v>97514</v>
      </c>
      <c r="B10916" t="s">
        <v>11684</v>
      </c>
      <c r="C10916" t="s">
        <v>77</v>
      </c>
      <c r="D10916">
        <v>209.09</v>
      </c>
    </row>
    <row r="10917" spans="1:4" x14ac:dyDescent="0.2">
      <c r="A10917">
        <v>101920</v>
      </c>
      <c r="B10917" t="s">
        <v>11685</v>
      </c>
      <c r="C10917" t="s">
        <v>77</v>
      </c>
      <c r="D10917">
        <v>165.14</v>
      </c>
    </row>
    <row r="10918" spans="1:4" x14ac:dyDescent="0.2">
      <c r="A10918">
        <v>101929</v>
      </c>
      <c r="B10918" t="s">
        <v>11686</v>
      </c>
      <c r="C10918" t="s">
        <v>77</v>
      </c>
      <c r="D10918">
        <v>170.71</v>
      </c>
    </row>
    <row r="10919" spans="1:4" x14ac:dyDescent="0.2">
      <c r="A10919">
        <v>92693</v>
      </c>
      <c r="B10919" t="s">
        <v>11687</v>
      </c>
      <c r="C10919" t="s">
        <v>77</v>
      </c>
      <c r="D10919">
        <v>13.41</v>
      </c>
    </row>
    <row r="10920" spans="1:4" x14ac:dyDescent="0.2">
      <c r="A10920">
        <v>92695</v>
      </c>
      <c r="B10920" t="s">
        <v>11688</v>
      </c>
      <c r="C10920" t="s">
        <v>77</v>
      </c>
      <c r="D10920">
        <v>21.25</v>
      </c>
    </row>
    <row r="10921" spans="1:4" x14ac:dyDescent="0.2">
      <c r="A10921">
        <v>92697</v>
      </c>
      <c r="B10921" t="s">
        <v>11689</v>
      </c>
      <c r="C10921" t="s">
        <v>77</v>
      </c>
      <c r="D10921">
        <v>34.369999999999997</v>
      </c>
    </row>
    <row r="10922" spans="1:4" x14ac:dyDescent="0.2">
      <c r="A10922">
        <v>92658</v>
      </c>
      <c r="B10922" t="s">
        <v>11690</v>
      </c>
      <c r="C10922" t="s">
        <v>77</v>
      </c>
      <c r="D10922">
        <v>25.66</v>
      </c>
    </row>
    <row r="10923" spans="1:4" x14ac:dyDescent="0.2">
      <c r="A10923">
        <v>92660</v>
      </c>
      <c r="B10923" t="s">
        <v>11691</v>
      </c>
      <c r="C10923" t="s">
        <v>77</v>
      </c>
      <c r="D10923">
        <v>30.9</v>
      </c>
    </row>
    <row r="10924" spans="1:4" x14ac:dyDescent="0.2">
      <c r="A10924">
        <v>92662</v>
      </c>
      <c r="B10924" t="s">
        <v>11692</v>
      </c>
      <c r="C10924" t="s">
        <v>77</v>
      </c>
      <c r="D10924">
        <v>35.29</v>
      </c>
    </row>
    <row r="10925" spans="1:4" x14ac:dyDescent="0.2">
      <c r="A10925">
        <v>92664</v>
      </c>
      <c r="B10925" t="s">
        <v>11693</v>
      </c>
      <c r="C10925" t="s">
        <v>77</v>
      </c>
      <c r="D10925">
        <v>46.5</v>
      </c>
    </row>
    <row r="10926" spans="1:4" x14ac:dyDescent="0.2">
      <c r="A10926">
        <v>92666</v>
      </c>
      <c r="B10926" t="s">
        <v>11694</v>
      </c>
      <c r="C10926" t="s">
        <v>77</v>
      </c>
      <c r="D10926">
        <v>71.86</v>
      </c>
    </row>
    <row r="10927" spans="1:4" x14ac:dyDescent="0.2">
      <c r="A10927">
        <v>92668</v>
      </c>
      <c r="B10927" t="s">
        <v>11695</v>
      </c>
      <c r="C10927" t="s">
        <v>77</v>
      </c>
      <c r="D10927">
        <v>100.19</v>
      </c>
    </row>
    <row r="10928" spans="1:4" x14ac:dyDescent="0.2">
      <c r="A10928">
        <v>92370</v>
      </c>
      <c r="B10928" t="s">
        <v>11696</v>
      </c>
      <c r="C10928" t="s">
        <v>77</v>
      </c>
      <c r="D10928">
        <v>34.770000000000003</v>
      </c>
    </row>
    <row r="10929" spans="1:4" x14ac:dyDescent="0.2">
      <c r="A10929">
        <v>92372</v>
      </c>
      <c r="B10929" t="s">
        <v>11697</v>
      </c>
      <c r="C10929" t="s">
        <v>77</v>
      </c>
      <c r="D10929">
        <v>41.25</v>
      </c>
    </row>
    <row r="10930" spans="1:4" x14ac:dyDescent="0.2">
      <c r="A10930">
        <v>92374</v>
      </c>
      <c r="B10930" t="s">
        <v>11698</v>
      </c>
      <c r="C10930" t="s">
        <v>77</v>
      </c>
      <c r="D10930">
        <v>47.09</v>
      </c>
    </row>
    <row r="10931" spans="1:4" x14ac:dyDescent="0.2">
      <c r="A10931">
        <v>92345</v>
      </c>
      <c r="B10931" t="s">
        <v>11699</v>
      </c>
      <c r="C10931" t="s">
        <v>77</v>
      </c>
      <c r="D10931">
        <v>60.13</v>
      </c>
    </row>
    <row r="10932" spans="1:4" x14ac:dyDescent="0.2">
      <c r="A10932">
        <v>92376</v>
      </c>
      <c r="B10932" t="s">
        <v>11700</v>
      </c>
      <c r="C10932" t="s">
        <v>77</v>
      </c>
      <c r="D10932">
        <v>60.08</v>
      </c>
    </row>
    <row r="10933" spans="1:4" x14ac:dyDescent="0.2">
      <c r="A10933">
        <v>92347</v>
      </c>
      <c r="B10933" t="s">
        <v>11701</v>
      </c>
      <c r="C10933" t="s">
        <v>77</v>
      </c>
      <c r="D10933">
        <v>86.5</v>
      </c>
    </row>
    <row r="10934" spans="1:4" x14ac:dyDescent="0.2">
      <c r="A10934">
        <v>92378</v>
      </c>
      <c r="B10934" t="s">
        <v>11702</v>
      </c>
      <c r="C10934" t="s">
        <v>77</v>
      </c>
      <c r="D10934">
        <v>88.15</v>
      </c>
    </row>
    <row r="10935" spans="1:4" x14ac:dyDescent="0.2">
      <c r="A10935">
        <v>92349</v>
      </c>
      <c r="B10935" t="s">
        <v>11703</v>
      </c>
      <c r="C10935" t="s">
        <v>77</v>
      </c>
      <c r="D10935">
        <v>115.75</v>
      </c>
    </row>
    <row r="10936" spans="1:4" x14ac:dyDescent="0.2">
      <c r="A10936">
        <v>92380</v>
      </c>
      <c r="B10936" t="s">
        <v>11704</v>
      </c>
      <c r="C10936" t="s">
        <v>77</v>
      </c>
      <c r="D10936">
        <v>119.13</v>
      </c>
    </row>
    <row r="10937" spans="1:4" x14ac:dyDescent="0.2">
      <c r="A10937">
        <v>101917</v>
      </c>
      <c r="B10937" t="s">
        <v>11705</v>
      </c>
      <c r="C10937" t="s">
        <v>77</v>
      </c>
      <c r="D10937">
        <v>164.83</v>
      </c>
    </row>
    <row r="10938" spans="1:4" x14ac:dyDescent="0.2">
      <c r="A10938">
        <v>101924</v>
      </c>
      <c r="B10938" t="s">
        <v>11706</v>
      </c>
      <c r="C10938" t="s">
        <v>77</v>
      </c>
      <c r="D10938">
        <v>155.78</v>
      </c>
    </row>
    <row r="10939" spans="1:4" x14ac:dyDescent="0.2">
      <c r="A10939">
        <v>101933</v>
      </c>
      <c r="B10939" t="s">
        <v>11707</v>
      </c>
      <c r="C10939" t="s">
        <v>77</v>
      </c>
      <c r="D10939">
        <v>161.35</v>
      </c>
    </row>
    <row r="10940" spans="1:4" x14ac:dyDescent="0.2">
      <c r="A10940">
        <v>92692</v>
      </c>
      <c r="B10940" t="s">
        <v>11708</v>
      </c>
      <c r="C10940" t="s">
        <v>77</v>
      </c>
      <c r="D10940">
        <v>13.08</v>
      </c>
    </row>
    <row r="10941" spans="1:4" x14ac:dyDescent="0.2">
      <c r="A10941">
        <v>92694</v>
      </c>
      <c r="B10941" t="s">
        <v>11709</v>
      </c>
      <c r="C10941" t="s">
        <v>77</v>
      </c>
      <c r="D10941">
        <v>20.91</v>
      </c>
    </row>
    <row r="10942" spans="1:4" x14ac:dyDescent="0.2">
      <c r="A10942">
        <v>92696</v>
      </c>
      <c r="B10942" t="s">
        <v>11710</v>
      </c>
      <c r="C10942" t="s">
        <v>77</v>
      </c>
      <c r="D10942">
        <v>32.869999999999997</v>
      </c>
    </row>
    <row r="10943" spans="1:4" x14ac:dyDescent="0.2">
      <c r="A10943">
        <v>92657</v>
      </c>
      <c r="B10943" t="s">
        <v>11711</v>
      </c>
      <c r="C10943" t="s">
        <v>77</v>
      </c>
      <c r="D10943">
        <v>24.16</v>
      </c>
    </row>
    <row r="10944" spans="1:4" x14ac:dyDescent="0.2">
      <c r="A10944">
        <v>92659</v>
      </c>
      <c r="B10944" t="s">
        <v>11712</v>
      </c>
      <c r="C10944" t="s">
        <v>77</v>
      </c>
      <c r="D10944">
        <v>29.51</v>
      </c>
    </row>
    <row r="10945" spans="1:4" x14ac:dyDescent="0.2">
      <c r="A10945">
        <v>92661</v>
      </c>
      <c r="B10945" t="s">
        <v>11713</v>
      </c>
      <c r="C10945" t="s">
        <v>77</v>
      </c>
      <c r="D10945">
        <v>35.020000000000003</v>
      </c>
    </row>
    <row r="10946" spans="1:4" x14ac:dyDescent="0.2">
      <c r="A10946">
        <v>92663</v>
      </c>
      <c r="B10946" t="s">
        <v>11714</v>
      </c>
      <c r="C10946" t="s">
        <v>77</v>
      </c>
      <c r="D10946">
        <v>46.52</v>
      </c>
    </row>
    <row r="10947" spans="1:4" x14ac:dyDescent="0.2">
      <c r="A10947">
        <v>92665</v>
      </c>
      <c r="B10947" t="s">
        <v>11715</v>
      </c>
      <c r="C10947" t="s">
        <v>77</v>
      </c>
      <c r="D10947">
        <v>63.52</v>
      </c>
    </row>
    <row r="10948" spans="1:4" x14ac:dyDescent="0.2">
      <c r="A10948">
        <v>92667</v>
      </c>
      <c r="B10948" t="s">
        <v>11716</v>
      </c>
      <c r="C10948" t="s">
        <v>77</v>
      </c>
      <c r="D10948">
        <v>92.77</v>
      </c>
    </row>
    <row r="10949" spans="1:4" x14ac:dyDescent="0.2">
      <c r="A10949">
        <v>92369</v>
      </c>
      <c r="B10949" t="s">
        <v>11717</v>
      </c>
      <c r="C10949" t="s">
        <v>77</v>
      </c>
      <c r="D10949">
        <v>33.270000000000003</v>
      </c>
    </row>
    <row r="10950" spans="1:4" x14ac:dyDescent="0.2">
      <c r="A10950">
        <v>92371</v>
      </c>
      <c r="B10950" t="s">
        <v>11718</v>
      </c>
      <c r="C10950" t="s">
        <v>77</v>
      </c>
      <c r="D10950">
        <v>39.86</v>
      </c>
    </row>
    <row r="10951" spans="1:4" x14ac:dyDescent="0.2">
      <c r="A10951">
        <v>92373</v>
      </c>
      <c r="B10951" t="s">
        <v>11719</v>
      </c>
      <c r="C10951" t="s">
        <v>77</v>
      </c>
      <c r="D10951">
        <v>46.82</v>
      </c>
    </row>
    <row r="10952" spans="1:4" x14ac:dyDescent="0.2">
      <c r="A10952">
        <v>92344</v>
      </c>
      <c r="B10952" t="s">
        <v>11720</v>
      </c>
      <c r="C10952" t="s">
        <v>77</v>
      </c>
      <c r="D10952">
        <v>60.15</v>
      </c>
    </row>
    <row r="10953" spans="1:4" x14ac:dyDescent="0.2">
      <c r="A10953">
        <v>92375</v>
      </c>
      <c r="B10953" t="s">
        <v>11721</v>
      </c>
      <c r="C10953" t="s">
        <v>77</v>
      </c>
      <c r="D10953">
        <v>60.1</v>
      </c>
    </row>
    <row r="10954" spans="1:4" x14ac:dyDescent="0.2">
      <c r="A10954">
        <v>92346</v>
      </c>
      <c r="B10954" t="s">
        <v>11722</v>
      </c>
      <c r="C10954" t="s">
        <v>77</v>
      </c>
      <c r="D10954">
        <v>78.16</v>
      </c>
    </row>
    <row r="10955" spans="1:4" x14ac:dyDescent="0.2">
      <c r="A10955">
        <v>92377</v>
      </c>
      <c r="B10955" t="s">
        <v>11723</v>
      </c>
      <c r="C10955" t="s">
        <v>77</v>
      </c>
      <c r="D10955">
        <v>79.81</v>
      </c>
    </row>
    <row r="10956" spans="1:4" x14ac:dyDescent="0.2">
      <c r="A10956">
        <v>92348</v>
      </c>
      <c r="B10956" t="s">
        <v>11724</v>
      </c>
      <c r="C10956" t="s">
        <v>77</v>
      </c>
      <c r="D10956">
        <v>108.33</v>
      </c>
    </row>
    <row r="10957" spans="1:4" x14ac:dyDescent="0.2">
      <c r="A10957">
        <v>92379</v>
      </c>
      <c r="B10957" t="s">
        <v>11725</v>
      </c>
      <c r="C10957" t="s">
        <v>77</v>
      </c>
      <c r="D10957">
        <v>111.71</v>
      </c>
    </row>
    <row r="10958" spans="1:4" x14ac:dyDescent="0.2">
      <c r="A10958">
        <v>95696</v>
      </c>
      <c r="B10958" t="s">
        <v>11726</v>
      </c>
      <c r="C10958" t="s">
        <v>77</v>
      </c>
      <c r="D10958">
        <v>40.020000000000003</v>
      </c>
    </row>
    <row r="10959" spans="1:4" x14ac:dyDescent="0.2">
      <c r="A10959">
        <v>92335</v>
      </c>
      <c r="B10959" t="s">
        <v>11727</v>
      </c>
      <c r="C10959" t="s">
        <v>54</v>
      </c>
      <c r="D10959">
        <v>91.3</v>
      </c>
    </row>
    <row r="10960" spans="1:4" x14ac:dyDescent="0.2">
      <c r="A10960">
        <v>92336</v>
      </c>
      <c r="B10960" t="s">
        <v>11728</v>
      </c>
      <c r="C10960" t="s">
        <v>54</v>
      </c>
      <c r="D10960">
        <v>112.18</v>
      </c>
    </row>
    <row r="10961" spans="1:4" x14ac:dyDescent="0.2">
      <c r="A10961">
        <v>92337</v>
      </c>
      <c r="B10961" t="s">
        <v>783</v>
      </c>
      <c r="C10961" t="s">
        <v>54</v>
      </c>
      <c r="D10961">
        <v>147.80000000000001</v>
      </c>
    </row>
    <row r="10962" spans="1:4" x14ac:dyDescent="0.2">
      <c r="A10962">
        <v>92687</v>
      </c>
      <c r="B10962" t="s">
        <v>11729</v>
      </c>
      <c r="C10962" t="s">
        <v>54</v>
      </c>
      <c r="D10962">
        <v>28.12</v>
      </c>
    </row>
    <row r="10963" spans="1:4" x14ac:dyDescent="0.2">
      <c r="A10963">
        <v>92688</v>
      </c>
      <c r="B10963" t="s">
        <v>11730</v>
      </c>
      <c r="C10963" t="s">
        <v>54</v>
      </c>
      <c r="D10963">
        <v>39.340000000000003</v>
      </c>
    </row>
    <row r="10964" spans="1:4" x14ac:dyDescent="0.2">
      <c r="A10964">
        <v>97536</v>
      </c>
      <c r="B10964" t="s">
        <v>11731</v>
      </c>
      <c r="C10964" t="s">
        <v>54</v>
      </c>
      <c r="D10964">
        <v>60.42</v>
      </c>
    </row>
    <row r="10965" spans="1:4" x14ac:dyDescent="0.2">
      <c r="A10965">
        <v>97535</v>
      </c>
      <c r="B10965" t="s">
        <v>11732</v>
      </c>
      <c r="C10965" t="s">
        <v>54</v>
      </c>
      <c r="D10965">
        <v>49.69</v>
      </c>
    </row>
    <row r="10966" spans="1:4" x14ac:dyDescent="0.2">
      <c r="A10966">
        <v>92652</v>
      </c>
      <c r="B10966" t="s">
        <v>11733</v>
      </c>
      <c r="C10966" t="s">
        <v>54</v>
      </c>
      <c r="D10966">
        <v>60.1</v>
      </c>
    </row>
    <row r="10967" spans="1:4" x14ac:dyDescent="0.2">
      <c r="A10967">
        <v>92653</v>
      </c>
      <c r="B10967" t="s">
        <v>11734</v>
      </c>
      <c r="C10967" t="s">
        <v>54</v>
      </c>
      <c r="D10967">
        <v>68.5</v>
      </c>
    </row>
    <row r="10968" spans="1:4" x14ac:dyDescent="0.2">
      <c r="A10968">
        <v>92654</v>
      </c>
      <c r="B10968" t="s">
        <v>11735</v>
      </c>
      <c r="C10968" t="s">
        <v>54</v>
      </c>
      <c r="D10968">
        <v>93.59</v>
      </c>
    </row>
    <row r="10969" spans="1:4" x14ac:dyDescent="0.2">
      <c r="A10969">
        <v>92655</v>
      </c>
      <c r="B10969" t="s">
        <v>11736</v>
      </c>
      <c r="C10969" t="s">
        <v>54</v>
      </c>
      <c r="D10969">
        <v>114.06</v>
      </c>
    </row>
    <row r="10970" spans="1:4" x14ac:dyDescent="0.2">
      <c r="A10970">
        <v>92656</v>
      </c>
      <c r="B10970" t="s">
        <v>11737</v>
      </c>
      <c r="C10970" t="s">
        <v>54</v>
      </c>
      <c r="D10970">
        <v>149.24</v>
      </c>
    </row>
    <row r="10971" spans="1:4" x14ac:dyDescent="0.2">
      <c r="A10971">
        <v>101918</v>
      </c>
      <c r="B10971" t="s">
        <v>11738</v>
      </c>
      <c r="C10971" t="s">
        <v>54</v>
      </c>
      <c r="D10971">
        <v>210.54</v>
      </c>
    </row>
    <row r="10972" spans="1:4" x14ac:dyDescent="0.2">
      <c r="A10972">
        <v>101927</v>
      </c>
      <c r="B10972" t="s">
        <v>11739</v>
      </c>
      <c r="C10972" t="s">
        <v>54</v>
      </c>
      <c r="D10972">
        <v>195.97</v>
      </c>
    </row>
    <row r="10973" spans="1:4" x14ac:dyDescent="0.2">
      <c r="A10973">
        <v>97498</v>
      </c>
      <c r="B10973" t="s">
        <v>11740</v>
      </c>
      <c r="C10973" t="s">
        <v>54</v>
      </c>
      <c r="D10973">
        <v>45.02</v>
      </c>
    </row>
    <row r="10974" spans="1:4" x14ac:dyDescent="0.2">
      <c r="A10974">
        <v>92364</v>
      </c>
      <c r="B10974" t="s">
        <v>11741</v>
      </c>
      <c r="C10974" t="s">
        <v>54</v>
      </c>
      <c r="D10974">
        <v>55.43</v>
      </c>
    </row>
    <row r="10975" spans="1:4" x14ac:dyDescent="0.2">
      <c r="A10975">
        <v>92365</v>
      </c>
      <c r="B10975" t="s">
        <v>11742</v>
      </c>
      <c r="C10975" t="s">
        <v>54</v>
      </c>
      <c r="D10975">
        <v>63.78</v>
      </c>
    </row>
    <row r="10976" spans="1:4" x14ac:dyDescent="0.2">
      <c r="A10976">
        <v>92341</v>
      </c>
      <c r="B10976" t="s">
        <v>11743</v>
      </c>
      <c r="C10976" t="s">
        <v>54</v>
      </c>
      <c r="D10976">
        <v>101.54</v>
      </c>
    </row>
    <row r="10977" spans="1:4" x14ac:dyDescent="0.2">
      <c r="A10977">
        <v>92366</v>
      </c>
      <c r="B10977" t="s">
        <v>11744</v>
      </c>
      <c r="C10977" t="s">
        <v>54</v>
      </c>
      <c r="D10977">
        <v>88.87</v>
      </c>
    </row>
    <row r="10978" spans="1:4" x14ac:dyDescent="0.2">
      <c r="A10978">
        <v>92342</v>
      </c>
      <c r="B10978" t="s">
        <v>11745</v>
      </c>
      <c r="C10978" t="s">
        <v>54</v>
      </c>
      <c r="D10978">
        <v>122.49</v>
      </c>
    </row>
    <row r="10979" spans="1:4" x14ac:dyDescent="0.2">
      <c r="A10979">
        <v>92367</v>
      </c>
      <c r="B10979" t="s">
        <v>11746</v>
      </c>
      <c r="C10979" t="s">
        <v>54</v>
      </c>
      <c r="D10979">
        <v>109.24</v>
      </c>
    </row>
    <row r="10980" spans="1:4" x14ac:dyDescent="0.2">
      <c r="A10980">
        <v>92343</v>
      </c>
      <c r="B10980" t="s">
        <v>11747</v>
      </c>
      <c r="C10980" t="s">
        <v>54</v>
      </c>
      <c r="D10980">
        <v>158.21</v>
      </c>
    </row>
    <row r="10981" spans="1:4" x14ac:dyDescent="0.2">
      <c r="A10981">
        <v>92368</v>
      </c>
      <c r="B10981" t="s">
        <v>11748</v>
      </c>
      <c r="C10981" t="s">
        <v>54</v>
      </c>
      <c r="D10981">
        <v>144.43</v>
      </c>
    </row>
    <row r="10982" spans="1:4" x14ac:dyDescent="0.2">
      <c r="A10982">
        <v>92689</v>
      </c>
      <c r="B10982" t="s">
        <v>11749</v>
      </c>
      <c r="C10982" t="s">
        <v>54</v>
      </c>
      <c r="D10982">
        <v>51.85</v>
      </c>
    </row>
    <row r="10983" spans="1:4" x14ac:dyDescent="0.2">
      <c r="A10983">
        <v>92690</v>
      </c>
      <c r="B10983" t="s">
        <v>11750</v>
      </c>
      <c r="C10983" t="s">
        <v>54</v>
      </c>
      <c r="D10983">
        <v>73.8</v>
      </c>
    </row>
    <row r="10984" spans="1:4" x14ac:dyDescent="0.2">
      <c r="A10984">
        <v>92691</v>
      </c>
      <c r="B10984" t="s">
        <v>11751</v>
      </c>
      <c r="C10984" t="s">
        <v>54</v>
      </c>
      <c r="D10984">
        <v>95.22</v>
      </c>
    </row>
    <row r="10985" spans="1:4" x14ac:dyDescent="0.2">
      <c r="A10985">
        <v>92359</v>
      </c>
      <c r="B10985" t="s">
        <v>11752</v>
      </c>
      <c r="C10985" t="s">
        <v>54</v>
      </c>
      <c r="D10985">
        <v>70.2</v>
      </c>
    </row>
    <row r="10986" spans="1:4" x14ac:dyDescent="0.2">
      <c r="A10986">
        <v>92645</v>
      </c>
      <c r="B10986" t="s">
        <v>11753</v>
      </c>
      <c r="C10986" t="s">
        <v>54</v>
      </c>
      <c r="D10986">
        <v>73.97</v>
      </c>
    </row>
    <row r="10987" spans="1:4" x14ac:dyDescent="0.2">
      <c r="A10987">
        <v>92360</v>
      </c>
      <c r="B10987" t="s">
        <v>11754</v>
      </c>
      <c r="C10987" t="s">
        <v>54</v>
      </c>
      <c r="D10987">
        <v>93.86</v>
      </c>
    </row>
    <row r="10988" spans="1:4" x14ac:dyDescent="0.2">
      <c r="A10988">
        <v>92646</v>
      </c>
      <c r="B10988" t="s">
        <v>11755</v>
      </c>
      <c r="C10988" t="s">
        <v>54</v>
      </c>
      <c r="D10988">
        <v>97.63</v>
      </c>
    </row>
    <row r="10989" spans="1:4" x14ac:dyDescent="0.2">
      <c r="A10989">
        <v>95697</v>
      </c>
      <c r="B10989" t="s">
        <v>11756</v>
      </c>
      <c r="C10989" t="s">
        <v>54</v>
      </c>
      <c r="D10989">
        <v>103.07</v>
      </c>
    </row>
    <row r="10990" spans="1:4" x14ac:dyDescent="0.2">
      <c r="A10990">
        <v>92648</v>
      </c>
      <c r="B10990" t="s">
        <v>11757</v>
      </c>
      <c r="C10990" t="s">
        <v>54</v>
      </c>
      <c r="D10990">
        <v>106.83</v>
      </c>
    </row>
    <row r="10991" spans="1:4" x14ac:dyDescent="0.2">
      <c r="A10991">
        <v>92338</v>
      </c>
      <c r="B10991" t="s">
        <v>11758</v>
      </c>
      <c r="C10991" t="s">
        <v>54</v>
      </c>
      <c r="D10991">
        <v>147.56</v>
      </c>
    </row>
    <row r="10992" spans="1:4" x14ac:dyDescent="0.2">
      <c r="A10992">
        <v>92361</v>
      </c>
      <c r="B10992" t="s">
        <v>11759</v>
      </c>
      <c r="C10992" t="s">
        <v>54</v>
      </c>
      <c r="D10992">
        <v>126.61</v>
      </c>
    </row>
    <row r="10993" spans="1:4" x14ac:dyDescent="0.2">
      <c r="A10993">
        <v>92649</v>
      </c>
      <c r="B10993" t="s">
        <v>11760</v>
      </c>
      <c r="C10993" t="s">
        <v>54</v>
      </c>
      <c r="D10993">
        <v>130.38</v>
      </c>
    </row>
    <row r="10994" spans="1:4" x14ac:dyDescent="0.2">
      <c r="A10994">
        <v>92339</v>
      </c>
      <c r="B10994" t="s">
        <v>11761</v>
      </c>
      <c r="C10994" t="s">
        <v>54</v>
      </c>
      <c r="D10994">
        <v>224.5</v>
      </c>
    </row>
    <row r="10995" spans="1:4" x14ac:dyDescent="0.2">
      <c r="A10995">
        <v>92362</v>
      </c>
      <c r="B10995" t="s">
        <v>11762</v>
      </c>
      <c r="C10995" t="s">
        <v>54</v>
      </c>
      <c r="D10995">
        <v>202.74</v>
      </c>
    </row>
    <row r="10996" spans="1:4" x14ac:dyDescent="0.2">
      <c r="A10996">
        <v>92650</v>
      </c>
      <c r="B10996" t="s">
        <v>11763</v>
      </c>
      <c r="C10996" t="s">
        <v>54</v>
      </c>
      <c r="D10996">
        <v>206.51</v>
      </c>
    </row>
    <row r="10997" spans="1:4" x14ac:dyDescent="0.2">
      <c r="A10997">
        <v>97439</v>
      </c>
      <c r="B10997" t="s">
        <v>11764</v>
      </c>
      <c r="C10997" t="s">
        <v>77</v>
      </c>
      <c r="D10997">
        <v>128.44</v>
      </c>
    </row>
    <row r="10998" spans="1:4" x14ac:dyDescent="0.2">
      <c r="A10998">
        <v>97440</v>
      </c>
      <c r="B10998" t="s">
        <v>11765</v>
      </c>
      <c r="C10998" t="s">
        <v>77</v>
      </c>
      <c r="D10998">
        <v>153.83000000000001</v>
      </c>
    </row>
    <row r="10999" spans="1:4" x14ac:dyDescent="0.2">
      <c r="A10999">
        <v>97442</v>
      </c>
      <c r="B10999" t="s">
        <v>11766</v>
      </c>
      <c r="C10999" t="s">
        <v>77</v>
      </c>
      <c r="D10999">
        <v>169.93</v>
      </c>
    </row>
    <row r="11000" spans="1:4" x14ac:dyDescent="0.2">
      <c r="A11000">
        <v>97552</v>
      </c>
      <c r="B11000" t="s">
        <v>11767</v>
      </c>
      <c r="C11000" t="s">
        <v>77</v>
      </c>
      <c r="D11000">
        <v>48.47</v>
      </c>
    </row>
    <row r="11001" spans="1:4" x14ac:dyDescent="0.2">
      <c r="A11001">
        <v>97553</v>
      </c>
      <c r="B11001" t="s">
        <v>11768</v>
      </c>
      <c r="C11001" t="s">
        <v>77</v>
      </c>
      <c r="D11001">
        <v>69.760000000000005</v>
      </c>
    </row>
    <row r="11002" spans="1:4" x14ac:dyDescent="0.2">
      <c r="A11002">
        <v>97554</v>
      </c>
      <c r="B11002" t="s">
        <v>11769</v>
      </c>
      <c r="C11002" t="s">
        <v>77</v>
      </c>
      <c r="D11002">
        <v>120.64</v>
      </c>
    </row>
    <row r="11003" spans="1:4" x14ac:dyDescent="0.2">
      <c r="A11003">
        <v>97491</v>
      </c>
      <c r="B11003" t="s">
        <v>11770</v>
      </c>
      <c r="C11003" t="s">
        <v>77</v>
      </c>
      <c r="D11003">
        <v>85.7</v>
      </c>
    </row>
    <row r="11004" spans="1:4" x14ac:dyDescent="0.2">
      <c r="A11004">
        <v>97529</v>
      </c>
      <c r="B11004" t="s">
        <v>11771</v>
      </c>
      <c r="C11004" t="s">
        <v>77</v>
      </c>
      <c r="D11004">
        <v>80.650000000000006</v>
      </c>
    </row>
    <row r="11005" spans="1:4" x14ac:dyDescent="0.2">
      <c r="A11005">
        <v>97492</v>
      </c>
      <c r="B11005" t="s">
        <v>11772</v>
      </c>
      <c r="C11005" t="s">
        <v>77</v>
      </c>
      <c r="D11005">
        <v>125.8</v>
      </c>
    </row>
    <row r="11006" spans="1:4" x14ac:dyDescent="0.2">
      <c r="A11006">
        <v>97530</v>
      </c>
      <c r="B11006" t="s">
        <v>11773</v>
      </c>
      <c r="C11006" t="s">
        <v>77</v>
      </c>
      <c r="D11006">
        <v>116.75</v>
      </c>
    </row>
    <row r="11007" spans="1:4" x14ac:dyDescent="0.2">
      <c r="A11007">
        <v>97493</v>
      </c>
      <c r="B11007" t="s">
        <v>11774</v>
      </c>
      <c r="C11007" t="s">
        <v>77</v>
      </c>
      <c r="D11007">
        <v>162.25</v>
      </c>
    </row>
    <row r="11008" spans="1:4" x14ac:dyDescent="0.2">
      <c r="A11008">
        <v>97531</v>
      </c>
      <c r="B11008" t="s">
        <v>11775</v>
      </c>
      <c r="C11008" t="s">
        <v>77</v>
      </c>
      <c r="D11008">
        <v>148.77000000000001</v>
      </c>
    </row>
    <row r="11009" spans="1:4" x14ac:dyDescent="0.2">
      <c r="A11009">
        <v>97458</v>
      </c>
      <c r="B11009" t="s">
        <v>11776</v>
      </c>
      <c r="C11009" t="s">
        <v>77</v>
      </c>
      <c r="D11009">
        <v>283.67</v>
      </c>
    </row>
    <row r="11010" spans="1:4" x14ac:dyDescent="0.2">
      <c r="A11010">
        <v>97494</v>
      </c>
      <c r="B11010" t="s">
        <v>11777</v>
      </c>
      <c r="C11010" t="s">
        <v>77</v>
      </c>
      <c r="D11010">
        <v>251.89</v>
      </c>
    </row>
    <row r="11011" spans="1:4" x14ac:dyDescent="0.2">
      <c r="A11011">
        <v>97532</v>
      </c>
      <c r="B11011" t="s">
        <v>11778</v>
      </c>
      <c r="C11011" t="s">
        <v>77</v>
      </c>
      <c r="D11011">
        <v>232.9</v>
      </c>
    </row>
    <row r="11012" spans="1:4" x14ac:dyDescent="0.2">
      <c r="A11012">
        <v>97459</v>
      </c>
      <c r="B11012" t="s">
        <v>11779</v>
      </c>
      <c r="C11012" t="s">
        <v>77</v>
      </c>
      <c r="D11012">
        <v>488.3</v>
      </c>
    </row>
    <row r="11013" spans="1:4" x14ac:dyDescent="0.2">
      <c r="A11013">
        <v>97495</v>
      </c>
      <c r="B11013" t="s">
        <v>11780</v>
      </c>
      <c r="C11013" t="s">
        <v>77</v>
      </c>
      <c r="D11013">
        <v>461.95</v>
      </c>
    </row>
    <row r="11014" spans="1:4" x14ac:dyDescent="0.2">
      <c r="A11014">
        <v>97533</v>
      </c>
      <c r="B11014" t="s">
        <v>11781</v>
      </c>
      <c r="C11014" t="s">
        <v>77</v>
      </c>
      <c r="D11014">
        <v>438.58</v>
      </c>
    </row>
    <row r="11015" spans="1:4" x14ac:dyDescent="0.2">
      <c r="A11015">
        <v>97460</v>
      </c>
      <c r="B11015" t="s">
        <v>11782</v>
      </c>
      <c r="C11015" t="s">
        <v>77</v>
      </c>
      <c r="D11015">
        <v>751.72</v>
      </c>
    </row>
    <row r="11016" spans="1:4" x14ac:dyDescent="0.2">
      <c r="A11016">
        <v>97496</v>
      </c>
      <c r="B11016" t="s">
        <v>11783</v>
      </c>
      <c r="C11016" t="s">
        <v>77</v>
      </c>
      <c r="D11016">
        <v>730.78</v>
      </c>
    </row>
    <row r="11017" spans="1:4" x14ac:dyDescent="0.2">
      <c r="A11017">
        <v>97534</v>
      </c>
      <c r="B11017" t="s">
        <v>11784</v>
      </c>
      <c r="C11017" t="s">
        <v>77</v>
      </c>
      <c r="D11017">
        <v>695.01</v>
      </c>
    </row>
    <row r="11018" spans="1:4" x14ac:dyDescent="0.2">
      <c r="A11018">
        <v>101926</v>
      </c>
      <c r="B11018" t="s">
        <v>11785</v>
      </c>
      <c r="C11018" t="s">
        <v>77</v>
      </c>
      <c r="D11018">
        <v>334.79</v>
      </c>
    </row>
    <row r="11019" spans="1:4" x14ac:dyDescent="0.2">
      <c r="A11019">
        <v>101935</v>
      </c>
      <c r="B11019" t="s">
        <v>11786</v>
      </c>
      <c r="C11019" t="s">
        <v>77</v>
      </c>
      <c r="D11019">
        <v>345.94</v>
      </c>
    </row>
    <row r="11020" spans="1:4" x14ac:dyDescent="0.2">
      <c r="A11020">
        <v>92704</v>
      </c>
      <c r="B11020" t="s">
        <v>11787</v>
      </c>
      <c r="C11020" t="s">
        <v>77</v>
      </c>
      <c r="D11020">
        <v>24.6</v>
      </c>
    </row>
    <row r="11021" spans="1:4" x14ac:dyDescent="0.2">
      <c r="A11021">
        <v>92705</v>
      </c>
      <c r="B11021" t="s">
        <v>11788</v>
      </c>
      <c r="C11021" t="s">
        <v>77</v>
      </c>
      <c r="D11021">
        <v>39.82</v>
      </c>
    </row>
    <row r="11022" spans="1:4" x14ac:dyDescent="0.2">
      <c r="A11022">
        <v>92706</v>
      </c>
      <c r="B11022" t="s">
        <v>11789</v>
      </c>
      <c r="C11022" t="s">
        <v>77</v>
      </c>
      <c r="D11022">
        <v>64.48</v>
      </c>
    </row>
    <row r="11023" spans="1:4" x14ac:dyDescent="0.2">
      <c r="A11023">
        <v>92637</v>
      </c>
      <c r="B11023" t="s">
        <v>11790</v>
      </c>
      <c r="C11023" t="s">
        <v>77</v>
      </c>
      <c r="D11023">
        <v>65.209999999999994</v>
      </c>
    </row>
    <row r="11024" spans="1:4" x14ac:dyDescent="0.2">
      <c r="A11024">
        <v>92681</v>
      </c>
      <c r="B11024" t="s">
        <v>11791</v>
      </c>
      <c r="C11024" t="s">
        <v>77</v>
      </c>
      <c r="D11024">
        <v>46.95</v>
      </c>
    </row>
    <row r="11025" spans="1:4" x14ac:dyDescent="0.2">
      <c r="A11025">
        <v>92638</v>
      </c>
      <c r="B11025" t="s">
        <v>11792</v>
      </c>
      <c r="C11025" t="s">
        <v>77</v>
      </c>
      <c r="D11025">
        <v>78.760000000000005</v>
      </c>
    </row>
    <row r="11026" spans="1:4" x14ac:dyDescent="0.2">
      <c r="A11026">
        <v>92682</v>
      </c>
      <c r="B11026" t="s">
        <v>11793</v>
      </c>
      <c r="C11026" t="s">
        <v>77</v>
      </c>
      <c r="D11026">
        <v>58</v>
      </c>
    </row>
    <row r="11027" spans="1:4" x14ac:dyDescent="0.2">
      <c r="A11027">
        <v>92639</v>
      </c>
      <c r="B11027" t="s">
        <v>11794</v>
      </c>
      <c r="C11027" t="s">
        <v>77</v>
      </c>
      <c r="D11027">
        <v>90.74</v>
      </c>
    </row>
    <row r="11028" spans="1:4" x14ac:dyDescent="0.2">
      <c r="A11028">
        <v>92683</v>
      </c>
      <c r="B11028" t="s">
        <v>11795</v>
      </c>
      <c r="C11028" t="s">
        <v>77</v>
      </c>
      <c r="D11028">
        <v>67.19</v>
      </c>
    </row>
    <row r="11029" spans="1:4" x14ac:dyDescent="0.2">
      <c r="A11029">
        <v>92640</v>
      </c>
      <c r="B11029" t="s">
        <v>11796</v>
      </c>
      <c r="C11029" t="s">
        <v>77</v>
      </c>
      <c r="D11029">
        <v>116.69</v>
      </c>
    </row>
    <row r="11030" spans="1:4" x14ac:dyDescent="0.2">
      <c r="A11030">
        <v>92684</v>
      </c>
      <c r="B11030" t="s">
        <v>11797</v>
      </c>
      <c r="C11030" t="s">
        <v>77</v>
      </c>
      <c r="D11030">
        <v>89.56</v>
      </c>
    </row>
    <row r="11031" spans="1:4" x14ac:dyDescent="0.2">
      <c r="A11031">
        <v>92642</v>
      </c>
      <c r="B11031" t="s">
        <v>11798</v>
      </c>
      <c r="C11031" t="s">
        <v>77</v>
      </c>
      <c r="D11031">
        <v>174.13</v>
      </c>
    </row>
    <row r="11032" spans="1:4" x14ac:dyDescent="0.2">
      <c r="A11032">
        <v>92685</v>
      </c>
      <c r="B11032" t="s">
        <v>11799</v>
      </c>
      <c r="C11032" t="s">
        <v>77</v>
      </c>
      <c r="D11032">
        <v>141.66999999999999</v>
      </c>
    </row>
    <row r="11033" spans="1:4" x14ac:dyDescent="0.2">
      <c r="A11033">
        <v>92644</v>
      </c>
      <c r="B11033" t="s">
        <v>11800</v>
      </c>
      <c r="C11033" t="s">
        <v>77</v>
      </c>
      <c r="D11033">
        <v>217.94</v>
      </c>
    </row>
    <row r="11034" spans="1:4" x14ac:dyDescent="0.2">
      <c r="A11034">
        <v>92686</v>
      </c>
      <c r="B11034" t="s">
        <v>11801</v>
      </c>
      <c r="C11034" t="s">
        <v>77</v>
      </c>
      <c r="D11034">
        <v>180.07</v>
      </c>
    </row>
    <row r="11035" spans="1:4" x14ac:dyDescent="0.2">
      <c r="A11035">
        <v>92356</v>
      </c>
      <c r="B11035" t="s">
        <v>11802</v>
      </c>
      <c r="C11035" t="s">
        <v>77</v>
      </c>
      <c r="D11035">
        <v>116.83</v>
      </c>
    </row>
    <row r="11036" spans="1:4" x14ac:dyDescent="0.2">
      <c r="A11036">
        <v>92357</v>
      </c>
      <c r="B11036" t="s">
        <v>11803</v>
      </c>
      <c r="C11036" t="s">
        <v>77</v>
      </c>
      <c r="D11036">
        <v>170.86</v>
      </c>
    </row>
    <row r="11037" spans="1:4" x14ac:dyDescent="0.2">
      <c r="A11037">
        <v>92358</v>
      </c>
      <c r="B11037" t="s">
        <v>11804</v>
      </c>
      <c r="C11037" t="s">
        <v>77</v>
      </c>
      <c r="D11037">
        <v>211.19</v>
      </c>
    </row>
    <row r="11038" spans="1:4" x14ac:dyDescent="0.2">
      <c r="A11038">
        <v>101919</v>
      </c>
      <c r="B11038" t="s">
        <v>11805</v>
      </c>
      <c r="C11038" t="s">
        <v>77</v>
      </c>
      <c r="D11038">
        <v>338.86</v>
      </c>
    </row>
    <row r="11039" spans="1:4" x14ac:dyDescent="0.2">
      <c r="A11039">
        <v>101928</v>
      </c>
      <c r="B11039" t="s">
        <v>11806</v>
      </c>
      <c r="C11039" t="s">
        <v>77</v>
      </c>
      <c r="D11039">
        <v>344.43</v>
      </c>
    </row>
    <row r="11040" spans="1:4" x14ac:dyDescent="0.2">
      <c r="A11040">
        <v>92904</v>
      </c>
      <c r="B11040" t="s">
        <v>11807</v>
      </c>
      <c r="C11040" t="s">
        <v>77</v>
      </c>
      <c r="D11040">
        <v>28.21</v>
      </c>
    </row>
    <row r="11041" spans="1:4" x14ac:dyDescent="0.2">
      <c r="A11041">
        <v>92905</v>
      </c>
      <c r="B11041" t="s">
        <v>11808</v>
      </c>
      <c r="C11041" t="s">
        <v>77</v>
      </c>
      <c r="D11041">
        <v>40.659999999999997</v>
      </c>
    </row>
    <row r="11042" spans="1:4" x14ac:dyDescent="0.2">
      <c r="A11042">
        <v>92906</v>
      </c>
      <c r="B11042" t="s">
        <v>11809</v>
      </c>
      <c r="C11042" t="s">
        <v>77</v>
      </c>
      <c r="D11042">
        <v>50.48</v>
      </c>
    </row>
    <row r="11043" spans="1:4" x14ac:dyDescent="0.2">
      <c r="A11043">
        <v>92898</v>
      </c>
      <c r="B11043" t="s">
        <v>11810</v>
      </c>
      <c r="C11043" t="s">
        <v>77</v>
      </c>
      <c r="D11043">
        <v>41.77</v>
      </c>
    </row>
    <row r="11044" spans="1:4" x14ac:dyDescent="0.2">
      <c r="A11044">
        <v>92899</v>
      </c>
      <c r="B11044" t="s">
        <v>11811</v>
      </c>
      <c r="C11044" t="s">
        <v>77</v>
      </c>
      <c r="D11044">
        <v>60.86</v>
      </c>
    </row>
    <row r="11045" spans="1:4" x14ac:dyDescent="0.2">
      <c r="A11045">
        <v>92900</v>
      </c>
      <c r="B11045" t="s">
        <v>11812</v>
      </c>
      <c r="C11045" t="s">
        <v>77</v>
      </c>
      <c r="D11045">
        <v>72.89</v>
      </c>
    </row>
    <row r="11046" spans="1:4" x14ac:dyDescent="0.2">
      <c r="A11046">
        <v>92901</v>
      </c>
      <c r="B11046" t="s">
        <v>11813</v>
      </c>
      <c r="C11046" t="s">
        <v>77</v>
      </c>
      <c r="D11046">
        <v>100.65</v>
      </c>
    </row>
    <row r="11047" spans="1:4" x14ac:dyDescent="0.2">
      <c r="A11047">
        <v>92902</v>
      </c>
      <c r="B11047" t="s">
        <v>11814</v>
      </c>
      <c r="C11047" t="s">
        <v>77</v>
      </c>
      <c r="D11047">
        <v>156.61000000000001</v>
      </c>
    </row>
    <row r="11048" spans="1:4" x14ac:dyDescent="0.2">
      <c r="A11048">
        <v>92903</v>
      </c>
      <c r="B11048" t="s">
        <v>11815</v>
      </c>
      <c r="C11048" t="s">
        <v>77</v>
      </c>
      <c r="D11048">
        <v>233.62</v>
      </c>
    </row>
    <row r="11049" spans="1:4" x14ac:dyDescent="0.2">
      <c r="A11049">
        <v>92892</v>
      </c>
      <c r="B11049" t="s">
        <v>11816</v>
      </c>
      <c r="C11049" t="s">
        <v>77</v>
      </c>
      <c r="D11049">
        <v>50.88</v>
      </c>
    </row>
    <row r="11050" spans="1:4" x14ac:dyDescent="0.2">
      <c r="A11050">
        <v>92893</v>
      </c>
      <c r="B11050" t="s">
        <v>11817</v>
      </c>
      <c r="C11050" t="s">
        <v>77</v>
      </c>
      <c r="D11050">
        <v>71.209999999999994</v>
      </c>
    </row>
    <row r="11051" spans="1:4" x14ac:dyDescent="0.2">
      <c r="A11051">
        <v>92894</v>
      </c>
      <c r="B11051" t="s">
        <v>11818</v>
      </c>
      <c r="C11051" t="s">
        <v>77</v>
      </c>
      <c r="D11051">
        <v>84.69</v>
      </c>
    </row>
    <row r="11052" spans="1:4" x14ac:dyDescent="0.2">
      <c r="A11052">
        <v>92889</v>
      </c>
      <c r="B11052" t="s">
        <v>11819</v>
      </c>
      <c r="C11052" t="s">
        <v>77</v>
      </c>
      <c r="D11052">
        <v>114.28</v>
      </c>
    </row>
    <row r="11053" spans="1:4" x14ac:dyDescent="0.2">
      <c r="A11053">
        <v>92895</v>
      </c>
      <c r="B11053" t="s">
        <v>11820</v>
      </c>
      <c r="C11053" t="s">
        <v>77</v>
      </c>
      <c r="D11053">
        <v>114.23</v>
      </c>
    </row>
    <row r="11054" spans="1:4" x14ac:dyDescent="0.2">
      <c r="A11054">
        <v>92890</v>
      </c>
      <c r="B11054" t="s">
        <v>11821</v>
      </c>
      <c r="C11054" t="s">
        <v>77</v>
      </c>
      <c r="D11054">
        <v>171.25</v>
      </c>
    </row>
    <row r="11055" spans="1:4" x14ac:dyDescent="0.2">
      <c r="A11055">
        <v>92896</v>
      </c>
      <c r="B11055" t="s">
        <v>11822</v>
      </c>
      <c r="C11055" t="s">
        <v>77</v>
      </c>
      <c r="D11055">
        <v>172.9</v>
      </c>
    </row>
    <row r="11056" spans="1:4" x14ac:dyDescent="0.2">
      <c r="A11056">
        <v>92891</v>
      </c>
      <c r="B11056" t="s">
        <v>11823</v>
      </c>
      <c r="C11056" t="s">
        <v>77</v>
      </c>
      <c r="D11056">
        <v>249.18</v>
      </c>
    </row>
    <row r="11057" spans="1:4" x14ac:dyDescent="0.2">
      <c r="A11057">
        <v>92897</v>
      </c>
      <c r="B11057" t="s">
        <v>11824</v>
      </c>
      <c r="C11057" t="s">
        <v>77</v>
      </c>
      <c r="D11057">
        <v>252.56</v>
      </c>
    </row>
    <row r="11058" spans="1:4" x14ac:dyDescent="0.2">
      <c r="A11058">
        <v>100822</v>
      </c>
      <c r="B11058" t="s">
        <v>11825</v>
      </c>
      <c r="C11058" t="s">
        <v>77</v>
      </c>
      <c r="D11058">
        <v>0</v>
      </c>
    </row>
    <row r="11059" spans="1:4" x14ac:dyDescent="0.2">
      <c r="A11059">
        <v>100823</v>
      </c>
      <c r="B11059" t="s">
        <v>11826</v>
      </c>
      <c r="C11059" t="s">
        <v>77</v>
      </c>
      <c r="D11059">
        <v>0</v>
      </c>
    </row>
    <row r="11060" spans="1:4" x14ac:dyDescent="0.2">
      <c r="A11060">
        <v>100824</v>
      </c>
      <c r="B11060" t="s">
        <v>11827</v>
      </c>
      <c r="C11060" t="s">
        <v>77</v>
      </c>
      <c r="D11060">
        <v>0</v>
      </c>
    </row>
    <row r="11061" spans="1:4" x14ac:dyDescent="0.2">
      <c r="A11061">
        <v>100825</v>
      </c>
      <c r="B11061" t="s">
        <v>11828</v>
      </c>
      <c r="C11061" t="s">
        <v>77</v>
      </c>
      <c r="D11061">
        <v>0</v>
      </c>
    </row>
    <row r="11062" spans="1:4" x14ac:dyDescent="0.2">
      <c r="A11062">
        <v>100818</v>
      </c>
      <c r="B11062" t="s">
        <v>11829</v>
      </c>
      <c r="C11062" t="s">
        <v>77</v>
      </c>
      <c r="D11062">
        <v>0</v>
      </c>
    </row>
    <row r="11063" spans="1:4" x14ac:dyDescent="0.2">
      <c r="A11063">
        <v>100819</v>
      </c>
      <c r="B11063" t="s">
        <v>11830</v>
      </c>
      <c r="C11063" t="s">
        <v>77</v>
      </c>
      <c r="D11063">
        <v>0</v>
      </c>
    </row>
    <row r="11064" spans="1:4" x14ac:dyDescent="0.2">
      <c r="A11064">
        <v>100820</v>
      </c>
      <c r="B11064" t="s">
        <v>11831</v>
      </c>
      <c r="C11064" t="s">
        <v>77</v>
      </c>
      <c r="D11064">
        <v>0</v>
      </c>
    </row>
    <row r="11065" spans="1:4" x14ac:dyDescent="0.2">
      <c r="A11065">
        <v>100821</v>
      </c>
      <c r="B11065" t="s">
        <v>11832</v>
      </c>
      <c r="C11065" t="s">
        <v>77</v>
      </c>
      <c r="D11065">
        <v>0</v>
      </c>
    </row>
    <row r="11066" spans="1:4" x14ac:dyDescent="0.2">
      <c r="A11066">
        <v>100846</v>
      </c>
      <c r="B11066" t="s">
        <v>11833</v>
      </c>
      <c r="C11066" t="s">
        <v>77</v>
      </c>
      <c r="D11066">
        <v>0</v>
      </c>
    </row>
    <row r="11067" spans="1:4" x14ac:dyDescent="0.2">
      <c r="A11067">
        <v>100834</v>
      </c>
      <c r="B11067" t="s">
        <v>11834</v>
      </c>
      <c r="C11067" t="s">
        <v>77</v>
      </c>
      <c r="D11067">
        <v>0</v>
      </c>
    </row>
    <row r="11068" spans="1:4" x14ac:dyDescent="0.2">
      <c r="A11068">
        <v>100835</v>
      </c>
      <c r="B11068" t="s">
        <v>11835</v>
      </c>
      <c r="C11068" t="s">
        <v>77</v>
      </c>
      <c r="D11068">
        <v>0</v>
      </c>
    </row>
    <row r="11069" spans="1:4" x14ac:dyDescent="0.2">
      <c r="A11069">
        <v>100836</v>
      </c>
      <c r="B11069" t="s">
        <v>11836</v>
      </c>
      <c r="C11069" t="s">
        <v>77</v>
      </c>
      <c r="D11069">
        <v>0</v>
      </c>
    </row>
    <row r="11070" spans="1:4" x14ac:dyDescent="0.2">
      <c r="A11070">
        <v>100837</v>
      </c>
      <c r="B11070" t="s">
        <v>11837</v>
      </c>
      <c r="C11070" t="s">
        <v>77</v>
      </c>
      <c r="D11070">
        <v>0</v>
      </c>
    </row>
    <row r="11071" spans="1:4" x14ac:dyDescent="0.2">
      <c r="A11071">
        <v>100826</v>
      </c>
      <c r="B11071" t="s">
        <v>11838</v>
      </c>
      <c r="C11071" t="s">
        <v>77</v>
      </c>
      <c r="D11071">
        <v>0</v>
      </c>
    </row>
    <row r="11072" spans="1:4" x14ac:dyDescent="0.2">
      <c r="A11072">
        <v>100827</v>
      </c>
      <c r="B11072" t="s">
        <v>11839</v>
      </c>
      <c r="C11072" t="s">
        <v>77</v>
      </c>
      <c r="D11072">
        <v>0</v>
      </c>
    </row>
    <row r="11073" spans="1:4" x14ac:dyDescent="0.2">
      <c r="A11073">
        <v>100828</v>
      </c>
      <c r="B11073" t="s">
        <v>11840</v>
      </c>
      <c r="C11073" t="s">
        <v>77</v>
      </c>
      <c r="D11073">
        <v>0</v>
      </c>
    </row>
    <row r="11074" spans="1:4" x14ac:dyDescent="0.2">
      <c r="A11074">
        <v>100829</v>
      </c>
      <c r="B11074" t="s">
        <v>11841</v>
      </c>
      <c r="C11074" t="s">
        <v>77</v>
      </c>
      <c r="D11074">
        <v>0</v>
      </c>
    </row>
    <row r="11075" spans="1:4" x14ac:dyDescent="0.2">
      <c r="A11075">
        <v>100830</v>
      </c>
      <c r="B11075" t="s">
        <v>11842</v>
      </c>
      <c r="C11075" t="s">
        <v>77</v>
      </c>
      <c r="D11075">
        <v>0</v>
      </c>
    </row>
    <row r="11076" spans="1:4" x14ac:dyDescent="0.2">
      <c r="A11076">
        <v>100831</v>
      </c>
      <c r="B11076" t="s">
        <v>11843</v>
      </c>
      <c r="C11076" t="s">
        <v>77</v>
      </c>
      <c r="D11076">
        <v>0</v>
      </c>
    </row>
    <row r="11077" spans="1:4" x14ac:dyDescent="0.2">
      <c r="A11077">
        <v>100832</v>
      </c>
      <c r="B11077" t="s">
        <v>11844</v>
      </c>
      <c r="C11077" t="s">
        <v>77</v>
      </c>
      <c r="D11077">
        <v>0</v>
      </c>
    </row>
    <row r="11078" spans="1:4" x14ac:dyDescent="0.2">
      <c r="A11078">
        <v>100833</v>
      </c>
      <c r="B11078" t="s">
        <v>11845</v>
      </c>
      <c r="C11078" t="s">
        <v>77</v>
      </c>
      <c r="D11078">
        <v>0</v>
      </c>
    </row>
    <row r="11079" spans="1:4" x14ac:dyDescent="0.2">
      <c r="A11079">
        <v>100790</v>
      </c>
      <c r="B11079" t="s">
        <v>11846</v>
      </c>
      <c r="C11079" t="s">
        <v>77</v>
      </c>
      <c r="D11079">
        <v>0</v>
      </c>
    </row>
    <row r="11080" spans="1:4" x14ac:dyDescent="0.2">
      <c r="A11080">
        <v>100789</v>
      </c>
      <c r="B11080" t="s">
        <v>11847</v>
      </c>
      <c r="C11080" t="s">
        <v>77</v>
      </c>
      <c r="D11080">
        <v>0</v>
      </c>
    </row>
    <row r="11081" spans="1:4" x14ac:dyDescent="0.2">
      <c r="A11081">
        <v>100788</v>
      </c>
      <c r="B11081" t="s">
        <v>11848</v>
      </c>
      <c r="C11081" t="s">
        <v>77</v>
      </c>
      <c r="D11081">
        <v>644.99</v>
      </c>
    </row>
    <row r="11082" spans="1:4" x14ac:dyDescent="0.2">
      <c r="A11082">
        <v>100811</v>
      </c>
      <c r="B11082" t="s">
        <v>11849</v>
      </c>
      <c r="C11082" t="s">
        <v>77</v>
      </c>
      <c r="D11082">
        <v>0</v>
      </c>
    </row>
    <row r="11083" spans="1:4" x14ac:dyDescent="0.2">
      <c r="A11083">
        <v>100812</v>
      </c>
      <c r="B11083" t="s">
        <v>11850</v>
      </c>
      <c r="C11083" t="s">
        <v>77</v>
      </c>
      <c r="D11083">
        <v>0</v>
      </c>
    </row>
    <row r="11084" spans="1:4" x14ac:dyDescent="0.2">
      <c r="A11084">
        <v>100813</v>
      </c>
      <c r="B11084" t="s">
        <v>11851</v>
      </c>
      <c r="C11084" t="s">
        <v>77</v>
      </c>
      <c r="D11084">
        <v>0</v>
      </c>
    </row>
    <row r="11085" spans="1:4" x14ac:dyDescent="0.2">
      <c r="A11085">
        <v>100814</v>
      </c>
      <c r="B11085" t="s">
        <v>11852</v>
      </c>
      <c r="C11085" t="s">
        <v>77</v>
      </c>
      <c r="D11085">
        <v>0</v>
      </c>
    </row>
    <row r="11086" spans="1:4" x14ac:dyDescent="0.2">
      <c r="A11086">
        <v>100815</v>
      </c>
      <c r="B11086" t="s">
        <v>11853</v>
      </c>
      <c r="C11086" t="s">
        <v>77</v>
      </c>
      <c r="D11086">
        <v>0</v>
      </c>
    </row>
    <row r="11087" spans="1:4" x14ac:dyDescent="0.2">
      <c r="A11087">
        <v>100816</v>
      </c>
      <c r="B11087" t="s">
        <v>11854</v>
      </c>
      <c r="C11087" t="s">
        <v>77</v>
      </c>
      <c r="D11087">
        <v>0</v>
      </c>
    </row>
    <row r="11088" spans="1:4" x14ac:dyDescent="0.2">
      <c r="A11088">
        <v>100817</v>
      </c>
      <c r="B11088" t="s">
        <v>11855</v>
      </c>
      <c r="C11088" t="s">
        <v>77</v>
      </c>
      <c r="D11088">
        <v>0</v>
      </c>
    </row>
    <row r="11089" spans="1:4" x14ac:dyDescent="0.2">
      <c r="A11089">
        <v>100795</v>
      </c>
      <c r="B11089" t="s">
        <v>11856</v>
      </c>
      <c r="C11089" t="s">
        <v>54</v>
      </c>
      <c r="D11089">
        <v>0</v>
      </c>
    </row>
    <row r="11090" spans="1:4" x14ac:dyDescent="0.2">
      <c r="A11090">
        <v>100842</v>
      </c>
      <c r="B11090" t="s">
        <v>11857</v>
      </c>
      <c r="C11090" t="s">
        <v>54</v>
      </c>
      <c r="D11090">
        <v>0</v>
      </c>
    </row>
    <row r="11091" spans="1:4" x14ac:dyDescent="0.2">
      <c r="A11091">
        <v>100796</v>
      </c>
      <c r="B11091" t="s">
        <v>11858</v>
      </c>
      <c r="C11091" t="s">
        <v>54</v>
      </c>
      <c r="D11091">
        <v>0</v>
      </c>
    </row>
    <row r="11092" spans="1:4" x14ac:dyDescent="0.2">
      <c r="A11092">
        <v>100843</v>
      </c>
      <c r="B11092" t="s">
        <v>11859</v>
      </c>
      <c r="C11092" t="s">
        <v>54</v>
      </c>
      <c r="D11092">
        <v>0</v>
      </c>
    </row>
    <row r="11093" spans="1:4" x14ac:dyDescent="0.2">
      <c r="A11093">
        <v>100844</v>
      </c>
      <c r="B11093" t="s">
        <v>11860</v>
      </c>
      <c r="C11093" t="s">
        <v>54</v>
      </c>
      <c r="D11093">
        <v>0</v>
      </c>
    </row>
    <row r="11094" spans="1:4" x14ac:dyDescent="0.2">
      <c r="A11094">
        <v>100797</v>
      </c>
      <c r="B11094" t="s">
        <v>11861</v>
      </c>
      <c r="C11094" t="s">
        <v>54</v>
      </c>
      <c r="D11094">
        <v>0</v>
      </c>
    </row>
    <row r="11095" spans="1:4" x14ac:dyDescent="0.2">
      <c r="A11095">
        <v>100798</v>
      </c>
      <c r="B11095" t="s">
        <v>11862</v>
      </c>
      <c r="C11095" t="s">
        <v>54</v>
      </c>
      <c r="D11095">
        <v>0</v>
      </c>
    </row>
    <row r="11096" spans="1:4" x14ac:dyDescent="0.2">
      <c r="A11096">
        <v>100845</v>
      </c>
      <c r="B11096" t="s">
        <v>11863</v>
      </c>
      <c r="C11096" t="s">
        <v>54</v>
      </c>
      <c r="D11096">
        <v>0</v>
      </c>
    </row>
    <row r="11097" spans="1:4" x14ac:dyDescent="0.2">
      <c r="A11097">
        <v>100799</v>
      </c>
      <c r="B11097" t="s">
        <v>11864</v>
      </c>
      <c r="C11097" t="s">
        <v>54</v>
      </c>
      <c r="D11097">
        <v>16.98</v>
      </c>
    </row>
    <row r="11098" spans="1:4" x14ac:dyDescent="0.2">
      <c r="A11098">
        <v>100807</v>
      </c>
      <c r="B11098" t="s">
        <v>11865</v>
      </c>
      <c r="C11098" t="s">
        <v>54</v>
      </c>
      <c r="D11098">
        <v>22.54</v>
      </c>
    </row>
    <row r="11099" spans="1:4" x14ac:dyDescent="0.2">
      <c r="A11099">
        <v>100800</v>
      </c>
      <c r="B11099" t="s">
        <v>11866</v>
      </c>
      <c r="C11099" t="s">
        <v>54</v>
      </c>
      <c r="D11099">
        <v>24.13</v>
      </c>
    </row>
    <row r="11100" spans="1:4" x14ac:dyDescent="0.2">
      <c r="A11100">
        <v>100808</v>
      </c>
      <c r="B11100" t="s">
        <v>11867</v>
      </c>
      <c r="C11100" t="s">
        <v>54</v>
      </c>
      <c r="D11100">
        <v>30.72</v>
      </c>
    </row>
    <row r="11101" spans="1:4" x14ac:dyDescent="0.2">
      <c r="A11101">
        <v>100801</v>
      </c>
      <c r="B11101" t="s">
        <v>11868</v>
      </c>
      <c r="C11101" t="s">
        <v>54</v>
      </c>
      <c r="D11101">
        <v>31.55</v>
      </c>
    </row>
    <row r="11102" spans="1:4" x14ac:dyDescent="0.2">
      <c r="A11102">
        <v>100809</v>
      </c>
      <c r="B11102" t="s">
        <v>11869</v>
      </c>
      <c r="C11102" t="s">
        <v>54</v>
      </c>
      <c r="D11102">
        <v>39.44</v>
      </c>
    </row>
    <row r="11103" spans="1:4" x14ac:dyDescent="0.2">
      <c r="A11103">
        <v>100802</v>
      </c>
      <c r="B11103" t="s">
        <v>11870</v>
      </c>
      <c r="C11103" t="s">
        <v>54</v>
      </c>
      <c r="D11103">
        <v>42.06</v>
      </c>
    </row>
    <row r="11104" spans="1:4" x14ac:dyDescent="0.2">
      <c r="A11104">
        <v>100810</v>
      </c>
      <c r="B11104" t="s">
        <v>11871</v>
      </c>
      <c r="C11104" t="s">
        <v>54</v>
      </c>
      <c r="D11104">
        <v>51.76</v>
      </c>
    </row>
    <row r="11105" spans="1:4" x14ac:dyDescent="0.2">
      <c r="A11105">
        <v>100791</v>
      </c>
      <c r="B11105" t="s">
        <v>11872</v>
      </c>
      <c r="C11105" t="s">
        <v>54</v>
      </c>
      <c r="D11105">
        <v>16.510000000000002</v>
      </c>
    </row>
    <row r="11106" spans="1:4" x14ac:dyDescent="0.2">
      <c r="A11106">
        <v>100803</v>
      </c>
      <c r="B11106" t="s">
        <v>11873</v>
      </c>
      <c r="C11106" t="s">
        <v>54</v>
      </c>
      <c r="D11106">
        <v>15.53</v>
      </c>
    </row>
    <row r="11107" spans="1:4" x14ac:dyDescent="0.2">
      <c r="A11107">
        <v>100792</v>
      </c>
      <c r="B11107" t="s">
        <v>11874</v>
      </c>
      <c r="C11107" t="s">
        <v>54</v>
      </c>
      <c r="D11107">
        <v>23.66</v>
      </c>
    </row>
    <row r="11108" spans="1:4" x14ac:dyDescent="0.2">
      <c r="A11108">
        <v>100804</v>
      </c>
      <c r="B11108" t="s">
        <v>11875</v>
      </c>
      <c r="C11108" t="s">
        <v>54</v>
      </c>
      <c r="D11108">
        <v>22.5</v>
      </c>
    </row>
    <row r="11109" spans="1:4" x14ac:dyDescent="0.2">
      <c r="A11109">
        <v>100793</v>
      </c>
      <c r="B11109" t="s">
        <v>11876</v>
      </c>
      <c r="C11109" t="s">
        <v>54</v>
      </c>
      <c r="D11109">
        <v>31.08</v>
      </c>
    </row>
    <row r="11110" spans="1:4" x14ac:dyDescent="0.2">
      <c r="A11110">
        <v>100805</v>
      </c>
      <c r="B11110" t="s">
        <v>11877</v>
      </c>
      <c r="C11110" t="s">
        <v>54</v>
      </c>
      <c r="D11110">
        <v>29.69</v>
      </c>
    </row>
    <row r="11111" spans="1:4" x14ac:dyDescent="0.2">
      <c r="A11111">
        <v>100794</v>
      </c>
      <c r="B11111" t="s">
        <v>11878</v>
      </c>
      <c r="C11111" t="s">
        <v>54</v>
      </c>
      <c r="D11111">
        <v>41.59</v>
      </c>
    </row>
    <row r="11112" spans="1:4" x14ac:dyDescent="0.2">
      <c r="A11112">
        <v>100806</v>
      </c>
      <c r="B11112" t="s">
        <v>11879</v>
      </c>
      <c r="C11112" t="s">
        <v>54</v>
      </c>
      <c r="D11112">
        <v>39.89</v>
      </c>
    </row>
    <row r="11113" spans="1:4" x14ac:dyDescent="0.2">
      <c r="A11113">
        <v>100838</v>
      </c>
      <c r="B11113" t="s">
        <v>11880</v>
      </c>
      <c r="C11113" t="s">
        <v>77</v>
      </c>
      <c r="D11113">
        <v>0</v>
      </c>
    </row>
    <row r="11114" spans="1:4" x14ac:dyDescent="0.2">
      <c r="A11114">
        <v>100839</v>
      </c>
      <c r="B11114" t="s">
        <v>11881</v>
      </c>
      <c r="C11114" t="s">
        <v>77</v>
      </c>
      <c r="D11114">
        <v>0</v>
      </c>
    </row>
    <row r="11115" spans="1:4" x14ac:dyDescent="0.2">
      <c r="A11115">
        <v>100840</v>
      </c>
      <c r="B11115" t="s">
        <v>11882</v>
      </c>
      <c r="C11115" t="s">
        <v>77</v>
      </c>
      <c r="D11115">
        <v>0</v>
      </c>
    </row>
    <row r="11116" spans="1:4" x14ac:dyDescent="0.2">
      <c r="A11116">
        <v>100841</v>
      </c>
      <c r="B11116" t="s">
        <v>11883</v>
      </c>
      <c r="C11116" t="s">
        <v>77</v>
      </c>
      <c r="D11116">
        <v>0</v>
      </c>
    </row>
    <row r="11117" spans="1:4" x14ac:dyDescent="0.2">
      <c r="A11117">
        <v>103283</v>
      </c>
      <c r="B11117" t="s">
        <v>11884</v>
      </c>
      <c r="C11117" t="s">
        <v>77</v>
      </c>
      <c r="D11117">
        <v>0</v>
      </c>
    </row>
    <row r="11118" spans="1:4" x14ac:dyDescent="0.2">
      <c r="A11118">
        <v>103284</v>
      </c>
      <c r="B11118" t="s">
        <v>11885</v>
      </c>
      <c r="C11118" t="s">
        <v>77</v>
      </c>
      <c r="D11118">
        <v>0</v>
      </c>
    </row>
    <row r="11119" spans="1:4" x14ac:dyDescent="0.2">
      <c r="A11119">
        <v>103282</v>
      </c>
      <c r="B11119" t="s">
        <v>11886</v>
      </c>
      <c r="C11119" t="s">
        <v>77</v>
      </c>
      <c r="D11119">
        <v>0</v>
      </c>
    </row>
    <row r="11120" spans="1:4" x14ac:dyDescent="0.2">
      <c r="A11120">
        <v>103279</v>
      </c>
      <c r="B11120" t="s">
        <v>11887</v>
      </c>
      <c r="C11120" t="s">
        <v>77</v>
      </c>
      <c r="D11120">
        <v>0</v>
      </c>
    </row>
    <row r="11121" spans="1:4" x14ac:dyDescent="0.2">
      <c r="A11121">
        <v>103280</v>
      </c>
      <c r="B11121" t="s">
        <v>11888</v>
      </c>
      <c r="C11121" t="s">
        <v>77</v>
      </c>
      <c r="D11121">
        <v>0</v>
      </c>
    </row>
    <row r="11122" spans="1:4" x14ac:dyDescent="0.2">
      <c r="A11122">
        <v>103281</v>
      </c>
      <c r="B11122" t="s">
        <v>11889</v>
      </c>
      <c r="C11122" t="s">
        <v>77</v>
      </c>
      <c r="D11122">
        <v>0</v>
      </c>
    </row>
    <row r="11123" spans="1:4" x14ac:dyDescent="0.2">
      <c r="A11123">
        <v>103247</v>
      </c>
      <c r="B11123" t="s">
        <v>11890</v>
      </c>
      <c r="C11123" t="s">
        <v>77</v>
      </c>
      <c r="D11123">
        <v>3512.55</v>
      </c>
    </row>
    <row r="11124" spans="1:4" x14ac:dyDescent="0.2">
      <c r="A11124">
        <v>103250</v>
      </c>
      <c r="B11124" t="s">
        <v>11891</v>
      </c>
      <c r="C11124" t="s">
        <v>77</v>
      </c>
      <c r="D11124">
        <v>5134.33</v>
      </c>
    </row>
    <row r="11125" spans="1:4" x14ac:dyDescent="0.2">
      <c r="A11125">
        <v>103253</v>
      </c>
      <c r="B11125" t="s">
        <v>11892</v>
      </c>
      <c r="C11125" t="s">
        <v>77</v>
      </c>
      <c r="D11125">
        <v>7027.27</v>
      </c>
    </row>
    <row r="11126" spans="1:4" x14ac:dyDescent="0.2">
      <c r="A11126">
        <v>103244</v>
      </c>
      <c r="B11126" t="s">
        <v>11893</v>
      </c>
      <c r="C11126" t="s">
        <v>77</v>
      </c>
      <c r="D11126">
        <v>3156.82</v>
      </c>
    </row>
    <row r="11127" spans="1:4" x14ac:dyDescent="0.2">
      <c r="A11127">
        <v>103256</v>
      </c>
      <c r="B11127" t="s">
        <v>11894</v>
      </c>
      <c r="C11127" t="s">
        <v>77</v>
      </c>
      <c r="D11127">
        <v>13092.1</v>
      </c>
    </row>
    <row r="11128" spans="1:4" x14ac:dyDescent="0.2">
      <c r="A11128">
        <v>103258</v>
      </c>
      <c r="B11128" t="s">
        <v>11895</v>
      </c>
      <c r="C11128" t="s">
        <v>77</v>
      </c>
      <c r="D11128">
        <v>14648.38</v>
      </c>
    </row>
    <row r="11129" spans="1:4" x14ac:dyDescent="0.2">
      <c r="A11129">
        <v>103260</v>
      </c>
      <c r="B11129" t="s">
        <v>11896</v>
      </c>
      <c r="C11129" t="s">
        <v>77</v>
      </c>
      <c r="D11129">
        <v>8054.61</v>
      </c>
    </row>
    <row r="11130" spans="1:4" x14ac:dyDescent="0.2">
      <c r="A11130">
        <v>103261</v>
      </c>
      <c r="B11130" t="s">
        <v>11897</v>
      </c>
      <c r="C11130" t="s">
        <v>77</v>
      </c>
      <c r="D11130">
        <v>16532.009999999998</v>
      </c>
    </row>
    <row r="11131" spans="1:4" x14ac:dyDescent="0.2">
      <c r="A11131">
        <v>103263</v>
      </c>
      <c r="B11131" t="s">
        <v>11898</v>
      </c>
      <c r="C11131" t="s">
        <v>77</v>
      </c>
      <c r="D11131">
        <v>22904.78</v>
      </c>
    </row>
    <row r="11132" spans="1:4" x14ac:dyDescent="0.2">
      <c r="A11132">
        <v>103265</v>
      </c>
      <c r="B11132" t="s">
        <v>11899</v>
      </c>
      <c r="C11132" t="s">
        <v>77</v>
      </c>
      <c r="D11132">
        <v>27660.41</v>
      </c>
    </row>
    <row r="11133" spans="1:4" x14ac:dyDescent="0.2">
      <c r="A11133">
        <v>103268</v>
      </c>
      <c r="B11133" t="s">
        <v>11900</v>
      </c>
      <c r="C11133" t="s">
        <v>77</v>
      </c>
      <c r="D11133">
        <v>9678.42</v>
      </c>
    </row>
    <row r="11134" spans="1:4" x14ac:dyDescent="0.2">
      <c r="A11134">
        <v>103270</v>
      </c>
      <c r="B11134" t="s">
        <v>11901</v>
      </c>
      <c r="C11134" t="s">
        <v>77</v>
      </c>
      <c r="D11134">
        <v>10407.83</v>
      </c>
    </row>
    <row r="11135" spans="1:4" x14ac:dyDescent="0.2">
      <c r="A11135">
        <v>103272</v>
      </c>
      <c r="B11135" t="s">
        <v>11902</v>
      </c>
      <c r="C11135" t="s">
        <v>77</v>
      </c>
      <c r="D11135">
        <v>15273.56</v>
      </c>
    </row>
    <row r="11136" spans="1:4" x14ac:dyDescent="0.2">
      <c r="A11136">
        <v>103274</v>
      </c>
      <c r="B11136" t="s">
        <v>11903</v>
      </c>
      <c r="C11136" t="s">
        <v>77</v>
      </c>
      <c r="D11136">
        <v>17919.43</v>
      </c>
    </row>
    <row r="11137" spans="1:4" x14ac:dyDescent="0.2">
      <c r="A11137">
        <v>103276</v>
      </c>
      <c r="B11137" t="s">
        <v>11904</v>
      </c>
      <c r="C11137" t="s">
        <v>77</v>
      </c>
      <c r="D11137">
        <v>18717.310000000001</v>
      </c>
    </row>
    <row r="11138" spans="1:4" x14ac:dyDescent="0.2">
      <c r="A11138">
        <v>103267</v>
      </c>
      <c r="B11138" t="s">
        <v>11905</v>
      </c>
      <c r="C11138" t="s">
        <v>77</v>
      </c>
      <c r="D11138">
        <v>8134.76</v>
      </c>
    </row>
    <row r="11139" spans="1:4" x14ac:dyDescent="0.2">
      <c r="A11139">
        <v>103269</v>
      </c>
      <c r="B11139" t="s">
        <v>11906</v>
      </c>
      <c r="C11139" t="s">
        <v>77</v>
      </c>
      <c r="D11139">
        <v>10022.200000000001</v>
      </c>
    </row>
    <row r="11140" spans="1:4" x14ac:dyDescent="0.2">
      <c r="A11140">
        <v>103271</v>
      </c>
      <c r="B11140" t="s">
        <v>11907</v>
      </c>
      <c r="C11140" t="s">
        <v>77</v>
      </c>
      <c r="D11140">
        <v>14783.16</v>
      </c>
    </row>
    <row r="11141" spans="1:4" x14ac:dyDescent="0.2">
      <c r="A11141">
        <v>103273</v>
      </c>
      <c r="B11141" t="s">
        <v>11908</v>
      </c>
      <c r="C11141" t="s">
        <v>77</v>
      </c>
      <c r="D11141">
        <v>15613.03</v>
      </c>
    </row>
    <row r="11142" spans="1:4" x14ac:dyDescent="0.2">
      <c r="A11142">
        <v>103275</v>
      </c>
      <c r="B11142" t="s">
        <v>11909</v>
      </c>
      <c r="C11142" t="s">
        <v>77</v>
      </c>
      <c r="D11142">
        <v>17825.27</v>
      </c>
    </row>
    <row r="11143" spans="1:4" x14ac:dyDescent="0.2">
      <c r="A11143">
        <v>103248</v>
      </c>
      <c r="B11143" t="s">
        <v>11910</v>
      </c>
      <c r="C11143" t="s">
        <v>77</v>
      </c>
      <c r="D11143">
        <v>2855.63</v>
      </c>
    </row>
    <row r="11144" spans="1:4" x14ac:dyDescent="0.2">
      <c r="A11144">
        <v>103249</v>
      </c>
      <c r="B11144" t="s">
        <v>11911</v>
      </c>
      <c r="C11144" t="s">
        <v>77</v>
      </c>
      <c r="D11144">
        <v>3073.91</v>
      </c>
    </row>
    <row r="11145" spans="1:4" x14ac:dyDescent="0.2">
      <c r="A11145">
        <v>103251</v>
      </c>
      <c r="B11145" t="s">
        <v>11912</v>
      </c>
      <c r="C11145" t="s">
        <v>77</v>
      </c>
      <c r="D11145">
        <v>4037.17</v>
      </c>
    </row>
    <row r="11146" spans="1:4" x14ac:dyDescent="0.2">
      <c r="A11146">
        <v>103252</v>
      </c>
      <c r="B11146" t="s">
        <v>11913</v>
      </c>
      <c r="C11146" t="s">
        <v>77</v>
      </c>
      <c r="D11146">
        <v>4479.62</v>
      </c>
    </row>
    <row r="11147" spans="1:4" x14ac:dyDescent="0.2">
      <c r="A11147">
        <v>103254</v>
      </c>
      <c r="B11147" t="s">
        <v>11914</v>
      </c>
      <c r="C11147" t="s">
        <v>77</v>
      </c>
      <c r="D11147">
        <v>5233.53</v>
      </c>
    </row>
    <row r="11148" spans="1:4" x14ac:dyDescent="0.2">
      <c r="A11148">
        <v>103255</v>
      </c>
      <c r="B11148" t="s">
        <v>11915</v>
      </c>
      <c r="C11148" t="s">
        <v>77</v>
      </c>
      <c r="D11148">
        <v>5866.41</v>
      </c>
    </row>
    <row r="11149" spans="1:4" x14ac:dyDescent="0.2">
      <c r="A11149">
        <v>103245</v>
      </c>
      <c r="B11149" t="s">
        <v>11916</v>
      </c>
      <c r="C11149" t="s">
        <v>77</v>
      </c>
      <c r="D11149">
        <v>2472.88</v>
      </c>
    </row>
    <row r="11150" spans="1:4" x14ac:dyDescent="0.2">
      <c r="A11150">
        <v>103246</v>
      </c>
      <c r="B11150" t="s">
        <v>11917</v>
      </c>
      <c r="C11150" t="s">
        <v>77</v>
      </c>
      <c r="D11150">
        <v>2704.18</v>
      </c>
    </row>
    <row r="11151" spans="1:4" x14ac:dyDescent="0.2">
      <c r="A11151">
        <v>103257</v>
      </c>
      <c r="B11151" t="s">
        <v>11918</v>
      </c>
      <c r="C11151" t="s">
        <v>77</v>
      </c>
      <c r="D11151">
        <v>7432.4</v>
      </c>
    </row>
    <row r="11152" spans="1:4" x14ac:dyDescent="0.2">
      <c r="A11152">
        <v>103259</v>
      </c>
      <c r="B11152" t="s">
        <v>11919</v>
      </c>
      <c r="C11152" t="s">
        <v>77</v>
      </c>
      <c r="D11152">
        <v>7837.88</v>
      </c>
    </row>
    <row r="11153" spans="1:4" x14ac:dyDescent="0.2">
      <c r="A11153">
        <v>103262</v>
      </c>
      <c r="B11153" t="s">
        <v>11920</v>
      </c>
      <c r="C11153" t="s">
        <v>77</v>
      </c>
      <c r="D11153">
        <v>10326.719999999999</v>
      </c>
    </row>
    <row r="11154" spans="1:4" x14ac:dyDescent="0.2">
      <c r="A11154">
        <v>103264</v>
      </c>
      <c r="B11154" t="s">
        <v>11921</v>
      </c>
      <c r="C11154" t="s">
        <v>77</v>
      </c>
      <c r="D11154">
        <v>12744.95</v>
      </c>
    </row>
    <row r="11155" spans="1:4" x14ac:dyDescent="0.2">
      <c r="A11155">
        <v>103266</v>
      </c>
      <c r="B11155" t="s">
        <v>11922</v>
      </c>
      <c r="C11155" t="s">
        <v>77</v>
      </c>
      <c r="D11155">
        <v>14260.44</v>
      </c>
    </row>
    <row r="11156" spans="1:4" x14ac:dyDescent="0.2">
      <c r="A11156">
        <v>103277</v>
      </c>
      <c r="B11156" t="s">
        <v>11923</v>
      </c>
      <c r="C11156" t="s">
        <v>77</v>
      </c>
      <c r="D11156">
        <v>34641.17</v>
      </c>
    </row>
    <row r="11157" spans="1:4" x14ac:dyDescent="0.2">
      <c r="A11157">
        <v>103278</v>
      </c>
      <c r="B11157" t="s">
        <v>11924</v>
      </c>
      <c r="C11157" t="s">
        <v>77</v>
      </c>
      <c r="D11157">
        <v>44436.97</v>
      </c>
    </row>
    <row r="11158" spans="1:4" x14ac:dyDescent="0.2">
      <c r="A11158">
        <v>103285</v>
      </c>
      <c r="B11158" t="s">
        <v>11925</v>
      </c>
      <c r="C11158" t="s">
        <v>77</v>
      </c>
      <c r="D11158">
        <v>0</v>
      </c>
    </row>
    <row r="11159" spans="1:4" x14ac:dyDescent="0.2">
      <c r="A11159">
        <v>103286</v>
      </c>
      <c r="B11159" t="s">
        <v>11926</v>
      </c>
      <c r="C11159" t="s">
        <v>77</v>
      </c>
      <c r="D11159">
        <v>0</v>
      </c>
    </row>
    <row r="11160" spans="1:4" x14ac:dyDescent="0.2">
      <c r="A11160">
        <v>103287</v>
      </c>
      <c r="B11160" t="s">
        <v>11927</v>
      </c>
      <c r="C11160" t="s">
        <v>77</v>
      </c>
      <c r="D11160">
        <v>0</v>
      </c>
    </row>
    <row r="11161" spans="1:4" x14ac:dyDescent="0.2">
      <c r="A11161">
        <v>103288</v>
      </c>
      <c r="B11161" t="s">
        <v>11928</v>
      </c>
      <c r="C11161" t="s">
        <v>77</v>
      </c>
      <c r="D11161">
        <v>14.97</v>
      </c>
    </row>
    <row r="11162" spans="1:4" x14ac:dyDescent="0.2">
      <c r="A11162">
        <v>103291</v>
      </c>
      <c r="B11162" t="s">
        <v>11929</v>
      </c>
      <c r="C11162" t="s">
        <v>54</v>
      </c>
      <c r="D11162">
        <v>62.25</v>
      </c>
    </row>
    <row r="11163" spans="1:4" x14ac:dyDescent="0.2">
      <c r="A11163">
        <v>103289</v>
      </c>
      <c r="B11163" t="s">
        <v>11930</v>
      </c>
      <c r="C11163" t="s">
        <v>54</v>
      </c>
      <c r="D11163">
        <v>32.229999999999997</v>
      </c>
    </row>
    <row r="11164" spans="1:4" x14ac:dyDescent="0.2">
      <c r="A11164">
        <v>103290</v>
      </c>
      <c r="B11164" t="s">
        <v>11931</v>
      </c>
      <c r="C11164" t="s">
        <v>54</v>
      </c>
      <c r="D11164">
        <v>49.49</v>
      </c>
    </row>
    <row r="11165" spans="1:4" x14ac:dyDescent="0.2">
      <c r="A11165">
        <v>103292</v>
      </c>
      <c r="B11165" t="s">
        <v>11932</v>
      </c>
      <c r="C11165" t="s">
        <v>54</v>
      </c>
      <c r="D11165">
        <v>75.16</v>
      </c>
    </row>
    <row r="11166" spans="1:4" x14ac:dyDescent="0.2">
      <c r="A11166">
        <v>97333</v>
      </c>
      <c r="B11166" t="s">
        <v>11933</v>
      </c>
      <c r="C11166" t="s">
        <v>54</v>
      </c>
      <c r="D11166">
        <v>57.61</v>
      </c>
    </row>
    <row r="11167" spans="1:4" x14ac:dyDescent="0.2">
      <c r="A11167">
        <v>97329</v>
      </c>
      <c r="B11167" t="s">
        <v>11934</v>
      </c>
      <c r="C11167" t="s">
        <v>54</v>
      </c>
      <c r="D11167">
        <v>57.12</v>
      </c>
    </row>
    <row r="11168" spans="1:4" x14ac:dyDescent="0.2">
      <c r="A11168">
        <v>97331</v>
      </c>
      <c r="B11168" t="s">
        <v>11935</v>
      </c>
      <c r="C11168" t="s">
        <v>54</v>
      </c>
      <c r="D11168">
        <v>27.59</v>
      </c>
    </row>
    <row r="11169" spans="1:4" x14ac:dyDescent="0.2">
      <c r="A11169">
        <v>97327</v>
      </c>
      <c r="B11169" t="s">
        <v>11936</v>
      </c>
      <c r="C11169" t="s">
        <v>54</v>
      </c>
      <c r="D11169">
        <v>27.26</v>
      </c>
    </row>
    <row r="11170" spans="1:4" x14ac:dyDescent="0.2">
      <c r="A11170">
        <v>97332</v>
      </c>
      <c r="B11170" t="s">
        <v>11937</v>
      </c>
      <c r="C11170" t="s">
        <v>54</v>
      </c>
      <c r="D11170">
        <v>44.85</v>
      </c>
    </row>
    <row r="11171" spans="1:4" x14ac:dyDescent="0.2">
      <c r="A11171">
        <v>97328</v>
      </c>
      <c r="B11171" t="s">
        <v>11938</v>
      </c>
      <c r="C11171" t="s">
        <v>54</v>
      </c>
      <c r="D11171">
        <v>44.47</v>
      </c>
    </row>
    <row r="11172" spans="1:4" x14ac:dyDescent="0.2">
      <c r="A11172">
        <v>97334</v>
      </c>
      <c r="B11172" t="s">
        <v>11939</v>
      </c>
      <c r="C11172" t="s">
        <v>54</v>
      </c>
      <c r="D11172">
        <v>70.52</v>
      </c>
    </row>
    <row r="11173" spans="1:4" x14ac:dyDescent="0.2">
      <c r="A11173">
        <v>97330</v>
      </c>
      <c r="B11173" t="s">
        <v>11940</v>
      </c>
      <c r="C11173" t="s">
        <v>54</v>
      </c>
      <c r="D11173">
        <v>69.989999999999995</v>
      </c>
    </row>
    <row r="11174" spans="1:4" x14ac:dyDescent="0.2">
      <c r="A11174">
        <v>93085</v>
      </c>
      <c r="B11174" t="s">
        <v>11941</v>
      </c>
      <c r="C11174" t="s">
        <v>77</v>
      </c>
      <c r="D11174">
        <v>15.42</v>
      </c>
    </row>
    <row r="11175" spans="1:4" x14ac:dyDescent="0.2">
      <c r="A11175">
        <v>103892</v>
      </c>
      <c r="B11175" t="s">
        <v>11942</v>
      </c>
      <c r="C11175" t="s">
        <v>77</v>
      </c>
      <c r="D11175">
        <v>16.440000000000001</v>
      </c>
    </row>
    <row r="11176" spans="1:4" x14ac:dyDescent="0.2">
      <c r="A11176">
        <v>103823</v>
      </c>
      <c r="B11176" t="s">
        <v>11943</v>
      </c>
      <c r="C11176" t="s">
        <v>77</v>
      </c>
      <c r="D11176">
        <v>18.420000000000002</v>
      </c>
    </row>
    <row r="11177" spans="1:4" x14ac:dyDescent="0.2">
      <c r="A11177">
        <v>103856</v>
      </c>
      <c r="B11177" t="s">
        <v>11944</v>
      </c>
      <c r="C11177" t="s">
        <v>77</v>
      </c>
      <c r="D11177">
        <v>16.48</v>
      </c>
    </row>
    <row r="11178" spans="1:4" x14ac:dyDescent="0.2">
      <c r="A11178">
        <v>93108</v>
      </c>
      <c r="B11178" t="s">
        <v>11945</v>
      </c>
      <c r="C11178" t="s">
        <v>77</v>
      </c>
      <c r="D11178">
        <v>13.94</v>
      </c>
    </row>
    <row r="11179" spans="1:4" x14ac:dyDescent="0.2">
      <c r="A11179">
        <v>93091</v>
      </c>
      <c r="B11179" t="s">
        <v>11946</v>
      </c>
      <c r="C11179" t="s">
        <v>77</v>
      </c>
      <c r="D11179">
        <v>17.27</v>
      </c>
    </row>
    <row r="11180" spans="1:4" x14ac:dyDescent="0.2">
      <c r="A11180">
        <v>103900</v>
      </c>
      <c r="B11180" t="s">
        <v>11947</v>
      </c>
      <c r="C11180" t="s">
        <v>77</v>
      </c>
      <c r="D11180">
        <v>21.35</v>
      </c>
    </row>
    <row r="11181" spans="1:4" x14ac:dyDescent="0.2">
      <c r="A11181">
        <v>103831</v>
      </c>
      <c r="B11181" t="s">
        <v>11948</v>
      </c>
      <c r="C11181" t="s">
        <v>77</v>
      </c>
      <c r="D11181">
        <v>27.49</v>
      </c>
    </row>
    <row r="11182" spans="1:4" x14ac:dyDescent="0.2">
      <c r="A11182">
        <v>103864</v>
      </c>
      <c r="B11182" t="s">
        <v>11949</v>
      </c>
      <c r="C11182" t="s">
        <v>77</v>
      </c>
      <c r="D11182">
        <v>22.58</v>
      </c>
    </row>
    <row r="11183" spans="1:4" x14ac:dyDescent="0.2">
      <c r="A11183">
        <v>93133</v>
      </c>
      <c r="B11183" t="s">
        <v>11950</v>
      </c>
      <c r="C11183" t="s">
        <v>77</v>
      </c>
      <c r="D11183">
        <v>20.11</v>
      </c>
    </row>
    <row r="11184" spans="1:4" x14ac:dyDescent="0.2">
      <c r="A11184">
        <v>93057</v>
      </c>
      <c r="B11184" t="s">
        <v>11951</v>
      </c>
      <c r="C11184" t="s">
        <v>77</v>
      </c>
      <c r="D11184">
        <v>14.64</v>
      </c>
    </row>
    <row r="11185" spans="1:4" x14ac:dyDescent="0.2">
      <c r="A11185">
        <v>93062</v>
      </c>
      <c r="B11185" t="s">
        <v>11952</v>
      </c>
      <c r="C11185" t="s">
        <v>77</v>
      </c>
      <c r="D11185">
        <v>28.34</v>
      </c>
    </row>
    <row r="11186" spans="1:4" x14ac:dyDescent="0.2">
      <c r="A11186">
        <v>93065</v>
      </c>
      <c r="B11186" t="s">
        <v>11953</v>
      </c>
      <c r="C11186" t="s">
        <v>77</v>
      </c>
      <c r="D11186">
        <v>46.45</v>
      </c>
    </row>
    <row r="11187" spans="1:4" x14ac:dyDescent="0.2">
      <c r="A11187">
        <v>93068</v>
      </c>
      <c r="B11187" t="s">
        <v>11954</v>
      </c>
      <c r="C11187" t="s">
        <v>77</v>
      </c>
      <c r="D11187">
        <v>65.47</v>
      </c>
    </row>
    <row r="11188" spans="1:4" x14ac:dyDescent="0.2">
      <c r="A11188">
        <v>93071</v>
      </c>
      <c r="B11188" t="s">
        <v>11955</v>
      </c>
      <c r="C11188" t="s">
        <v>77</v>
      </c>
      <c r="D11188">
        <v>179.4</v>
      </c>
    </row>
    <row r="11189" spans="1:4" x14ac:dyDescent="0.2">
      <c r="A11189">
        <v>93081</v>
      </c>
      <c r="B11189" t="s">
        <v>11956</v>
      </c>
      <c r="C11189" t="s">
        <v>77</v>
      </c>
      <c r="D11189">
        <v>19.43</v>
      </c>
    </row>
    <row r="11190" spans="1:4" x14ac:dyDescent="0.2">
      <c r="A11190">
        <v>103887</v>
      </c>
      <c r="B11190" t="s">
        <v>11957</v>
      </c>
      <c r="C11190" t="s">
        <v>77</v>
      </c>
      <c r="D11190">
        <v>20.98</v>
      </c>
    </row>
    <row r="11191" spans="1:4" x14ac:dyDescent="0.2">
      <c r="A11191">
        <v>103818</v>
      </c>
      <c r="B11191" t="s">
        <v>11958</v>
      </c>
      <c r="C11191" t="s">
        <v>77</v>
      </c>
      <c r="D11191">
        <v>20.98</v>
      </c>
    </row>
    <row r="11192" spans="1:4" x14ac:dyDescent="0.2">
      <c r="A11192">
        <v>103851</v>
      </c>
      <c r="B11192" t="s">
        <v>11959</v>
      </c>
      <c r="C11192" t="s">
        <v>77</v>
      </c>
      <c r="D11192">
        <v>20.75</v>
      </c>
    </row>
    <row r="11193" spans="1:4" x14ac:dyDescent="0.2">
      <c r="A11193">
        <v>93104</v>
      </c>
      <c r="B11193" t="s">
        <v>11960</v>
      </c>
      <c r="C11193" t="s">
        <v>77</v>
      </c>
      <c r="D11193">
        <v>19.510000000000002</v>
      </c>
    </row>
    <row r="11194" spans="1:4" x14ac:dyDescent="0.2">
      <c r="A11194">
        <v>98602</v>
      </c>
      <c r="B11194" t="s">
        <v>11961</v>
      </c>
      <c r="C11194" t="s">
        <v>77</v>
      </c>
      <c r="D11194">
        <v>18.98</v>
      </c>
    </row>
    <row r="11195" spans="1:4" x14ac:dyDescent="0.2">
      <c r="A11195">
        <v>93087</v>
      </c>
      <c r="B11195" t="s">
        <v>11962</v>
      </c>
      <c r="C11195" t="s">
        <v>77</v>
      </c>
      <c r="D11195">
        <v>20.350000000000001</v>
      </c>
    </row>
    <row r="11196" spans="1:4" x14ac:dyDescent="0.2">
      <c r="A11196">
        <v>103893</v>
      </c>
      <c r="B11196" t="s">
        <v>11963</v>
      </c>
      <c r="C11196" t="s">
        <v>77</v>
      </c>
      <c r="D11196">
        <v>22.24</v>
      </c>
    </row>
    <row r="11197" spans="1:4" x14ac:dyDescent="0.2">
      <c r="A11197">
        <v>103824</v>
      </c>
      <c r="B11197" t="s">
        <v>11964</v>
      </c>
      <c r="C11197" t="s">
        <v>77</v>
      </c>
      <c r="D11197">
        <v>24.4</v>
      </c>
    </row>
    <row r="11198" spans="1:4" x14ac:dyDescent="0.2">
      <c r="A11198">
        <v>103857</v>
      </c>
      <c r="B11198" t="s">
        <v>11965</v>
      </c>
      <c r="C11198" t="s">
        <v>77</v>
      </c>
      <c r="D11198">
        <v>22.54</v>
      </c>
    </row>
    <row r="11199" spans="1:4" x14ac:dyDescent="0.2">
      <c r="A11199">
        <v>93110</v>
      </c>
      <c r="B11199" t="s">
        <v>11966</v>
      </c>
      <c r="C11199" t="s">
        <v>77</v>
      </c>
      <c r="D11199">
        <v>21.37</v>
      </c>
    </row>
    <row r="11200" spans="1:4" x14ac:dyDescent="0.2">
      <c r="A11200">
        <v>93054</v>
      </c>
      <c r="B11200" t="s">
        <v>11967</v>
      </c>
      <c r="C11200" t="s">
        <v>77</v>
      </c>
      <c r="D11200">
        <v>23.51</v>
      </c>
    </row>
    <row r="11201" spans="1:4" x14ac:dyDescent="0.2">
      <c r="A11201">
        <v>93088</v>
      </c>
      <c r="B11201" t="s">
        <v>11968</v>
      </c>
      <c r="C11201" t="s">
        <v>77</v>
      </c>
      <c r="D11201">
        <v>25.22</v>
      </c>
    </row>
    <row r="11202" spans="1:4" x14ac:dyDescent="0.2">
      <c r="A11202">
        <v>103894</v>
      </c>
      <c r="B11202" t="s">
        <v>11969</v>
      </c>
      <c r="C11202" t="s">
        <v>77</v>
      </c>
      <c r="D11202">
        <v>26.78</v>
      </c>
    </row>
    <row r="11203" spans="1:4" x14ac:dyDescent="0.2">
      <c r="A11203">
        <v>103825</v>
      </c>
      <c r="B11203" t="s">
        <v>11970</v>
      </c>
      <c r="C11203" t="s">
        <v>77</v>
      </c>
      <c r="D11203">
        <v>28.93</v>
      </c>
    </row>
    <row r="11204" spans="1:4" x14ac:dyDescent="0.2">
      <c r="A11204">
        <v>103858</v>
      </c>
      <c r="B11204" t="s">
        <v>11971</v>
      </c>
      <c r="C11204" t="s">
        <v>77</v>
      </c>
      <c r="D11204">
        <v>27.08</v>
      </c>
    </row>
    <row r="11205" spans="1:4" x14ac:dyDescent="0.2">
      <c r="A11205">
        <v>93111</v>
      </c>
      <c r="B11205" t="s">
        <v>11972</v>
      </c>
      <c r="C11205" t="s">
        <v>77</v>
      </c>
      <c r="D11205">
        <v>25.9</v>
      </c>
    </row>
    <row r="11206" spans="1:4" x14ac:dyDescent="0.2">
      <c r="A11206">
        <v>93059</v>
      </c>
      <c r="B11206" t="s">
        <v>11973</v>
      </c>
      <c r="C11206" t="s">
        <v>77</v>
      </c>
      <c r="D11206">
        <v>30.85</v>
      </c>
    </row>
    <row r="11207" spans="1:4" x14ac:dyDescent="0.2">
      <c r="A11207">
        <v>93093</v>
      </c>
      <c r="B11207" t="s">
        <v>11974</v>
      </c>
      <c r="C11207" t="s">
        <v>77</v>
      </c>
      <c r="D11207">
        <v>32.11</v>
      </c>
    </row>
    <row r="11208" spans="1:4" x14ac:dyDescent="0.2">
      <c r="A11208">
        <v>103899</v>
      </c>
      <c r="B11208" t="s">
        <v>11975</v>
      </c>
      <c r="C11208" t="s">
        <v>77</v>
      </c>
      <c r="D11208">
        <v>34.32</v>
      </c>
    </row>
    <row r="11209" spans="1:4" x14ac:dyDescent="0.2">
      <c r="A11209">
        <v>103830</v>
      </c>
      <c r="B11209" t="s">
        <v>11976</v>
      </c>
      <c r="C11209" t="s">
        <v>77</v>
      </c>
      <c r="D11209">
        <v>38.04</v>
      </c>
    </row>
    <row r="11210" spans="1:4" x14ac:dyDescent="0.2">
      <c r="A11210">
        <v>103863</v>
      </c>
      <c r="B11210" t="s">
        <v>11977</v>
      </c>
      <c r="C11210" t="s">
        <v>77</v>
      </c>
      <c r="D11210">
        <v>35.06</v>
      </c>
    </row>
    <row r="11211" spans="1:4" x14ac:dyDescent="0.2">
      <c r="A11211">
        <v>93114</v>
      </c>
      <c r="B11211" t="s">
        <v>11978</v>
      </c>
      <c r="C11211" t="s">
        <v>77</v>
      </c>
      <c r="D11211">
        <v>33.94</v>
      </c>
    </row>
    <row r="11212" spans="1:4" x14ac:dyDescent="0.2">
      <c r="A11212">
        <v>93075</v>
      </c>
      <c r="B11212" t="s">
        <v>11979</v>
      </c>
      <c r="C11212" t="s">
        <v>77</v>
      </c>
      <c r="D11212">
        <v>20.54</v>
      </c>
    </row>
    <row r="11213" spans="1:4" x14ac:dyDescent="0.2">
      <c r="A11213">
        <v>103876</v>
      </c>
      <c r="B11213" t="s">
        <v>11980</v>
      </c>
      <c r="C11213" t="s">
        <v>77</v>
      </c>
      <c r="D11213">
        <v>22.85</v>
      </c>
    </row>
    <row r="11214" spans="1:4" x14ac:dyDescent="0.2">
      <c r="A11214">
        <v>103807</v>
      </c>
      <c r="B11214" t="s">
        <v>11981</v>
      </c>
      <c r="C11214" t="s">
        <v>77</v>
      </c>
      <c r="D11214">
        <v>22.83</v>
      </c>
    </row>
    <row r="11215" spans="1:4" x14ac:dyDescent="0.2">
      <c r="A11215">
        <v>103840</v>
      </c>
      <c r="B11215" t="s">
        <v>11982</v>
      </c>
      <c r="C11215" t="s">
        <v>77</v>
      </c>
      <c r="D11215">
        <v>22.48</v>
      </c>
    </row>
    <row r="11216" spans="1:4" x14ac:dyDescent="0.2">
      <c r="A11216">
        <v>93098</v>
      </c>
      <c r="B11216" t="s">
        <v>11983</v>
      </c>
      <c r="C11216" t="s">
        <v>77</v>
      </c>
      <c r="D11216">
        <v>20.65</v>
      </c>
    </row>
    <row r="11217" spans="1:4" x14ac:dyDescent="0.2">
      <c r="A11217">
        <v>93120</v>
      </c>
      <c r="B11217" t="s">
        <v>11984</v>
      </c>
      <c r="C11217" t="s">
        <v>77</v>
      </c>
      <c r="D11217">
        <v>27.14</v>
      </c>
    </row>
    <row r="11218" spans="1:4" x14ac:dyDescent="0.2">
      <c r="A11218">
        <v>93077</v>
      </c>
      <c r="B11218" t="s">
        <v>11985</v>
      </c>
      <c r="C11218" t="s">
        <v>77</v>
      </c>
      <c r="D11218">
        <v>29.18</v>
      </c>
    </row>
    <row r="11219" spans="1:4" x14ac:dyDescent="0.2">
      <c r="A11219">
        <v>103879</v>
      </c>
      <c r="B11219" t="s">
        <v>11986</v>
      </c>
      <c r="C11219" t="s">
        <v>77</v>
      </c>
      <c r="D11219">
        <v>32.01</v>
      </c>
    </row>
    <row r="11220" spans="1:4" x14ac:dyDescent="0.2">
      <c r="A11220">
        <v>103810</v>
      </c>
      <c r="B11220" t="s">
        <v>11987</v>
      </c>
      <c r="C11220" t="s">
        <v>77</v>
      </c>
      <c r="D11220">
        <v>35.18</v>
      </c>
    </row>
    <row r="11221" spans="1:4" x14ac:dyDescent="0.2">
      <c r="A11221">
        <v>103843</v>
      </c>
      <c r="B11221" t="s">
        <v>11988</v>
      </c>
      <c r="C11221" t="s">
        <v>77</v>
      </c>
      <c r="D11221">
        <v>32.43</v>
      </c>
    </row>
    <row r="11222" spans="1:4" x14ac:dyDescent="0.2">
      <c r="A11222">
        <v>93100</v>
      </c>
      <c r="B11222" t="s">
        <v>11989</v>
      </c>
      <c r="C11222" t="s">
        <v>77</v>
      </c>
      <c r="D11222">
        <v>30.69</v>
      </c>
    </row>
    <row r="11223" spans="1:4" x14ac:dyDescent="0.2">
      <c r="A11223">
        <v>93121</v>
      </c>
      <c r="B11223" t="s">
        <v>11990</v>
      </c>
      <c r="C11223" t="s">
        <v>77</v>
      </c>
      <c r="D11223">
        <v>30.76</v>
      </c>
    </row>
    <row r="11224" spans="1:4" x14ac:dyDescent="0.2">
      <c r="A11224">
        <v>93078</v>
      </c>
      <c r="B11224" t="s">
        <v>11991</v>
      </c>
      <c r="C11224" t="s">
        <v>77</v>
      </c>
      <c r="D11224">
        <v>32.799999999999997</v>
      </c>
    </row>
    <row r="11225" spans="1:4" x14ac:dyDescent="0.2">
      <c r="A11225">
        <v>103880</v>
      </c>
      <c r="B11225" t="s">
        <v>11992</v>
      </c>
      <c r="C11225" t="s">
        <v>77</v>
      </c>
      <c r="D11225">
        <v>35.64</v>
      </c>
    </row>
    <row r="11226" spans="1:4" x14ac:dyDescent="0.2">
      <c r="A11226">
        <v>103811</v>
      </c>
      <c r="B11226" t="s">
        <v>11993</v>
      </c>
      <c r="C11226" t="s">
        <v>77</v>
      </c>
      <c r="D11226">
        <v>38.81</v>
      </c>
    </row>
    <row r="11227" spans="1:4" x14ac:dyDescent="0.2">
      <c r="A11227">
        <v>103844</v>
      </c>
      <c r="B11227" t="s">
        <v>11994</v>
      </c>
      <c r="C11227" t="s">
        <v>77</v>
      </c>
      <c r="D11227">
        <v>36.06</v>
      </c>
    </row>
    <row r="11228" spans="1:4" x14ac:dyDescent="0.2">
      <c r="A11228">
        <v>93101</v>
      </c>
      <c r="B11228" t="s">
        <v>11995</v>
      </c>
      <c r="C11228" t="s">
        <v>77</v>
      </c>
      <c r="D11228">
        <v>34.32</v>
      </c>
    </row>
    <row r="11229" spans="1:4" x14ac:dyDescent="0.2">
      <c r="A11229">
        <v>92311</v>
      </c>
      <c r="B11229" t="s">
        <v>11996</v>
      </c>
      <c r="C11229" t="s">
        <v>77</v>
      </c>
      <c r="D11229">
        <v>13.27</v>
      </c>
    </row>
    <row r="11230" spans="1:4" x14ac:dyDescent="0.2">
      <c r="A11230">
        <v>103874</v>
      </c>
      <c r="B11230" t="s">
        <v>11997</v>
      </c>
      <c r="C11230" t="s">
        <v>77</v>
      </c>
      <c r="D11230">
        <v>18.34</v>
      </c>
    </row>
    <row r="11231" spans="1:4" x14ac:dyDescent="0.2">
      <c r="A11231">
        <v>103805</v>
      </c>
      <c r="B11231" t="s">
        <v>11998</v>
      </c>
      <c r="C11231" t="s">
        <v>77</v>
      </c>
      <c r="D11231">
        <v>18.29</v>
      </c>
    </row>
    <row r="11232" spans="1:4" x14ac:dyDescent="0.2">
      <c r="A11232">
        <v>103838</v>
      </c>
      <c r="B11232" t="s">
        <v>11999</v>
      </c>
      <c r="C11232" t="s">
        <v>77</v>
      </c>
      <c r="D11232">
        <v>17.600000000000001</v>
      </c>
    </row>
    <row r="11233" spans="1:4" x14ac:dyDescent="0.2">
      <c r="A11233">
        <v>92326</v>
      </c>
      <c r="B11233" t="s">
        <v>12000</v>
      </c>
      <c r="C11233" t="s">
        <v>77</v>
      </c>
      <c r="D11233">
        <v>13.95</v>
      </c>
    </row>
    <row r="11234" spans="1:4" x14ac:dyDescent="0.2">
      <c r="A11234">
        <v>92287</v>
      </c>
      <c r="B11234" t="s">
        <v>12001</v>
      </c>
      <c r="C11234" t="s">
        <v>77</v>
      </c>
      <c r="D11234">
        <v>18.29</v>
      </c>
    </row>
    <row r="11235" spans="1:4" x14ac:dyDescent="0.2">
      <c r="A11235">
        <v>92312</v>
      </c>
      <c r="B11235" t="s">
        <v>12002</v>
      </c>
      <c r="C11235" t="s">
        <v>77</v>
      </c>
      <c r="D11235">
        <v>22.37</v>
      </c>
    </row>
    <row r="11236" spans="1:4" x14ac:dyDescent="0.2">
      <c r="A11236">
        <v>103877</v>
      </c>
      <c r="B11236" t="s">
        <v>12003</v>
      </c>
      <c r="C11236" t="s">
        <v>77</v>
      </c>
      <c r="D11236">
        <v>28.04</v>
      </c>
    </row>
    <row r="11237" spans="1:4" x14ac:dyDescent="0.2">
      <c r="A11237">
        <v>103808</v>
      </c>
      <c r="B11237" t="s">
        <v>12004</v>
      </c>
      <c r="C11237" t="s">
        <v>77</v>
      </c>
      <c r="D11237">
        <v>34.369999999999997</v>
      </c>
    </row>
    <row r="11238" spans="1:4" x14ac:dyDescent="0.2">
      <c r="A11238">
        <v>103841</v>
      </c>
      <c r="B11238" t="s">
        <v>12005</v>
      </c>
      <c r="C11238" t="s">
        <v>77</v>
      </c>
      <c r="D11238">
        <v>28.87</v>
      </c>
    </row>
    <row r="11239" spans="1:4" x14ac:dyDescent="0.2">
      <c r="A11239">
        <v>92327</v>
      </c>
      <c r="B11239" t="s">
        <v>12006</v>
      </c>
      <c r="C11239" t="s">
        <v>77</v>
      </c>
      <c r="D11239">
        <v>25.4</v>
      </c>
    </row>
    <row r="11240" spans="1:4" x14ac:dyDescent="0.2">
      <c r="A11240">
        <v>92288</v>
      </c>
      <c r="B11240" t="s">
        <v>12007</v>
      </c>
      <c r="C11240" t="s">
        <v>77</v>
      </c>
      <c r="D11240">
        <v>28.98</v>
      </c>
    </row>
    <row r="11241" spans="1:4" x14ac:dyDescent="0.2">
      <c r="A11241">
        <v>92313</v>
      </c>
      <c r="B11241" t="s">
        <v>12008</v>
      </c>
      <c r="C11241" t="s">
        <v>77</v>
      </c>
      <c r="D11241">
        <v>32.74</v>
      </c>
    </row>
    <row r="11242" spans="1:4" x14ac:dyDescent="0.2">
      <c r="A11242">
        <v>103881</v>
      </c>
      <c r="B11242" t="s">
        <v>12009</v>
      </c>
      <c r="C11242" t="s">
        <v>77</v>
      </c>
      <c r="D11242">
        <v>39.299999999999997</v>
      </c>
    </row>
    <row r="11243" spans="1:4" x14ac:dyDescent="0.2">
      <c r="A11243">
        <v>103812</v>
      </c>
      <c r="B11243" t="s">
        <v>12010</v>
      </c>
      <c r="C11243" t="s">
        <v>77</v>
      </c>
      <c r="D11243">
        <v>51.08</v>
      </c>
    </row>
    <row r="11244" spans="1:4" x14ac:dyDescent="0.2">
      <c r="A11244">
        <v>103845</v>
      </c>
      <c r="B11244" t="s">
        <v>12011</v>
      </c>
      <c r="C11244" t="s">
        <v>77</v>
      </c>
      <c r="D11244">
        <v>41.48</v>
      </c>
    </row>
    <row r="11245" spans="1:4" x14ac:dyDescent="0.2">
      <c r="A11245">
        <v>92328</v>
      </c>
      <c r="B11245" t="s">
        <v>12012</v>
      </c>
      <c r="C11245" t="s">
        <v>77</v>
      </c>
      <c r="D11245">
        <v>38.14</v>
      </c>
    </row>
    <row r="11246" spans="1:4" x14ac:dyDescent="0.2">
      <c r="A11246">
        <v>92289</v>
      </c>
      <c r="B11246" t="s">
        <v>12013</v>
      </c>
      <c r="C11246" t="s">
        <v>77</v>
      </c>
      <c r="D11246">
        <v>51.64</v>
      </c>
    </row>
    <row r="11247" spans="1:4" x14ac:dyDescent="0.2">
      <c r="A11247">
        <v>92290</v>
      </c>
      <c r="B11247" t="s">
        <v>12014</v>
      </c>
      <c r="C11247" t="s">
        <v>77</v>
      </c>
      <c r="D11247">
        <v>78.430000000000007</v>
      </c>
    </row>
    <row r="11248" spans="1:4" x14ac:dyDescent="0.2">
      <c r="A11248">
        <v>92291</v>
      </c>
      <c r="B11248" t="s">
        <v>12015</v>
      </c>
      <c r="C11248" t="s">
        <v>77</v>
      </c>
      <c r="D11248">
        <v>121.73</v>
      </c>
    </row>
    <row r="11249" spans="1:4" x14ac:dyDescent="0.2">
      <c r="A11249">
        <v>92292</v>
      </c>
      <c r="B11249" t="s">
        <v>12016</v>
      </c>
      <c r="C11249" t="s">
        <v>77</v>
      </c>
      <c r="D11249">
        <v>379.1</v>
      </c>
    </row>
    <row r="11250" spans="1:4" x14ac:dyDescent="0.2">
      <c r="A11250">
        <v>93082</v>
      </c>
      <c r="B11250" t="s">
        <v>12017</v>
      </c>
      <c r="C11250" t="s">
        <v>77</v>
      </c>
      <c r="D11250">
        <v>25.21</v>
      </c>
    </row>
    <row r="11251" spans="1:4" x14ac:dyDescent="0.2">
      <c r="A11251">
        <v>103885</v>
      </c>
      <c r="B11251" t="s">
        <v>12018</v>
      </c>
      <c r="C11251" t="s">
        <v>77</v>
      </c>
      <c r="D11251">
        <v>28.31</v>
      </c>
    </row>
    <row r="11252" spans="1:4" x14ac:dyDescent="0.2">
      <c r="A11252">
        <v>103816</v>
      </c>
      <c r="B11252" t="s">
        <v>12019</v>
      </c>
      <c r="C11252" t="s">
        <v>77</v>
      </c>
      <c r="D11252">
        <v>28.31</v>
      </c>
    </row>
    <row r="11253" spans="1:4" x14ac:dyDescent="0.2">
      <c r="A11253">
        <v>103849</v>
      </c>
      <c r="B11253" t="s">
        <v>12020</v>
      </c>
      <c r="C11253" t="s">
        <v>77</v>
      </c>
      <c r="D11253">
        <v>27.84</v>
      </c>
    </row>
    <row r="11254" spans="1:4" x14ac:dyDescent="0.2">
      <c r="A11254">
        <v>93105</v>
      </c>
      <c r="B11254" t="s">
        <v>12021</v>
      </c>
      <c r="C11254" t="s">
        <v>77</v>
      </c>
      <c r="D11254">
        <v>25.39</v>
      </c>
    </row>
    <row r="11255" spans="1:4" x14ac:dyDescent="0.2">
      <c r="A11255">
        <v>93055</v>
      </c>
      <c r="B11255" t="s">
        <v>12022</v>
      </c>
      <c r="C11255" t="s">
        <v>77</v>
      </c>
      <c r="D11255">
        <v>47.6</v>
      </c>
    </row>
    <row r="11256" spans="1:4" x14ac:dyDescent="0.2">
      <c r="A11256">
        <v>93089</v>
      </c>
      <c r="B11256" t="s">
        <v>12023</v>
      </c>
      <c r="C11256" t="s">
        <v>77</v>
      </c>
      <c r="D11256">
        <v>50.34</v>
      </c>
    </row>
    <row r="11257" spans="1:4" x14ac:dyDescent="0.2">
      <c r="A11257">
        <v>103891</v>
      </c>
      <c r="B11257" t="s">
        <v>12024</v>
      </c>
      <c r="C11257" t="s">
        <v>77</v>
      </c>
      <c r="D11257">
        <v>54.12</v>
      </c>
    </row>
    <row r="11258" spans="1:4" x14ac:dyDescent="0.2">
      <c r="A11258">
        <v>103822</v>
      </c>
      <c r="B11258" t="s">
        <v>12025</v>
      </c>
      <c r="C11258" t="s">
        <v>77</v>
      </c>
      <c r="D11258">
        <v>58.42</v>
      </c>
    </row>
    <row r="11259" spans="1:4" x14ac:dyDescent="0.2">
      <c r="A11259">
        <v>103855</v>
      </c>
      <c r="B11259" t="s">
        <v>12026</v>
      </c>
      <c r="C11259" t="s">
        <v>77</v>
      </c>
      <c r="D11259">
        <v>54.71</v>
      </c>
    </row>
    <row r="11260" spans="1:4" x14ac:dyDescent="0.2">
      <c r="A11260">
        <v>93112</v>
      </c>
      <c r="B11260" t="s">
        <v>12027</v>
      </c>
      <c r="C11260" t="s">
        <v>77</v>
      </c>
      <c r="D11260">
        <v>52.37</v>
      </c>
    </row>
    <row r="11261" spans="1:4" x14ac:dyDescent="0.2">
      <c r="A11261">
        <v>93060</v>
      </c>
      <c r="B11261" t="s">
        <v>12028</v>
      </c>
      <c r="C11261" t="s">
        <v>77</v>
      </c>
      <c r="D11261">
        <v>83.52</v>
      </c>
    </row>
    <row r="11262" spans="1:4" x14ac:dyDescent="0.2">
      <c r="A11262">
        <v>93094</v>
      </c>
      <c r="B11262" t="s">
        <v>12029</v>
      </c>
      <c r="C11262" t="s">
        <v>77</v>
      </c>
      <c r="D11262">
        <v>86.06</v>
      </c>
    </row>
    <row r="11263" spans="1:4" x14ac:dyDescent="0.2">
      <c r="A11263">
        <v>103897</v>
      </c>
      <c r="B11263" t="s">
        <v>12030</v>
      </c>
      <c r="C11263" t="s">
        <v>77</v>
      </c>
      <c r="D11263">
        <v>90.43</v>
      </c>
    </row>
    <row r="11264" spans="1:4" x14ac:dyDescent="0.2">
      <c r="A11264">
        <v>103828</v>
      </c>
      <c r="B11264" t="s">
        <v>12031</v>
      </c>
      <c r="C11264" t="s">
        <v>77</v>
      </c>
      <c r="D11264">
        <v>97.88</v>
      </c>
    </row>
    <row r="11265" spans="1:4" x14ac:dyDescent="0.2">
      <c r="A11265">
        <v>103861</v>
      </c>
      <c r="B11265" t="s">
        <v>12032</v>
      </c>
      <c r="C11265" t="s">
        <v>77</v>
      </c>
      <c r="D11265">
        <v>91.93</v>
      </c>
    </row>
    <row r="11266" spans="1:4" x14ac:dyDescent="0.2">
      <c r="A11266">
        <v>93115</v>
      </c>
      <c r="B11266" t="s">
        <v>12033</v>
      </c>
      <c r="C11266" t="s">
        <v>77</v>
      </c>
      <c r="D11266">
        <v>89.68</v>
      </c>
    </row>
    <row r="11267" spans="1:4" x14ac:dyDescent="0.2">
      <c r="A11267">
        <v>93074</v>
      </c>
      <c r="B11267" t="s">
        <v>12034</v>
      </c>
      <c r="C11267" t="s">
        <v>77</v>
      </c>
      <c r="D11267">
        <v>13.68</v>
      </c>
    </row>
    <row r="11268" spans="1:4" x14ac:dyDescent="0.2">
      <c r="A11268">
        <v>103875</v>
      </c>
      <c r="B11268" t="s">
        <v>12035</v>
      </c>
      <c r="C11268" t="s">
        <v>77</v>
      </c>
      <c r="D11268">
        <v>18.309999999999999</v>
      </c>
    </row>
    <row r="11269" spans="1:4" x14ac:dyDescent="0.2">
      <c r="A11269">
        <v>103806</v>
      </c>
      <c r="B11269" t="s">
        <v>12036</v>
      </c>
      <c r="C11269" t="s">
        <v>77</v>
      </c>
      <c r="D11269">
        <v>18.260000000000002</v>
      </c>
    </row>
    <row r="11270" spans="1:4" x14ac:dyDescent="0.2">
      <c r="A11270">
        <v>103839</v>
      </c>
      <c r="B11270" t="s">
        <v>12037</v>
      </c>
      <c r="C11270" t="s">
        <v>77</v>
      </c>
      <c r="D11270">
        <v>17.57</v>
      </c>
    </row>
    <row r="11271" spans="1:4" x14ac:dyDescent="0.2">
      <c r="A11271">
        <v>93097</v>
      </c>
      <c r="B11271" t="s">
        <v>12038</v>
      </c>
      <c r="C11271" t="s">
        <v>77</v>
      </c>
      <c r="D11271">
        <v>13.93</v>
      </c>
    </row>
    <row r="11272" spans="1:4" x14ac:dyDescent="0.2">
      <c r="A11272">
        <v>93119</v>
      </c>
      <c r="B11272" t="s">
        <v>12039</v>
      </c>
      <c r="C11272" t="s">
        <v>77</v>
      </c>
      <c r="D11272">
        <v>17.98</v>
      </c>
    </row>
    <row r="11273" spans="1:4" x14ac:dyDescent="0.2">
      <c r="A11273">
        <v>93076</v>
      </c>
      <c r="B11273" t="s">
        <v>12040</v>
      </c>
      <c r="C11273" t="s">
        <v>77</v>
      </c>
      <c r="D11273">
        <v>22.06</v>
      </c>
    </row>
    <row r="11274" spans="1:4" x14ac:dyDescent="0.2">
      <c r="A11274">
        <v>103878</v>
      </c>
      <c r="B11274" t="s">
        <v>12041</v>
      </c>
      <c r="C11274" t="s">
        <v>77</v>
      </c>
      <c r="D11274">
        <v>27.73</v>
      </c>
    </row>
    <row r="11275" spans="1:4" x14ac:dyDescent="0.2">
      <c r="A11275">
        <v>103809</v>
      </c>
      <c r="B11275" t="s">
        <v>12042</v>
      </c>
      <c r="C11275" t="s">
        <v>77</v>
      </c>
      <c r="D11275">
        <v>34.06</v>
      </c>
    </row>
    <row r="11276" spans="1:4" x14ac:dyDescent="0.2">
      <c r="A11276">
        <v>103842</v>
      </c>
      <c r="B11276" t="s">
        <v>12043</v>
      </c>
      <c r="C11276" t="s">
        <v>77</v>
      </c>
      <c r="D11276">
        <v>28.56</v>
      </c>
    </row>
    <row r="11277" spans="1:4" x14ac:dyDescent="0.2">
      <c r="A11277">
        <v>93099</v>
      </c>
      <c r="B11277" t="s">
        <v>12044</v>
      </c>
      <c r="C11277" t="s">
        <v>77</v>
      </c>
      <c r="D11277">
        <v>25.09</v>
      </c>
    </row>
    <row r="11278" spans="1:4" x14ac:dyDescent="0.2">
      <c r="A11278">
        <v>93122</v>
      </c>
      <c r="B11278" t="s">
        <v>12045</v>
      </c>
      <c r="C11278" t="s">
        <v>77</v>
      </c>
      <c r="D11278">
        <v>27.1</v>
      </c>
    </row>
    <row r="11279" spans="1:4" x14ac:dyDescent="0.2">
      <c r="A11279">
        <v>93079</v>
      </c>
      <c r="B11279" t="s">
        <v>12046</v>
      </c>
      <c r="C11279" t="s">
        <v>77</v>
      </c>
      <c r="D11279">
        <v>30.86</v>
      </c>
    </row>
    <row r="11280" spans="1:4" x14ac:dyDescent="0.2">
      <c r="A11280">
        <v>103882</v>
      </c>
      <c r="B11280" t="s">
        <v>12047</v>
      </c>
      <c r="C11280" t="s">
        <v>77</v>
      </c>
      <c r="D11280">
        <v>37.42</v>
      </c>
    </row>
    <row r="11281" spans="1:4" x14ac:dyDescent="0.2">
      <c r="A11281">
        <v>103813</v>
      </c>
      <c r="B11281" t="s">
        <v>12048</v>
      </c>
      <c r="C11281" t="s">
        <v>77</v>
      </c>
      <c r="D11281">
        <v>49.2</v>
      </c>
    </row>
    <row r="11282" spans="1:4" x14ac:dyDescent="0.2">
      <c r="A11282">
        <v>103846</v>
      </c>
      <c r="B11282" t="s">
        <v>12049</v>
      </c>
      <c r="C11282" t="s">
        <v>77</v>
      </c>
      <c r="D11282">
        <v>39.6</v>
      </c>
    </row>
    <row r="11283" spans="1:4" x14ac:dyDescent="0.2">
      <c r="A11283">
        <v>93102</v>
      </c>
      <c r="B11283" t="s">
        <v>12050</v>
      </c>
      <c r="C11283" t="s">
        <v>77</v>
      </c>
      <c r="D11283">
        <v>36.26</v>
      </c>
    </row>
    <row r="11284" spans="1:4" x14ac:dyDescent="0.2">
      <c r="A11284">
        <v>93123</v>
      </c>
      <c r="B11284" t="s">
        <v>12051</v>
      </c>
      <c r="C11284" t="s">
        <v>77</v>
      </c>
      <c r="D11284">
        <v>60.88</v>
      </c>
    </row>
    <row r="11285" spans="1:4" x14ac:dyDescent="0.2">
      <c r="A11285">
        <v>93124</v>
      </c>
      <c r="B11285" t="s">
        <v>12052</v>
      </c>
      <c r="C11285" t="s">
        <v>77</v>
      </c>
      <c r="D11285">
        <v>95.78</v>
      </c>
    </row>
    <row r="11286" spans="1:4" x14ac:dyDescent="0.2">
      <c r="A11286">
        <v>93125</v>
      </c>
      <c r="B11286" t="s">
        <v>12053</v>
      </c>
      <c r="C11286" t="s">
        <v>77</v>
      </c>
      <c r="D11286">
        <v>140.94999999999999</v>
      </c>
    </row>
    <row r="11287" spans="1:4" x14ac:dyDescent="0.2">
      <c r="A11287">
        <v>93126</v>
      </c>
      <c r="B11287" t="s">
        <v>12054</v>
      </c>
      <c r="C11287" t="s">
        <v>77</v>
      </c>
      <c r="D11287">
        <v>312.27</v>
      </c>
    </row>
    <row r="11288" spans="1:4" x14ac:dyDescent="0.2">
      <c r="A11288">
        <v>93063</v>
      </c>
      <c r="B11288" t="s">
        <v>12055</v>
      </c>
      <c r="C11288" t="s">
        <v>77</v>
      </c>
      <c r="D11288">
        <v>696.86</v>
      </c>
    </row>
    <row r="11289" spans="1:4" x14ac:dyDescent="0.2">
      <c r="A11289">
        <v>93066</v>
      </c>
      <c r="B11289" t="s">
        <v>12056</v>
      </c>
      <c r="C11289" t="s">
        <v>77</v>
      </c>
      <c r="D11289">
        <v>874.54</v>
      </c>
    </row>
    <row r="11290" spans="1:4" x14ac:dyDescent="0.2">
      <c r="A11290">
        <v>93069</v>
      </c>
      <c r="B11290" t="s">
        <v>12057</v>
      </c>
      <c r="C11290" t="s">
        <v>77</v>
      </c>
      <c r="D11290">
        <v>1212.29</v>
      </c>
    </row>
    <row r="11291" spans="1:4" x14ac:dyDescent="0.2">
      <c r="A11291">
        <v>93072</v>
      </c>
      <c r="B11291" t="s">
        <v>12058</v>
      </c>
      <c r="C11291" t="s">
        <v>77</v>
      </c>
      <c r="D11291">
        <v>1599.96</v>
      </c>
    </row>
    <row r="11292" spans="1:4" x14ac:dyDescent="0.2">
      <c r="A11292">
        <v>93083</v>
      </c>
      <c r="B11292" t="s">
        <v>12059</v>
      </c>
      <c r="C11292" t="s">
        <v>77</v>
      </c>
      <c r="D11292">
        <v>478.54</v>
      </c>
    </row>
    <row r="11293" spans="1:4" x14ac:dyDescent="0.2">
      <c r="A11293">
        <v>103886</v>
      </c>
      <c r="B11293" t="s">
        <v>12060</v>
      </c>
      <c r="C11293" t="s">
        <v>77</v>
      </c>
      <c r="D11293">
        <v>481.64</v>
      </c>
    </row>
    <row r="11294" spans="1:4" x14ac:dyDescent="0.2">
      <c r="A11294">
        <v>103817</v>
      </c>
      <c r="B11294" t="s">
        <v>12061</v>
      </c>
      <c r="C11294" t="s">
        <v>77</v>
      </c>
      <c r="D11294">
        <v>481.64</v>
      </c>
    </row>
    <row r="11295" spans="1:4" x14ac:dyDescent="0.2">
      <c r="A11295">
        <v>103850</v>
      </c>
      <c r="B11295" t="s">
        <v>12062</v>
      </c>
      <c r="C11295" t="s">
        <v>77</v>
      </c>
      <c r="D11295">
        <v>481.17</v>
      </c>
    </row>
    <row r="11296" spans="1:4" x14ac:dyDescent="0.2">
      <c r="A11296">
        <v>93106</v>
      </c>
      <c r="B11296" t="s">
        <v>12063</v>
      </c>
      <c r="C11296" t="s">
        <v>77</v>
      </c>
      <c r="D11296">
        <v>478.72</v>
      </c>
    </row>
    <row r="11297" spans="1:4" x14ac:dyDescent="0.2">
      <c r="A11297">
        <v>93052</v>
      </c>
      <c r="B11297" t="s">
        <v>12064</v>
      </c>
      <c r="C11297" t="s">
        <v>77</v>
      </c>
      <c r="D11297">
        <v>552.83000000000004</v>
      </c>
    </row>
    <row r="11298" spans="1:4" x14ac:dyDescent="0.2">
      <c r="A11298">
        <v>93086</v>
      </c>
      <c r="B11298" t="s">
        <v>12065</v>
      </c>
      <c r="C11298" t="s">
        <v>77</v>
      </c>
      <c r="D11298">
        <v>555.57000000000005</v>
      </c>
    </row>
    <row r="11299" spans="1:4" x14ac:dyDescent="0.2">
      <c r="A11299">
        <v>103890</v>
      </c>
      <c r="B11299" t="s">
        <v>12066</v>
      </c>
      <c r="C11299" t="s">
        <v>77</v>
      </c>
      <c r="D11299">
        <v>559.35</v>
      </c>
    </row>
    <row r="11300" spans="1:4" x14ac:dyDescent="0.2">
      <c r="A11300">
        <v>103821</v>
      </c>
      <c r="B11300" t="s">
        <v>12067</v>
      </c>
      <c r="C11300" t="s">
        <v>77</v>
      </c>
      <c r="D11300">
        <v>563.65</v>
      </c>
    </row>
    <row r="11301" spans="1:4" x14ac:dyDescent="0.2">
      <c r="A11301">
        <v>103854</v>
      </c>
      <c r="B11301" t="s">
        <v>12068</v>
      </c>
      <c r="C11301" t="s">
        <v>77</v>
      </c>
      <c r="D11301">
        <v>559.94000000000005</v>
      </c>
    </row>
    <row r="11302" spans="1:4" x14ac:dyDescent="0.2">
      <c r="A11302">
        <v>93109</v>
      </c>
      <c r="B11302" t="s">
        <v>12069</v>
      </c>
      <c r="C11302" t="s">
        <v>77</v>
      </c>
      <c r="D11302">
        <v>557.6</v>
      </c>
    </row>
    <row r="11303" spans="1:4" x14ac:dyDescent="0.2">
      <c r="A11303">
        <v>93058</v>
      </c>
      <c r="B11303" t="s">
        <v>12070</v>
      </c>
      <c r="C11303" t="s">
        <v>77</v>
      </c>
      <c r="D11303">
        <v>608.15</v>
      </c>
    </row>
    <row r="11304" spans="1:4" x14ac:dyDescent="0.2">
      <c r="A11304">
        <v>93092</v>
      </c>
      <c r="B11304" t="s">
        <v>12071</v>
      </c>
      <c r="C11304" t="s">
        <v>77</v>
      </c>
      <c r="D11304">
        <v>610.69000000000005</v>
      </c>
    </row>
    <row r="11305" spans="1:4" x14ac:dyDescent="0.2">
      <c r="A11305">
        <v>103898</v>
      </c>
      <c r="B11305" t="s">
        <v>12072</v>
      </c>
      <c r="C11305" t="s">
        <v>77</v>
      </c>
      <c r="D11305">
        <v>615.05999999999995</v>
      </c>
    </row>
    <row r="11306" spans="1:4" x14ac:dyDescent="0.2">
      <c r="A11306">
        <v>103829</v>
      </c>
      <c r="B11306" t="s">
        <v>12073</v>
      </c>
      <c r="C11306" t="s">
        <v>77</v>
      </c>
      <c r="D11306">
        <v>622.51</v>
      </c>
    </row>
    <row r="11307" spans="1:4" x14ac:dyDescent="0.2">
      <c r="A11307">
        <v>103862</v>
      </c>
      <c r="B11307" t="s">
        <v>12074</v>
      </c>
      <c r="C11307" t="s">
        <v>77</v>
      </c>
      <c r="D11307">
        <v>616.55999999999995</v>
      </c>
    </row>
    <row r="11308" spans="1:4" x14ac:dyDescent="0.2">
      <c r="A11308">
        <v>93116</v>
      </c>
      <c r="B11308" t="s">
        <v>12075</v>
      </c>
      <c r="C11308" t="s">
        <v>77</v>
      </c>
      <c r="D11308">
        <v>614.30999999999995</v>
      </c>
    </row>
    <row r="11309" spans="1:4" x14ac:dyDescent="0.2">
      <c r="A11309">
        <v>92314</v>
      </c>
      <c r="B11309" t="s">
        <v>12076</v>
      </c>
      <c r="C11309" t="s">
        <v>77</v>
      </c>
      <c r="D11309">
        <v>8.8699999999999992</v>
      </c>
    </row>
    <row r="11310" spans="1:4" x14ac:dyDescent="0.2">
      <c r="A11310">
        <v>103883</v>
      </c>
      <c r="B11310" t="s">
        <v>12077</v>
      </c>
      <c r="C11310" t="s">
        <v>77</v>
      </c>
      <c r="D11310">
        <v>11.97</v>
      </c>
    </row>
    <row r="11311" spans="1:4" x14ac:dyDescent="0.2">
      <c r="A11311">
        <v>103814</v>
      </c>
      <c r="B11311" t="s">
        <v>12078</v>
      </c>
      <c r="C11311" t="s">
        <v>77</v>
      </c>
      <c r="D11311">
        <v>11.97</v>
      </c>
    </row>
    <row r="11312" spans="1:4" x14ac:dyDescent="0.2">
      <c r="A11312">
        <v>103847</v>
      </c>
      <c r="B11312" t="s">
        <v>12079</v>
      </c>
      <c r="C11312" t="s">
        <v>77</v>
      </c>
      <c r="D11312">
        <v>11.5</v>
      </c>
    </row>
    <row r="11313" spans="1:4" x14ac:dyDescent="0.2">
      <c r="A11313">
        <v>92329</v>
      </c>
      <c r="B11313" t="s">
        <v>12080</v>
      </c>
      <c r="C11313" t="s">
        <v>77</v>
      </c>
      <c r="D11313">
        <v>9.0500000000000007</v>
      </c>
    </row>
    <row r="11314" spans="1:4" x14ac:dyDescent="0.2">
      <c r="A11314">
        <v>92293</v>
      </c>
      <c r="B11314" t="s">
        <v>12081</v>
      </c>
      <c r="C11314" t="s">
        <v>77</v>
      </c>
      <c r="D11314">
        <v>10.36</v>
      </c>
    </row>
    <row r="11315" spans="1:4" x14ac:dyDescent="0.2">
      <c r="A11315">
        <v>92315</v>
      </c>
      <c r="B11315" t="s">
        <v>12082</v>
      </c>
      <c r="C11315" t="s">
        <v>77</v>
      </c>
      <c r="D11315">
        <v>13.1</v>
      </c>
    </row>
    <row r="11316" spans="1:4" x14ac:dyDescent="0.2">
      <c r="A11316">
        <v>103888</v>
      </c>
      <c r="B11316" t="s">
        <v>12083</v>
      </c>
      <c r="C11316" t="s">
        <v>77</v>
      </c>
      <c r="D11316">
        <v>16.88</v>
      </c>
    </row>
    <row r="11317" spans="1:4" x14ac:dyDescent="0.2">
      <c r="A11317">
        <v>103819</v>
      </c>
      <c r="B11317" t="s">
        <v>12084</v>
      </c>
      <c r="C11317" t="s">
        <v>77</v>
      </c>
      <c r="D11317">
        <v>21.18</v>
      </c>
    </row>
    <row r="11318" spans="1:4" x14ac:dyDescent="0.2">
      <c r="A11318">
        <v>103852</v>
      </c>
      <c r="B11318" t="s">
        <v>12085</v>
      </c>
      <c r="C11318" t="s">
        <v>77</v>
      </c>
      <c r="D11318">
        <v>17.47</v>
      </c>
    </row>
    <row r="11319" spans="1:4" x14ac:dyDescent="0.2">
      <c r="A11319">
        <v>92330</v>
      </c>
      <c r="B11319" t="s">
        <v>12086</v>
      </c>
      <c r="C11319" t="s">
        <v>77</v>
      </c>
      <c r="D11319">
        <v>15.13</v>
      </c>
    </row>
    <row r="11320" spans="1:4" x14ac:dyDescent="0.2">
      <c r="A11320">
        <v>92294</v>
      </c>
      <c r="B11320" t="s">
        <v>12087</v>
      </c>
      <c r="C11320" t="s">
        <v>77</v>
      </c>
      <c r="D11320">
        <v>17.64</v>
      </c>
    </row>
    <row r="11321" spans="1:4" x14ac:dyDescent="0.2">
      <c r="A11321">
        <v>92316</v>
      </c>
      <c r="B11321" t="s">
        <v>12088</v>
      </c>
      <c r="C11321" t="s">
        <v>77</v>
      </c>
      <c r="D11321">
        <v>20.18</v>
      </c>
    </row>
    <row r="11322" spans="1:4" x14ac:dyDescent="0.2">
      <c r="A11322">
        <v>103895</v>
      </c>
      <c r="B11322" t="s">
        <v>12089</v>
      </c>
      <c r="C11322" t="s">
        <v>77</v>
      </c>
      <c r="D11322">
        <v>24.55</v>
      </c>
    </row>
    <row r="11323" spans="1:4" x14ac:dyDescent="0.2">
      <c r="A11323">
        <v>103826</v>
      </c>
      <c r="B11323" t="s">
        <v>12090</v>
      </c>
      <c r="C11323" t="s">
        <v>77</v>
      </c>
      <c r="D11323">
        <v>32</v>
      </c>
    </row>
    <row r="11324" spans="1:4" x14ac:dyDescent="0.2">
      <c r="A11324">
        <v>103859</v>
      </c>
      <c r="B11324" t="s">
        <v>12091</v>
      </c>
      <c r="C11324" t="s">
        <v>77</v>
      </c>
      <c r="D11324">
        <v>26.05</v>
      </c>
    </row>
    <row r="11325" spans="1:4" x14ac:dyDescent="0.2">
      <c r="A11325">
        <v>92331</v>
      </c>
      <c r="B11325" t="s">
        <v>12092</v>
      </c>
      <c r="C11325" t="s">
        <v>77</v>
      </c>
      <c r="D11325">
        <v>23.8</v>
      </c>
    </row>
    <row r="11326" spans="1:4" x14ac:dyDescent="0.2">
      <c r="A11326">
        <v>92295</v>
      </c>
      <c r="B11326" t="s">
        <v>12093</v>
      </c>
      <c r="C11326" t="s">
        <v>77</v>
      </c>
      <c r="D11326">
        <v>33.479999999999997</v>
      </c>
    </row>
    <row r="11327" spans="1:4" x14ac:dyDescent="0.2">
      <c r="A11327">
        <v>92296</v>
      </c>
      <c r="B11327" t="s">
        <v>12094</v>
      </c>
      <c r="C11327" t="s">
        <v>77</v>
      </c>
      <c r="D11327">
        <v>44.41</v>
      </c>
    </row>
    <row r="11328" spans="1:4" x14ac:dyDescent="0.2">
      <c r="A11328">
        <v>92297</v>
      </c>
      <c r="B11328" t="s">
        <v>12095</v>
      </c>
      <c r="C11328" t="s">
        <v>77</v>
      </c>
      <c r="D11328">
        <v>69.05</v>
      </c>
    </row>
    <row r="11329" spans="1:4" x14ac:dyDescent="0.2">
      <c r="A11329">
        <v>92298</v>
      </c>
      <c r="B11329" t="s">
        <v>12096</v>
      </c>
      <c r="C11329" t="s">
        <v>77</v>
      </c>
      <c r="D11329">
        <v>195.13</v>
      </c>
    </row>
    <row r="11330" spans="1:4" x14ac:dyDescent="0.2">
      <c r="A11330">
        <v>93080</v>
      </c>
      <c r="B11330" t="s">
        <v>12097</v>
      </c>
      <c r="C11330" t="s">
        <v>77</v>
      </c>
      <c r="D11330">
        <v>8.9</v>
      </c>
    </row>
    <row r="11331" spans="1:4" x14ac:dyDescent="0.2">
      <c r="A11331">
        <v>103884</v>
      </c>
      <c r="B11331" t="s">
        <v>12098</v>
      </c>
      <c r="C11331" t="s">
        <v>77</v>
      </c>
      <c r="D11331">
        <v>12</v>
      </c>
    </row>
    <row r="11332" spans="1:4" x14ac:dyDescent="0.2">
      <c r="A11332">
        <v>103815</v>
      </c>
      <c r="B11332" t="s">
        <v>12099</v>
      </c>
      <c r="C11332" t="s">
        <v>77</v>
      </c>
      <c r="D11332">
        <v>12</v>
      </c>
    </row>
    <row r="11333" spans="1:4" x14ac:dyDescent="0.2">
      <c r="A11333">
        <v>103848</v>
      </c>
      <c r="B11333" t="s">
        <v>12100</v>
      </c>
      <c r="C11333" t="s">
        <v>77</v>
      </c>
      <c r="D11333">
        <v>11.53</v>
      </c>
    </row>
    <row r="11334" spans="1:4" x14ac:dyDescent="0.2">
      <c r="A11334">
        <v>93103</v>
      </c>
      <c r="B11334" t="s">
        <v>12101</v>
      </c>
      <c r="C11334" t="s">
        <v>77</v>
      </c>
      <c r="D11334">
        <v>9.08</v>
      </c>
    </row>
    <row r="11335" spans="1:4" x14ac:dyDescent="0.2">
      <c r="A11335">
        <v>93050</v>
      </c>
      <c r="B11335" t="s">
        <v>12102</v>
      </c>
      <c r="C11335" t="s">
        <v>77</v>
      </c>
      <c r="D11335">
        <v>11.76</v>
      </c>
    </row>
    <row r="11336" spans="1:4" x14ac:dyDescent="0.2">
      <c r="A11336">
        <v>93084</v>
      </c>
      <c r="B11336" t="s">
        <v>12103</v>
      </c>
      <c r="C11336" t="s">
        <v>77</v>
      </c>
      <c r="D11336">
        <v>14.5</v>
      </c>
    </row>
    <row r="11337" spans="1:4" x14ac:dyDescent="0.2">
      <c r="A11337">
        <v>103889</v>
      </c>
      <c r="B11337" t="s">
        <v>12104</v>
      </c>
      <c r="C11337" t="s">
        <v>77</v>
      </c>
      <c r="D11337">
        <v>18.28</v>
      </c>
    </row>
    <row r="11338" spans="1:4" x14ac:dyDescent="0.2">
      <c r="A11338">
        <v>103820</v>
      </c>
      <c r="B11338" t="s">
        <v>12105</v>
      </c>
      <c r="C11338" t="s">
        <v>77</v>
      </c>
      <c r="D11338">
        <v>22.58</v>
      </c>
    </row>
    <row r="11339" spans="1:4" x14ac:dyDescent="0.2">
      <c r="A11339">
        <v>103853</v>
      </c>
      <c r="B11339" t="s">
        <v>12106</v>
      </c>
      <c r="C11339" t="s">
        <v>77</v>
      </c>
      <c r="D11339">
        <v>18.87</v>
      </c>
    </row>
    <row r="11340" spans="1:4" x14ac:dyDescent="0.2">
      <c r="A11340">
        <v>93107</v>
      </c>
      <c r="B11340" t="s">
        <v>12107</v>
      </c>
      <c r="C11340" t="s">
        <v>77</v>
      </c>
      <c r="D11340">
        <v>16.53</v>
      </c>
    </row>
    <row r="11341" spans="1:4" x14ac:dyDescent="0.2">
      <c r="A11341">
        <v>93056</v>
      </c>
      <c r="B11341" t="s">
        <v>12108</v>
      </c>
      <c r="C11341" t="s">
        <v>77</v>
      </c>
      <c r="D11341">
        <v>17.64</v>
      </c>
    </row>
    <row r="11342" spans="1:4" x14ac:dyDescent="0.2">
      <c r="A11342">
        <v>93090</v>
      </c>
      <c r="B11342" t="s">
        <v>12109</v>
      </c>
      <c r="C11342" t="s">
        <v>77</v>
      </c>
      <c r="D11342">
        <v>20.18</v>
      </c>
    </row>
    <row r="11343" spans="1:4" x14ac:dyDescent="0.2">
      <c r="A11343">
        <v>103896</v>
      </c>
      <c r="B11343" t="s">
        <v>12110</v>
      </c>
      <c r="C11343" t="s">
        <v>77</v>
      </c>
      <c r="D11343">
        <v>24.55</v>
      </c>
    </row>
    <row r="11344" spans="1:4" x14ac:dyDescent="0.2">
      <c r="A11344">
        <v>103827</v>
      </c>
      <c r="B11344" t="s">
        <v>12111</v>
      </c>
      <c r="C11344" t="s">
        <v>77</v>
      </c>
      <c r="D11344">
        <v>32</v>
      </c>
    </row>
    <row r="11345" spans="1:4" x14ac:dyDescent="0.2">
      <c r="A11345">
        <v>103860</v>
      </c>
      <c r="B11345" t="s">
        <v>12112</v>
      </c>
      <c r="C11345" t="s">
        <v>77</v>
      </c>
      <c r="D11345">
        <v>26.05</v>
      </c>
    </row>
    <row r="11346" spans="1:4" x14ac:dyDescent="0.2">
      <c r="A11346">
        <v>93113</v>
      </c>
      <c r="B11346" t="s">
        <v>12113</v>
      </c>
      <c r="C11346" t="s">
        <v>77</v>
      </c>
      <c r="D11346">
        <v>23.8</v>
      </c>
    </row>
    <row r="11347" spans="1:4" x14ac:dyDescent="0.2">
      <c r="A11347">
        <v>93061</v>
      </c>
      <c r="B11347" t="s">
        <v>12114</v>
      </c>
      <c r="C11347" t="s">
        <v>77</v>
      </c>
      <c r="D11347">
        <v>33.619999999999997</v>
      </c>
    </row>
    <row r="11348" spans="1:4" x14ac:dyDescent="0.2">
      <c r="A11348">
        <v>93064</v>
      </c>
      <c r="B11348" t="s">
        <v>12115</v>
      </c>
      <c r="C11348" t="s">
        <v>77</v>
      </c>
      <c r="D11348">
        <v>51.72</v>
      </c>
    </row>
    <row r="11349" spans="1:4" x14ac:dyDescent="0.2">
      <c r="A11349">
        <v>93067</v>
      </c>
      <c r="B11349" t="s">
        <v>12116</v>
      </c>
      <c r="C11349" t="s">
        <v>77</v>
      </c>
      <c r="D11349">
        <v>77.010000000000005</v>
      </c>
    </row>
    <row r="11350" spans="1:4" x14ac:dyDescent="0.2">
      <c r="A11350">
        <v>93070</v>
      </c>
      <c r="B11350" t="s">
        <v>12117</v>
      </c>
      <c r="C11350" t="s">
        <v>77</v>
      </c>
      <c r="D11350">
        <v>195.13</v>
      </c>
    </row>
    <row r="11351" spans="1:4" x14ac:dyDescent="0.2">
      <c r="A11351">
        <v>93117</v>
      </c>
      <c r="B11351" t="s">
        <v>12118</v>
      </c>
      <c r="C11351" t="s">
        <v>77</v>
      </c>
      <c r="D11351">
        <v>61.24</v>
      </c>
    </row>
    <row r="11352" spans="1:4" x14ac:dyDescent="0.2">
      <c r="A11352">
        <v>93118</v>
      </c>
      <c r="B11352" t="s">
        <v>12119</v>
      </c>
      <c r="C11352" t="s">
        <v>77</v>
      </c>
      <c r="D11352">
        <v>90.23</v>
      </c>
    </row>
    <row r="11353" spans="1:4" x14ac:dyDescent="0.2">
      <c r="A11353">
        <v>92317</v>
      </c>
      <c r="B11353" t="s">
        <v>12120</v>
      </c>
      <c r="C11353" t="s">
        <v>77</v>
      </c>
      <c r="D11353">
        <v>18.61</v>
      </c>
    </row>
    <row r="11354" spans="1:4" x14ac:dyDescent="0.2">
      <c r="A11354">
        <v>92332</v>
      </c>
      <c r="B11354" t="s">
        <v>12121</v>
      </c>
      <c r="C11354" t="s">
        <v>77</v>
      </c>
      <c r="D11354">
        <v>18.96</v>
      </c>
    </row>
    <row r="11355" spans="1:4" x14ac:dyDescent="0.2">
      <c r="A11355">
        <v>92299</v>
      </c>
      <c r="B11355" t="s">
        <v>12122</v>
      </c>
      <c r="C11355" t="s">
        <v>77</v>
      </c>
      <c r="D11355">
        <v>24.08</v>
      </c>
    </row>
    <row r="11356" spans="1:4" x14ac:dyDescent="0.2">
      <c r="A11356">
        <v>92318</v>
      </c>
      <c r="B11356" t="s">
        <v>12123</v>
      </c>
      <c r="C11356" t="s">
        <v>77</v>
      </c>
      <c r="D11356">
        <v>29.53</v>
      </c>
    </row>
    <row r="11357" spans="1:4" x14ac:dyDescent="0.2">
      <c r="A11357">
        <v>103833</v>
      </c>
      <c r="B11357" t="s">
        <v>12124</v>
      </c>
      <c r="C11357" t="s">
        <v>77</v>
      </c>
      <c r="D11357">
        <v>45.56</v>
      </c>
    </row>
    <row r="11358" spans="1:4" x14ac:dyDescent="0.2">
      <c r="A11358">
        <v>92333</v>
      </c>
      <c r="B11358" t="s">
        <v>12125</v>
      </c>
      <c r="C11358" t="s">
        <v>77</v>
      </c>
      <c r="D11358">
        <v>33.57</v>
      </c>
    </row>
    <row r="11359" spans="1:4" x14ac:dyDescent="0.2">
      <c r="A11359">
        <v>92300</v>
      </c>
      <c r="B11359" t="s">
        <v>12126</v>
      </c>
      <c r="C11359" t="s">
        <v>77</v>
      </c>
      <c r="D11359">
        <v>36.82</v>
      </c>
    </row>
    <row r="11360" spans="1:4" x14ac:dyDescent="0.2">
      <c r="A11360">
        <v>92319</v>
      </c>
      <c r="B11360" t="s">
        <v>12127</v>
      </c>
      <c r="C11360" t="s">
        <v>77</v>
      </c>
      <c r="D11360">
        <v>41.84</v>
      </c>
    </row>
    <row r="11361" spans="1:4" x14ac:dyDescent="0.2">
      <c r="A11361">
        <v>92334</v>
      </c>
      <c r="B11361" t="s">
        <v>12128</v>
      </c>
      <c r="C11361" t="s">
        <v>77</v>
      </c>
      <c r="D11361">
        <v>49.05</v>
      </c>
    </row>
    <row r="11362" spans="1:4" x14ac:dyDescent="0.2">
      <c r="A11362">
        <v>92301</v>
      </c>
      <c r="B11362" t="s">
        <v>12129</v>
      </c>
      <c r="C11362" t="s">
        <v>77</v>
      </c>
      <c r="D11362">
        <v>73.39</v>
      </c>
    </row>
    <row r="11363" spans="1:4" x14ac:dyDescent="0.2">
      <c r="A11363">
        <v>92302</v>
      </c>
      <c r="B11363" t="s">
        <v>12130</v>
      </c>
      <c r="C11363" t="s">
        <v>77</v>
      </c>
      <c r="D11363">
        <v>97.07</v>
      </c>
    </row>
    <row r="11364" spans="1:4" x14ac:dyDescent="0.2">
      <c r="A11364">
        <v>92303</v>
      </c>
      <c r="B11364" t="s">
        <v>12131</v>
      </c>
      <c r="C11364" t="s">
        <v>77</v>
      </c>
      <c r="D11364">
        <v>178.75</v>
      </c>
    </row>
    <row r="11365" spans="1:4" x14ac:dyDescent="0.2">
      <c r="A11365">
        <v>92304</v>
      </c>
      <c r="B11365" t="s">
        <v>12132</v>
      </c>
      <c r="C11365" t="s">
        <v>77</v>
      </c>
      <c r="D11365">
        <v>466.03</v>
      </c>
    </row>
    <row r="11366" spans="1:4" x14ac:dyDescent="0.2">
      <c r="A11366">
        <v>103835</v>
      </c>
      <c r="B11366" t="s">
        <v>12133</v>
      </c>
      <c r="C11366" t="s">
        <v>54</v>
      </c>
      <c r="D11366">
        <v>65.66</v>
      </c>
    </row>
    <row r="11367" spans="1:4" x14ac:dyDescent="0.2">
      <c r="A11367">
        <v>92308</v>
      </c>
      <c r="B11367" t="s">
        <v>12134</v>
      </c>
      <c r="C11367" t="s">
        <v>54</v>
      </c>
      <c r="D11367">
        <v>53.92</v>
      </c>
    </row>
    <row r="11368" spans="1:4" x14ac:dyDescent="0.2">
      <c r="A11368">
        <v>103871</v>
      </c>
      <c r="B11368" t="s">
        <v>12135</v>
      </c>
      <c r="C11368" t="s">
        <v>54</v>
      </c>
      <c r="D11368">
        <v>62.9</v>
      </c>
    </row>
    <row r="11369" spans="1:4" x14ac:dyDescent="0.2">
      <c r="A11369">
        <v>92323</v>
      </c>
      <c r="B11369" t="s">
        <v>12136</v>
      </c>
      <c r="C11369" t="s">
        <v>54</v>
      </c>
      <c r="D11369">
        <v>62.41</v>
      </c>
    </row>
    <row r="11370" spans="1:4" x14ac:dyDescent="0.2">
      <c r="A11370">
        <v>92305</v>
      </c>
      <c r="B11370" t="s">
        <v>12137</v>
      </c>
      <c r="C11370" t="s">
        <v>54</v>
      </c>
      <c r="D11370">
        <v>39.9</v>
      </c>
    </row>
    <row r="11371" spans="1:4" x14ac:dyDescent="0.2">
      <c r="A11371">
        <v>103868</v>
      </c>
      <c r="B11371" t="s">
        <v>12138</v>
      </c>
      <c r="C11371" t="s">
        <v>54</v>
      </c>
      <c r="D11371">
        <v>51.68</v>
      </c>
    </row>
    <row r="11372" spans="1:4" x14ac:dyDescent="0.2">
      <c r="A11372">
        <v>103802</v>
      </c>
      <c r="B11372" t="s">
        <v>12139</v>
      </c>
      <c r="C11372" t="s">
        <v>54</v>
      </c>
      <c r="D11372">
        <v>42.04</v>
      </c>
    </row>
    <row r="11373" spans="1:4" x14ac:dyDescent="0.2">
      <c r="A11373">
        <v>92320</v>
      </c>
      <c r="B11373" t="s">
        <v>12140</v>
      </c>
      <c r="C11373" t="s">
        <v>54</v>
      </c>
      <c r="D11373">
        <v>51.07</v>
      </c>
    </row>
    <row r="11374" spans="1:4" x14ac:dyDescent="0.2">
      <c r="A11374">
        <v>97335</v>
      </c>
      <c r="B11374" t="s">
        <v>12141</v>
      </c>
      <c r="C11374" t="s">
        <v>54</v>
      </c>
      <c r="D11374">
        <v>85.7</v>
      </c>
    </row>
    <row r="11375" spans="1:4" x14ac:dyDescent="0.2">
      <c r="A11375">
        <v>103836</v>
      </c>
      <c r="B11375" t="s">
        <v>12142</v>
      </c>
      <c r="C11375" t="s">
        <v>54</v>
      </c>
      <c r="D11375">
        <v>102.26</v>
      </c>
    </row>
    <row r="11376" spans="1:4" x14ac:dyDescent="0.2">
      <c r="A11376">
        <v>92281</v>
      </c>
      <c r="B11376" t="s">
        <v>12143</v>
      </c>
      <c r="C11376" t="s">
        <v>54</v>
      </c>
      <c r="D11376">
        <v>111.47</v>
      </c>
    </row>
    <row r="11377" spans="1:4" x14ac:dyDescent="0.2">
      <c r="A11377">
        <v>92309</v>
      </c>
      <c r="B11377" t="s">
        <v>12144</v>
      </c>
      <c r="C11377" t="s">
        <v>54</v>
      </c>
      <c r="D11377">
        <v>119.61</v>
      </c>
    </row>
    <row r="11378" spans="1:4" x14ac:dyDescent="0.2">
      <c r="A11378">
        <v>103872</v>
      </c>
      <c r="B11378" t="s">
        <v>12145</v>
      </c>
      <c r="C11378" t="s">
        <v>54</v>
      </c>
      <c r="D11378">
        <v>130.91</v>
      </c>
    </row>
    <row r="11379" spans="1:4" x14ac:dyDescent="0.2">
      <c r="A11379">
        <v>92324</v>
      </c>
      <c r="B11379" t="s">
        <v>12146</v>
      </c>
      <c r="C11379" t="s">
        <v>54</v>
      </c>
      <c r="D11379">
        <v>136.16999999999999</v>
      </c>
    </row>
    <row r="11380" spans="1:4" x14ac:dyDescent="0.2">
      <c r="A11380">
        <v>92275</v>
      </c>
      <c r="B11380" t="s">
        <v>12147</v>
      </c>
      <c r="C11380" t="s">
        <v>54</v>
      </c>
      <c r="D11380">
        <v>59.51</v>
      </c>
    </row>
    <row r="11381" spans="1:4" x14ac:dyDescent="0.2">
      <c r="A11381">
        <v>92306</v>
      </c>
      <c r="B11381" t="s">
        <v>12148</v>
      </c>
      <c r="C11381" t="s">
        <v>54</v>
      </c>
      <c r="D11381">
        <v>64.95</v>
      </c>
    </row>
    <row r="11382" spans="1:4" x14ac:dyDescent="0.2">
      <c r="A11382">
        <v>103869</v>
      </c>
      <c r="B11382" t="s">
        <v>12149</v>
      </c>
      <c r="C11382" t="s">
        <v>54</v>
      </c>
      <c r="D11382">
        <v>79.02</v>
      </c>
    </row>
    <row r="11383" spans="1:4" x14ac:dyDescent="0.2">
      <c r="A11383">
        <v>103803</v>
      </c>
      <c r="B11383" t="s">
        <v>12150</v>
      </c>
      <c r="C11383" t="s">
        <v>54</v>
      </c>
      <c r="D11383">
        <v>72.290000000000006</v>
      </c>
    </row>
    <row r="11384" spans="1:4" x14ac:dyDescent="0.2">
      <c r="A11384">
        <v>92321</v>
      </c>
      <c r="B11384" t="s">
        <v>12151</v>
      </c>
      <c r="C11384" t="s">
        <v>54</v>
      </c>
      <c r="D11384">
        <v>84.18</v>
      </c>
    </row>
    <row r="11385" spans="1:4" x14ac:dyDescent="0.2">
      <c r="A11385">
        <v>97336</v>
      </c>
      <c r="B11385" t="s">
        <v>12152</v>
      </c>
      <c r="C11385" t="s">
        <v>54</v>
      </c>
      <c r="D11385">
        <v>109.08</v>
      </c>
    </row>
    <row r="11386" spans="1:4" x14ac:dyDescent="0.2">
      <c r="A11386">
        <v>103837</v>
      </c>
      <c r="B11386" t="s">
        <v>12153</v>
      </c>
      <c r="C11386" t="s">
        <v>54</v>
      </c>
      <c r="D11386">
        <v>129.01</v>
      </c>
    </row>
    <row r="11387" spans="1:4" x14ac:dyDescent="0.2">
      <c r="A11387">
        <v>92282</v>
      </c>
      <c r="B11387" t="s">
        <v>12154</v>
      </c>
      <c r="C11387" t="s">
        <v>54</v>
      </c>
      <c r="D11387">
        <v>129.63999999999999</v>
      </c>
    </row>
    <row r="11388" spans="1:4" x14ac:dyDescent="0.2">
      <c r="A11388">
        <v>92310</v>
      </c>
      <c r="B11388" t="s">
        <v>12155</v>
      </c>
      <c r="C11388" t="s">
        <v>54</v>
      </c>
      <c r="D11388">
        <v>138.02000000000001</v>
      </c>
    </row>
    <row r="11389" spans="1:4" x14ac:dyDescent="0.2">
      <c r="A11389">
        <v>103873</v>
      </c>
      <c r="B11389" t="s">
        <v>12156</v>
      </c>
      <c r="C11389" t="s">
        <v>54</v>
      </c>
      <c r="D11389">
        <v>151.29</v>
      </c>
    </row>
    <row r="11390" spans="1:4" x14ac:dyDescent="0.2">
      <c r="A11390">
        <v>92325</v>
      </c>
      <c r="B11390" t="s">
        <v>12157</v>
      </c>
      <c r="C11390" t="s">
        <v>54</v>
      </c>
      <c r="D11390">
        <v>161.49</v>
      </c>
    </row>
    <row r="11391" spans="1:4" x14ac:dyDescent="0.2">
      <c r="A11391">
        <v>92276</v>
      </c>
      <c r="B11391" t="s">
        <v>12158</v>
      </c>
      <c r="C11391" t="s">
        <v>54</v>
      </c>
      <c r="D11391">
        <v>75.58</v>
      </c>
    </row>
    <row r="11392" spans="1:4" x14ac:dyDescent="0.2">
      <c r="A11392">
        <v>92307</v>
      </c>
      <c r="B11392" t="s">
        <v>12159</v>
      </c>
      <c r="C11392" t="s">
        <v>54</v>
      </c>
      <c r="D11392">
        <v>81.260000000000005</v>
      </c>
    </row>
    <row r="11393" spans="1:4" x14ac:dyDescent="0.2">
      <c r="A11393">
        <v>103870</v>
      </c>
      <c r="B11393" t="s">
        <v>12160</v>
      </c>
      <c r="C11393" t="s">
        <v>54</v>
      </c>
      <c r="D11393">
        <v>97.32</v>
      </c>
    </row>
    <row r="11394" spans="1:4" x14ac:dyDescent="0.2">
      <c r="A11394">
        <v>103804</v>
      </c>
      <c r="B11394" t="s">
        <v>12161</v>
      </c>
      <c r="C11394" t="s">
        <v>54</v>
      </c>
      <c r="D11394">
        <v>87.74</v>
      </c>
    </row>
    <row r="11395" spans="1:4" x14ac:dyDescent="0.2">
      <c r="A11395">
        <v>92322</v>
      </c>
      <c r="B11395" t="s">
        <v>12162</v>
      </c>
      <c r="C11395" t="s">
        <v>54</v>
      </c>
      <c r="D11395">
        <v>107.4</v>
      </c>
    </row>
    <row r="11396" spans="1:4" x14ac:dyDescent="0.2">
      <c r="A11396">
        <v>97337</v>
      </c>
      <c r="B11396" t="s">
        <v>12163</v>
      </c>
      <c r="C11396" t="s">
        <v>54</v>
      </c>
      <c r="D11396">
        <v>164.07</v>
      </c>
    </row>
    <row r="11397" spans="1:4" x14ac:dyDescent="0.2">
      <c r="A11397">
        <v>92283</v>
      </c>
      <c r="B11397" t="s">
        <v>12164</v>
      </c>
      <c r="C11397" t="s">
        <v>54</v>
      </c>
      <c r="D11397">
        <v>177.46</v>
      </c>
    </row>
    <row r="11398" spans="1:4" x14ac:dyDescent="0.2">
      <c r="A11398">
        <v>92277</v>
      </c>
      <c r="B11398" t="s">
        <v>12165</v>
      </c>
      <c r="C11398" t="s">
        <v>54</v>
      </c>
      <c r="D11398">
        <v>109.23</v>
      </c>
    </row>
    <row r="11399" spans="1:4" x14ac:dyDescent="0.2">
      <c r="A11399">
        <v>97338</v>
      </c>
      <c r="B11399" t="s">
        <v>12166</v>
      </c>
      <c r="C11399" t="s">
        <v>54</v>
      </c>
      <c r="D11399">
        <v>197.43</v>
      </c>
    </row>
    <row r="11400" spans="1:4" x14ac:dyDescent="0.2">
      <c r="A11400">
        <v>92284</v>
      </c>
      <c r="B11400" t="s">
        <v>12167</v>
      </c>
      <c r="C11400" t="s">
        <v>54</v>
      </c>
      <c r="D11400">
        <v>224.76</v>
      </c>
    </row>
    <row r="11401" spans="1:4" x14ac:dyDescent="0.2">
      <c r="A11401">
        <v>92278</v>
      </c>
      <c r="B11401" t="s">
        <v>12168</v>
      </c>
      <c r="C11401" t="s">
        <v>54</v>
      </c>
      <c r="D11401">
        <v>147.04</v>
      </c>
    </row>
    <row r="11402" spans="1:4" x14ac:dyDescent="0.2">
      <c r="A11402">
        <v>97339</v>
      </c>
      <c r="B11402" t="s">
        <v>12169</v>
      </c>
      <c r="C11402" t="s">
        <v>54</v>
      </c>
      <c r="D11402">
        <v>212.59</v>
      </c>
    </row>
    <row r="11403" spans="1:4" x14ac:dyDescent="0.2">
      <c r="A11403">
        <v>92285</v>
      </c>
      <c r="B11403" t="s">
        <v>12170</v>
      </c>
      <c r="C11403" t="s">
        <v>54</v>
      </c>
      <c r="D11403">
        <v>305.42</v>
      </c>
    </row>
    <row r="11404" spans="1:4" x14ac:dyDescent="0.2">
      <c r="A11404">
        <v>92279</v>
      </c>
      <c r="B11404" t="s">
        <v>12171</v>
      </c>
      <c r="C11404" t="s">
        <v>54</v>
      </c>
      <c r="D11404">
        <v>212.59</v>
      </c>
    </row>
    <row r="11405" spans="1:4" x14ac:dyDescent="0.2">
      <c r="A11405">
        <v>97340</v>
      </c>
      <c r="B11405" t="s">
        <v>12172</v>
      </c>
      <c r="C11405" t="s">
        <v>54</v>
      </c>
      <c r="D11405">
        <v>213.82</v>
      </c>
    </row>
    <row r="11406" spans="1:4" x14ac:dyDescent="0.2">
      <c r="A11406">
        <v>92286</v>
      </c>
      <c r="B11406" t="s">
        <v>12173</v>
      </c>
      <c r="C11406" t="s">
        <v>54</v>
      </c>
      <c r="D11406">
        <v>392.65</v>
      </c>
    </row>
    <row r="11407" spans="1:4" x14ac:dyDescent="0.2">
      <c r="A11407">
        <v>92280</v>
      </c>
      <c r="B11407" t="s">
        <v>12174</v>
      </c>
      <c r="C11407" t="s">
        <v>54</v>
      </c>
      <c r="D11407">
        <v>298.52999999999997</v>
      </c>
    </row>
    <row r="11408" spans="1:4" x14ac:dyDescent="0.2">
      <c r="A11408">
        <v>103901</v>
      </c>
      <c r="B11408" t="s">
        <v>12175</v>
      </c>
      <c r="C11408" t="s">
        <v>77</v>
      </c>
      <c r="D11408">
        <v>24.77</v>
      </c>
    </row>
    <row r="11409" spans="1:4" x14ac:dyDescent="0.2">
      <c r="A11409">
        <v>103832</v>
      </c>
      <c r="B11409" t="s">
        <v>12176</v>
      </c>
      <c r="C11409" t="s">
        <v>77</v>
      </c>
      <c r="D11409">
        <v>24.75</v>
      </c>
    </row>
    <row r="11410" spans="1:4" x14ac:dyDescent="0.2">
      <c r="A11410">
        <v>103865</v>
      </c>
      <c r="B11410" t="s">
        <v>12177</v>
      </c>
      <c r="C11410" t="s">
        <v>77</v>
      </c>
      <c r="D11410">
        <v>23.81</v>
      </c>
    </row>
    <row r="11411" spans="1:4" x14ac:dyDescent="0.2">
      <c r="A11411">
        <v>103902</v>
      </c>
      <c r="B11411" t="s">
        <v>12178</v>
      </c>
      <c r="C11411" t="s">
        <v>77</v>
      </c>
      <c r="D11411">
        <v>37.08</v>
      </c>
    </row>
    <row r="11412" spans="1:4" x14ac:dyDescent="0.2">
      <c r="A11412">
        <v>103866</v>
      </c>
      <c r="B11412" t="s">
        <v>12179</v>
      </c>
      <c r="C11412" t="s">
        <v>77</v>
      </c>
      <c r="D11412">
        <v>38.22</v>
      </c>
    </row>
    <row r="11413" spans="1:4" x14ac:dyDescent="0.2">
      <c r="A11413">
        <v>103903</v>
      </c>
      <c r="B11413" t="s">
        <v>12180</v>
      </c>
      <c r="C11413" t="s">
        <v>77</v>
      </c>
      <c r="D11413">
        <v>50.59</v>
      </c>
    </row>
    <row r="11414" spans="1:4" x14ac:dyDescent="0.2">
      <c r="A11414">
        <v>103834</v>
      </c>
      <c r="B11414" t="s">
        <v>12181</v>
      </c>
      <c r="C11414" t="s">
        <v>77</v>
      </c>
      <c r="D11414">
        <v>66.349999999999994</v>
      </c>
    </row>
    <row r="11415" spans="1:4" x14ac:dyDescent="0.2">
      <c r="A11415">
        <v>103867</v>
      </c>
      <c r="B11415" t="s">
        <v>12182</v>
      </c>
      <c r="C11415" t="s">
        <v>77</v>
      </c>
      <c r="D11415">
        <v>53.53</v>
      </c>
    </row>
    <row r="11416" spans="1:4" x14ac:dyDescent="0.2">
      <c r="A11416">
        <v>105113</v>
      </c>
      <c r="B11416" t="s">
        <v>12183</v>
      </c>
      <c r="C11416" t="s">
        <v>77</v>
      </c>
      <c r="D11416">
        <v>9114.94</v>
      </c>
    </row>
    <row r="11417" spans="1:4" x14ac:dyDescent="0.2">
      <c r="A11417">
        <v>98461</v>
      </c>
      <c r="B11417" t="s">
        <v>12184</v>
      </c>
      <c r="C11417" t="s">
        <v>77</v>
      </c>
      <c r="D11417">
        <v>6918.05</v>
      </c>
    </row>
    <row r="11418" spans="1:4" x14ac:dyDescent="0.2">
      <c r="A11418">
        <v>98462</v>
      </c>
      <c r="B11418" t="s">
        <v>12185</v>
      </c>
      <c r="C11418" t="s">
        <v>77</v>
      </c>
      <c r="D11418">
        <v>11709.34</v>
      </c>
    </row>
    <row r="11419" spans="1:4" x14ac:dyDescent="0.2">
      <c r="A11419">
        <v>105130</v>
      </c>
      <c r="B11419" t="s">
        <v>12186</v>
      </c>
      <c r="C11419" t="s">
        <v>54</v>
      </c>
      <c r="D11419">
        <v>30.95</v>
      </c>
    </row>
    <row r="11420" spans="1:4" x14ac:dyDescent="0.2">
      <c r="A11420">
        <v>105114</v>
      </c>
      <c r="B11420" t="s">
        <v>12187</v>
      </c>
      <c r="C11420" t="s">
        <v>69</v>
      </c>
      <c r="D11420">
        <v>1942.07</v>
      </c>
    </row>
    <row r="11421" spans="1:4" x14ac:dyDescent="0.2">
      <c r="A11421">
        <v>105129</v>
      </c>
      <c r="B11421" t="s">
        <v>12188</v>
      </c>
      <c r="C11421" t="s">
        <v>77</v>
      </c>
      <c r="D11421">
        <v>0</v>
      </c>
    </row>
    <row r="11422" spans="1:4" x14ac:dyDescent="0.2">
      <c r="A11422">
        <v>105127</v>
      </c>
      <c r="B11422" t="s">
        <v>12189</v>
      </c>
      <c r="C11422" t="s">
        <v>54</v>
      </c>
      <c r="D11422">
        <v>28.03</v>
      </c>
    </row>
    <row r="11423" spans="1:4" x14ac:dyDescent="0.2">
      <c r="A11423">
        <v>105128</v>
      </c>
      <c r="B11423" t="s">
        <v>12190</v>
      </c>
      <c r="C11423" t="s">
        <v>54</v>
      </c>
      <c r="D11423">
        <v>92.29</v>
      </c>
    </row>
    <row r="11424" spans="1:4" x14ac:dyDescent="0.2">
      <c r="A11424">
        <v>105126</v>
      </c>
      <c r="B11424" t="s">
        <v>12191</v>
      </c>
      <c r="C11424" t="s">
        <v>54</v>
      </c>
      <c r="D11424">
        <v>31.42</v>
      </c>
    </row>
    <row r="11425" spans="1:4" x14ac:dyDescent="0.2">
      <c r="A11425">
        <v>105116</v>
      </c>
      <c r="B11425" t="s">
        <v>12192</v>
      </c>
      <c r="C11425" t="s">
        <v>77</v>
      </c>
      <c r="D11425">
        <v>10.97</v>
      </c>
    </row>
    <row r="11426" spans="1:4" x14ac:dyDescent="0.2">
      <c r="A11426">
        <v>105115</v>
      </c>
      <c r="B11426" t="s">
        <v>12193</v>
      </c>
      <c r="C11426" t="s">
        <v>77</v>
      </c>
      <c r="D11426">
        <v>128.75</v>
      </c>
    </row>
    <row r="11427" spans="1:4" x14ac:dyDescent="0.2">
      <c r="A11427">
        <v>98453</v>
      </c>
      <c r="B11427" t="s">
        <v>12194</v>
      </c>
      <c r="C11427" t="s">
        <v>59</v>
      </c>
      <c r="D11427">
        <v>177.92</v>
      </c>
    </row>
    <row r="11428" spans="1:4" x14ac:dyDescent="0.2">
      <c r="A11428">
        <v>98454</v>
      </c>
      <c r="B11428" t="s">
        <v>12195</v>
      </c>
      <c r="C11428" t="s">
        <v>59</v>
      </c>
      <c r="D11428">
        <v>216.88</v>
      </c>
    </row>
    <row r="11429" spans="1:4" x14ac:dyDescent="0.2">
      <c r="A11429">
        <v>98449</v>
      </c>
      <c r="B11429" t="s">
        <v>12196</v>
      </c>
      <c r="C11429" t="s">
        <v>59</v>
      </c>
      <c r="D11429">
        <v>156.4</v>
      </c>
    </row>
    <row r="11430" spans="1:4" x14ac:dyDescent="0.2">
      <c r="A11430">
        <v>98455</v>
      </c>
      <c r="B11430" t="s">
        <v>12197</v>
      </c>
      <c r="C11430" t="s">
        <v>59</v>
      </c>
      <c r="D11430">
        <v>151.22</v>
      </c>
    </row>
    <row r="11431" spans="1:4" x14ac:dyDescent="0.2">
      <c r="A11431">
        <v>98456</v>
      </c>
      <c r="B11431" t="s">
        <v>12198</v>
      </c>
      <c r="C11431" t="s">
        <v>59</v>
      </c>
      <c r="D11431">
        <v>185.17</v>
      </c>
    </row>
    <row r="11432" spans="1:4" x14ac:dyDescent="0.2">
      <c r="A11432">
        <v>98451</v>
      </c>
      <c r="B11432" t="s">
        <v>12199</v>
      </c>
      <c r="C11432" t="s">
        <v>59</v>
      </c>
      <c r="D11432">
        <v>133.66</v>
      </c>
    </row>
    <row r="11433" spans="1:4" x14ac:dyDescent="0.2">
      <c r="A11433">
        <v>98445</v>
      </c>
      <c r="B11433" t="s">
        <v>12200</v>
      </c>
      <c r="C11433" t="s">
        <v>59</v>
      </c>
      <c r="D11433">
        <v>126.48</v>
      </c>
    </row>
    <row r="11434" spans="1:4" x14ac:dyDescent="0.2">
      <c r="A11434">
        <v>98446</v>
      </c>
      <c r="B11434" t="s">
        <v>12201</v>
      </c>
      <c r="C11434" t="s">
        <v>59</v>
      </c>
      <c r="D11434">
        <v>158.19999999999999</v>
      </c>
    </row>
    <row r="11435" spans="1:4" x14ac:dyDescent="0.2">
      <c r="A11435">
        <v>98441</v>
      </c>
      <c r="B11435" t="s">
        <v>12202</v>
      </c>
      <c r="C11435" t="s">
        <v>59</v>
      </c>
      <c r="D11435">
        <v>108.74</v>
      </c>
    </row>
    <row r="11436" spans="1:4" x14ac:dyDescent="0.2">
      <c r="A11436">
        <v>98447</v>
      </c>
      <c r="B11436" t="s">
        <v>12203</v>
      </c>
      <c r="C11436" t="s">
        <v>59</v>
      </c>
      <c r="D11436">
        <v>103.11</v>
      </c>
    </row>
    <row r="11437" spans="1:4" x14ac:dyDescent="0.2">
      <c r="A11437">
        <v>98448</v>
      </c>
      <c r="B11437" t="s">
        <v>12204</v>
      </c>
      <c r="C11437" t="s">
        <v>59</v>
      </c>
      <c r="D11437">
        <v>129.43</v>
      </c>
    </row>
    <row r="11438" spans="1:4" x14ac:dyDescent="0.2">
      <c r="A11438">
        <v>98443</v>
      </c>
      <c r="B11438" t="s">
        <v>12205</v>
      </c>
      <c r="C11438" t="s">
        <v>59</v>
      </c>
      <c r="D11438">
        <v>88.61</v>
      </c>
    </row>
    <row r="11439" spans="1:4" x14ac:dyDescent="0.2">
      <c r="A11439">
        <v>105122</v>
      </c>
      <c r="B11439" t="s">
        <v>12206</v>
      </c>
      <c r="C11439" t="s">
        <v>59</v>
      </c>
      <c r="D11439">
        <v>0</v>
      </c>
    </row>
    <row r="11440" spans="1:4" x14ac:dyDescent="0.2">
      <c r="A11440">
        <v>105125</v>
      </c>
      <c r="B11440" t="s">
        <v>12207</v>
      </c>
      <c r="C11440" t="s">
        <v>59</v>
      </c>
      <c r="D11440">
        <v>0</v>
      </c>
    </row>
    <row r="11441" spans="1:4" x14ac:dyDescent="0.2">
      <c r="A11441">
        <v>105133</v>
      </c>
      <c r="B11441" t="s">
        <v>12208</v>
      </c>
      <c r="C11441" t="s">
        <v>59</v>
      </c>
      <c r="D11441">
        <v>0</v>
      </c>
    </row>
    <row r="11442" spans="1:4" x14ac:dyDescent="0.2">
      <c r="A11442">
        <v>105123</v>
      </c>
      <c r="B11442" t="s">
        <v>12209</v>
      </c>
      <c r="C11442" t="s">
        <v>59</v>
      </c>
      <c r="D11442">
        <v>0</v>
      </c>
    </row>
    <row r="11443" spans="1:4" x14ac:dyDescent="0.2">
      <c r="A11443">
        <v>105124</v>
      </c>
      <c r="B11443" t="s">
        <v>12210</v>
      </c>
      <c r="C11443" t="s">
        <v>59</v>
      </c>
      <c r="D11443">
        <v>0</v>
      </c>
    </row>
    <row r="11444" spans="1:4" x14ac:dyDescent="0.2">
      <c r="A11444">
        <v>105134</v>
      </c>
      <c r="B11444" t="s">
        <v>12211</v>
      </c>
      <c r="C11444" t="s">
        <v>59</v>
      </c>
      <c r="D11444">
        <v>0</v>
      </c>
    </row>
    <row r="11445" spans="1:4" x14ac:dyDescent="0.2">
      <c r="A11445">
        <v>105117</v>
      </c>
      <c r="B11445" t="s">
        <v>12212</v>
      </c>
      <c r="C11445" t="s">
        <v>59</v>
      </c>
      <c r="D11445">
        <v>0</v>
      </c>
    </row>
    <row r="11446" spans="1:4" x14ac:dyDescent="0.2">
      <c r="A11446">
        <v>105119</v>
      </c>
      <c r="B11446" t="s">
        <v>12213</v>
      </c>
      <c r="C11446" t="s">
        <v>59</v>
      </c>
      <c r="D11446">
        <v>0</v>
      </c>
    </row>
    <row r="11447" spans="1:4" x14ac:dyDescent="0.2">
      <c r="A11447">
        <v>105131</v>
      </c>
      <c r="B11447" t="s">
        <v>12214</v>
      </c>
      <c r="C11447" t="s">
        <v>59</v>
      </c>
      <c r="D11447">
        <v>0</v>
      </c>
    </row>
    <row r="11448" spans="1:4" x14ac:dyDescent="0.2">
      <c r="A11448">
        <v>105120</v>
      </c>
      <c r="B11448" t="s">
        <v>12215</v>
      </c>
      <c r="C11448" t="s">
        <v>59</v>
      </c>
      <c r="D11448">
        <v>0</v>
      </c>
    </row>
    <row r="11449" spans="1:4" x14ac:dyDescent="0.2">
      <c r="A11449">
        <v>105121</v>
      </c>
      <c r="B11449" t="s">
        <v>12216</v>
      </c>
      <c r="C11449" t="s">
        <v>59</v>
      </c>
      <c r="D11449">
        <v>0</v>
      </c>
    </row>
    <row r="11450" spans="1:4" x14ac:dyDescent="0.2">
      <c r="A11450">
        <v>105132</v>
      </c>
      <c r="B11450" t="s">
        <v>12217</v>
      </c>
      <c r="C11450" t="s">
        <v>59</v>
      </c>
      <c r="D11450">
        <v>0</v>
      </c>
    </row>
    <row r="11451" spans="1:4" x14ac:dyDescent="0.2">
      <c r="A11451">
        <v>98460</v>
      </c>
      <c r="B11451" t="s">
        <v>12218</v>
      </c>
      <c r="C11451" t="s">
        <v>59</v>
      </c>
      <c r="D11451">
        <v>80.89</v>
      </c>
    </row>
    <row r="11452" spans="1:4" x14ac:dyDescent="0.2">
      <c r="A11452">
        <v>98457</v>
      </c>
      <c r="B11452" t="s">
        <v>12219</v>
      </c>
      <c r="C11452" t="s">
        <v>59</v>
      </c>
      <c r="D11452">
        <v>0</v>
      </c>
    </row>
    <row r="11453" spans="1:4" x14ac:dyDescent="0.2">
      <c r="A11453">
        <v>98458</v>
      </c>
      <c r="B11453" t="s">
        <v>12220</v>
      </c>
      <c r="C11453" t="s">
        <v>59</v>
      </c>
      <c r="D11453">
        <v>110.7</v>
      </c>
    </row>
    <row r="11454" spans="1:4" x14ac:dyDescent="0.2">
      <c r="A11454">
        <v>98459</v>
      </c>
      <c r="B11454" t="s">
        <v>12221</v>
      </c>
      <c r="C11454" t="s">
        <v>59</v>
      </c>
      <c r="D11454">
        <v>92.39</v>
      </c>
    </row>
    <row r="11455" spans="1:4" x14ac:dyDescent="0.2">
      <c r="A11455">
        <v>105118</v>
      </c>
      <c r="B11455" t="s">
        <v>12222</v>
      </c>
      <c r="C11455" t="s">
        <v>59</v>
      </c>
      <c r="D11455">
        <v>0</v>
      </c>
    </row>
    <row r="11456" spans="1:4" x14ac:dyDescent="0.2">
      <c r="A11456">
        <v>101956</v>
      </c>
      <c r="B11456" t="s">
        <v>12223</v>
      </c>
      <c r="C11456" t="s">
        <v>59</v>
      </c>
      <c r="D11456">
        <v>0</v>
      </c>
    </row>
    <row r="11457" spans="1:4" x14ac:dyDescent="0.2">
      <c r="A11457">
        <v>104690</v>
      </c>
      <c r="B11457" t="s">
        <v>12224</v>
      </c>
      <c r="C11457" t="s">
        <v>59</v>
      </c>
      <c r="D11457">
        <v>0</v>
      </c>
    </row>
    <row r="11458" spans="1:4" x14ac:dyDescent="0.2">
      <c r="A11458">
        <v>101958</v>
      </c>
      <c r="B11458" t="s">
        <v>12225</v>
      </c>
      <c r="C11458" t="s">
        <v>59</v>
      </c>
      <c r="D11458">
        <v>0</v>
      </c>
    </row>
    <row r="11459" spans="1:4" x14ac:dyDescent="0.2">
      <c r="A11459">
        <v>101955</v>
      </c>
      <c r="B11459" t="s">
        <v>12226</v>
      </c>
      <c r="C11459" t="s">
        <v>59</v>
      </c>
      <c r="D11459">
        <v>0</v>
      </c>
    </row>
    <row r="11460" spans="1:4" x14ac:dyDescent="0.2">
      <c r="A11460">
        <v>101948</v>
      </c>
      <c r="B11460" t="s">
        <v>12227</v>
      </c>
      <c r="C11460" t="s">
        <v>59</v>
      </c>
      <c r="D11460">
        <v>0</v>
      </c>
    </row>
    <row r="11461" spans="1:4" x14ac:dyDescent="0.2">
      <c r="A11461">
        <v>101949</v>
      </c>
      <c r="B11461" t="s">
        <v>12228</v>
      </c>
      <c r="C11461" t="s">
        <v>59</v>
      </c>
      <c r="D11461">
        <v>0</v>
      </c>
    </row>
    <row r="11462" spans="1:4" x14ac:dyDescent="0.2">
      <c r="A11462">
        <v>101950</v>
      </c>
      <c r="B11462" t="s">
        <v>12229</v>
      </c>
      <c r="C11462" t="s">
        <v>59</v>
      </c>
      <c r="D11462">
        <v>0</v>
      </c>
    </row>
    <row r="11463" spans="1:4" x14ac:dyDescent="0.2">
      <c r="A11463">
        <v>101947</v>
      </c>
      <c r="B11463" t="s">
        <v>12230</v>
      </c>
      <c r="C11463" t="s">
        <v>59</v>
      </c>
      <c r="D11463">
        <v>0</v>
      </c>
    </row>
    <row r="11464" spans="1:4" x14ac:dyDescent="0.2">
      <c r="A11464">
        <v>101960</v>
      </c>
      <c r="B11464" t="s">
        <v>12231</v>
      </c>
      <c r="C11464" t="s">
        <v>59</v>
      </c>
      <c r="D11464">
        <v>0</v>
      </c>
    </row>
    <row r="11465" spans="1:4" x14ac:dyDescent="0.2">
      <c r="A11465">
        <v>101961</v>
      </c>
      <c r="B11465" t="s">
        <v>12232</v>
      </c>
      <c r="C11465" t="s">
        <v>59</v>
      </c>
      <c r="D11465">
        <v>0</v>
      </c>
    </row>
    <row r="11466" spans="1:4" x14ac:dyDescent="0.2">
      <c r="A11466">
        <v>101962</v>
      </c>
      <c r="B11466" t="s">
        <v>12233</v>
      </c>
      <c r="C11466" t="s">
        <v>59</v>
      </c>
      <c r="D11466">
        <v>0</v>
      </c>
    </row>
    <row r="11467" spans="1:4" x14ac:dyDescent="0.2">
      <c r="A11467">
        <v>101959</v>
      </c>
      <c r="B11467" t="s">
        <v>12234</v>
      </c>
      <c r="C11467" t="s">
        <v>59</v>
      </c>
      <c r="D11467">
        <v>0</v>
      </c>
    </row>
    <row r="11468" spans="1:4" x14ac:dyDescent="0.2">
      <c r="A11468">
        <v>101952</v>
      </c>
      <c r="B11468" t="s">
        <v>12235</v>
      </c>
      <c r="C11468" t="s">
        <v>59</v>
      </c>
      <c r="D11468">
        <v>0</v>
      </c>
    </row>
    <row r="11469" spans="1:4" x14ac:dyDescent="0.2">
      <c r="A11469">
        <v>101953</v>
      </c>
      <c r="B11469" t="s">
        <v>12236</v>
      </c>
      <c r="C11469" t="s">
        <v>59</v>
      </c>
      <c r="D11469">
        <v>0</v>
      </c>
    </row>
    <row r="11470" spans="1:4" x14ac:dyDescent="0.2">
      <c r="A11470">
        <v>101954</v>
      </c>
      <c r="B11470" t="s">
        <v>12237</v>
      </c>
      <c r="C11470" t="s">
        <v>59</v>
      </c>
      <c r="D11470">
        <v>0</v>
      </c>
    </row>
    <row r="11471" spans="1:4" x14ac:dyDescent="0.2">
      <c r="A11471">
        <v>101951</v>
      </c>
      <c r="B11471" t="s">
        <v>12238</v>
      </c>
      <c r="C11471" t="s">
        <v>59</v>
      </c>
      <c r="D11471">
        <v>0</v>
      </c>
    </row>
    <row r="11472" spans="1:4" x14ac:dyDescent="0.2">
      <c r="A11472">
        <v>101964</v>
      </c>
      <c r="B11472" t="s">
        <v>12239</v>
      </c>
      <c r="C11472" t="s">
        <v>59</v>
      </c>
      <c r="D11472">
        <v>181.14</v>
      </c>
    </row>
    <row r="11473" spans="1:4" x14ac:dyDescent="0.2">
      <c r="A11473">
        <v>101963</v>
      </c>
      <c r="B11473" t="s">
        <v>12240</v>
      </c>
      <c r="C11473" t="s">
        <v>59</v>
      </c>
      <c r="D11473">
        <v>195.88</v>
      </c>
    </row>
    <row r="11474" spans="1:4" x14ac:dyDescent="0.2">
      <c r="A11474">
        <v>100323</v>
      </c>
      <c r="B11474" t="s">
        <v>12241</v>
      </c>
      <c r="C11474" t="s">
        <v>69</v>
      </c>
      <c r="D11474">
        <v>210.15</v>
      </c>
    </row>
    <row r="11475" spans="1:4" x14ac:dyDescent="0.2">
      <c r="A11475">
        <v>100324</v>
      </c>
      <c r="B11475" t="s">
        <v>12242</v>
      </c>
      <c r="C11475" t="s">
        <v>69</v>
      </c>
      <c r="D11475">
        <v>254.24</v>
      </c>
    </row>
    <row r="11476" spans="1:4" x14ac:dyDescent="0.2">
      <c r="A11476">
        <v>96624</v>
      </c>
      <c r="B11476" t="s">
        <v>12243</v>
      </c>
      <c r="C11476" t="s">
        <v>69</v>
      </c>
      <c r="D11476">
        <v>254.77</v>
      </c>
    </row>
    <row r="11477" spans="1:4" x14ac:dyDescent="0.2">
      <c r="A11477">
        <v>100322</v>
      </c>
      <c r="B11477" t="s">
        <v>12244</v>
      </c>
      <c r="C11477" t="s">
        <v>69</v>
      </c>
      <c r="D11477">
        <v>242.74</v>
      </c>
    </row>
    <row r="11478" spans="1:4" x14ac:dyDescent="0.2">
      <c r="A11478">
        <v>96623</v>
      </c>
      <c r="B11478" t="s">
        <v>12245</v>
      </c>
      <c r="C11478" t="s">
        <v>69</v>
      </c>
      <c r="D11478">
        <v>268.70999999999998</v>
      </c>
    </row>
    <row r="11479" spans="1:4" x14ac:dyDescent="0.2">
      <c r="A11479">
        <v>96622</v>
      </c>
      <c r="B11479" t="s">
        <v>12246</v>
      </c>
      <c r="C11479" t="s">
        <v>69</v>
      </c>
      <c r="D11479">
        <v>298.95</v>
      </c>
    </row>
    <row r="11480" spans="1:4" x14ac:dyDescent="0.2">
      <c r="A11480">
        <v>96621</v>
      </c>
      <c r="B11480" t="s">
        <v>12247</v>
      </c>
      <c r="C11480" t="s">
        <v>69</v>
      </c>
      <c r="D11480">
        <v>312.89999999999998</v>
      </c>
    </row>
    <row r="11481" spans="1:4" x14ac:dyDescent="0.2">
      <c r="A11481">
        <v>96617</v>
      </c>
      <c r="B11481" t="s">
        <v>12248</v>
      </c>
      <c r="C11481" t="s">
        <v>59</v>
      </c>
      <c r="D11481">
        <v>22.49</v>
      </c>
    </row>
    <row r="11482" spans="1:4" x14ac:dyDescent="0.2">
      <c r="A11482">
        <v>96619</v>
      </c>
      <c r="B11482" t="s">
        <v>12249</v>
      </c>
      <c r="C11482" t="s">
        <v>59</v>
      </c>
      <c r="D11482">
        <v>45.15</v>
      </c>
    </row>
    <row r="11483" spans="1:4" x14ac:dyDescent="0.2">
      <c r="A11483">
        <v>96616</v>
      </c>
      <c r="B11483" t="s">
        <v>12250</v>
      </c>
      <c r="C11483" t="s">
        <v>69</v>
      </c>
      <c r="D11483">
        <v>903.28</v>
      </c>
    </row>
    <row r="11484" spans="1:4" x14ac:dyDescent="0.2">
      <c r="A11484">
        <v>95240</v>
      </c>
      <c r="B11484" t="s">
        <v>12251</v>
      </c>
      <c r="C11484" t="s">
        <v>59</v>
      </c>
      <c r="D11484">
        <v>21.74</v>
      </c>
    </row>
    <row r="11485" spans="1:4" x14ac:dyDescent="0.2">
      <c r="A11485">
        <v>95241</v>
      </c>
      <c r="B11485" t="s">
        <v>12252</v>
      </c>
      <c r="C11485" t="s">
        <v>59</v>
      </c>
      <c r="D11485">
        <v>42.25</v>
      </c>
    </row>
    <row r="11486" spans="1:4" x14ac:dyDescent="0.2">
      <c r="A11486">
        <v>96620</v>
      </c>
      <c r="B11486" t="s">
        <v>12253</v>
      </c>
      <c r="C11486" t="s">
        <v>69</v>
      </c>
      <c r="D11486">
        <v>845.44</v>
      </c>
    </row>
    <row r="11487" spans="1:4" x14ac:dyDescent="0.2">
      <c r="A11487">
        <v>104043</v>
      </c>
      <c r="B11487" t="s">
        <v>12254</v>
      </c>
      <c r="C11487" t="s">
        <v>77</v>
      </c>
      <c r="D11487">
        <v>7.12</v>
      </c>
    </row>
    <row r="11488" spans="1:4" x14ac:dyDescent="0.2">
      <c r="A11488">
        <v>104044</v>
      </c>
      <c r="B11488" t="s">
        <v>12255</v>
      </c>
      <c r="C11488" t="s">
        <v>77</v>
      </c>
      <c r="D11488">
        <v>7.44</v>
      </c>
    </row>
    <row r="11489" spans="1:4" x14ac:dyDescent="0.2">
      <c r="A11489">
        <v>104045</v>
      </c>
      <c r="B11489" t="s">
        <v>12256</v>
      </c>
      <c r="C11489" t="s">
        <v>77</v>
      </c>
      <c r="D11489">
        <v>12.21</v>
      </c>
    </row>
    <row r="11490" spans="1:4" x14ac:dyDescent="0.2">
      <c r="A11490">
        <v>104049</v>
      </c>
      <c r="B11490" t="s">
        <v>12257</v>
      </c>
      <c r="C11490" t="s">
        <v>77</v>
      </c>
      <c r="D11490">
        <v>4.41</v>
      </c>
    </row>
    <row r="11491" spans="1:4" x14ac:dyDescent="0.2">
      <c r="A11491">
        <v>104050</v>
      </c>
      <c r="B11491" t="s">
        <v>12258</v>
      </c>
      <c r="C11491" t="s">
        <v>77</v>
      </c>
      <c r="D11491">
        <v>6.77</v>
      </c>
    </row>
    <row r="11492" spans="1:4" x14ac:dyDescent="0.2">
      <c r="A11492">
        <v>104084</v>
      </c>
      <c r="B11492" t="s">
        <v>12259</v>
      </c>
      <c r="C11492" t="s">
        <v>77</v>
      </c>
      <c r="D11492">
        <v>81.81</v>
      </c>
    </row>
    <row r="11493" spans="1:4" x14ac:dyDescent="0.2">
      <c r="A11493">
        <v>104037</v>
      </c>
      <c r="B11493" t="s">
        <v>12260</v>
      </c>
      <c r="C11493" t="s">
        <v>77</v>
      </c>
      <c r="D11493">
        <v>0</v>
      </c>
    </row>
    <row r="11494" spans="1:4" x14ac:dyDescent="0.2">
      <c r="A11494">
        <v>104035</v>
      </c>
      <c r="B11494" t="s">
        <v>12261</v>
      </c>
      <c r="C11494" t="s">
        <v>77</v>
      </c>
      <c r="D11494">
        <v>31.38</v>
      </c>
    </row>
    <row r="11495" spans="1:4" x14ac:dyDescent="0.2">
      <c r="A11495">
        <v>104036</v>
      </c>
      <c r="B11495" t="s">
        <v>12262</v>
      </c>
      <c r="C11495" t="s">
        <v>77</v>
      </c>
      <c r="D11495">
        <v>32.35</v>
      </c>
    </row>
    <row r="11496" spans="1:4" x14ac:dyDescent="0.2">
      <c r="A11496">
        <v>104034</v>
      </c>
      <c r="B11496" t="s">
        <v>12263</v>
      </c>
      <c r="C11496" t="s">
        <v>77</v>
      </c>
      <c r="D11496">
        <v>25.92</v>
      </c>
    </row>
    <row r="11497" spans="1:4" x14ac:dyDescent="0.2">
      <c r="A11497">
        <v>104031</v>
      </c>
      <c r="B11497" t="s">
        <v>12264</v>
      </c>
      <c r="C11497" t="s">
        <v>77</v>
      </c>
      <c r="D11497">
        <v>16.57</v>
      </c>
    </row>
    <row r="11498" spans="1:4" x14ac:dyDescent="0.2">
      <c r="A11498">
        <v>104032</v>
      </c>
      <c r="B11498" t="s">
        <v>12265</v>
      </c>
      <c r="C11498" t="s">
        <v>77</v>
      </c>
      <c r="D11498">
        <v>21.46</v>
      </c>
    </row>
    <row r="11499" spans="1:4" x14ac:dyDescent="0.2">
      <c r="A11499">
        <v>104033</v>
      </c>
      <c r="B11499" t="s">
        <v>12266</v>
      </c>
      <c r="C11499" t="s">
        <v>77</v>
      </c>
      <c r="D11499">
        <v>19.3</v>
      </c>
    </row>
    <row r="11500" spans="1:4" x14ac:dyDescent="0.2">
      <c r="A11500">
        <v>104038</v>
      </c>
      <c r="B11500" t="s">
        <v>12267</v>
      </c>
      <c r="C11500" t="s">
        <v>77</v>
      </c>
      <c r="D11500">
        <v>0</v>
      </c>
    </row>
    <row r="11501" spans="1:4" x14ac:dyDescent="0.2">
      <c r="A11501">
        <v>104051</v>
      </c>
      <c r="B11501" t="s">
        <v>12268</v>
      </c>
      <c r="C11501" t="s">
        <v>77</v>
      </c>
      <c r="D11501">
        <v>6.28</v>
      </c>
    </row>
    <row r="11502" spans="1:4" x14ac:dyDescent="0.2">
      <c r="A11502">
        <v>104052</v>
      </c>
      <c r="B11502" t="s">
        <v>12269</v>
      </c>
      <c r="C11502" t="s">
        <v>77</v>
      </c>
      <c r="D11502">
        <v>8.84</v>
      </c>
    </row>
    <row r="11503" spans="1:4" x14ac:dyDescent="0.2">
      <c r="A11503">
        <v>104046</v>
      </c>
      <c r="B11503" t="s">
        <v>12270</v>
      </c>
      <c r="C11503" t="s">
        <v>77</v>
      </c>
      <c r="D11503">
        <v>6.75</v>
      </c>
    </row>
    <row r="11504" spans="1:4" x14ac:dyDescent="0.2">
      <c r="A11504">
        <v>104047</v>
      </c>
      <c r="B11504" t="s">
        <v>12271</v>
      </c>
      <c r="C11504" t="s">
        <v>77</v>
      </c>
      <c r="D11504">
        <v>7.81</v>
      </c>
    </row>
    <row r="11505" spans="1:4" x14ac:dyDescent="0.2">
      <c r="A11505">
        <v>104048</v>
      </c>
      <c r="B11505" t="s">
        <v>12272</v>
      </c>
      <c r="C11505" t="s">
        <v>77</v>
      </c>
      <c r="D11505">
        <v>11.88</v>
      </c>
    </row>
    <row r="11506" spans="1:4" x14ac:dyDescent="0.2">
      <c r="A11506">
        <v>104063</v>
      </c>
      <c r="B11506" t="s">
        <v>12273</v>
      </c>
      <c r="C11506" t="s">
        <v>77</v>
      </c>
      <c r="D11506">
        <v>67.31</v>
      </c>
    </row>
    <row r="11507" spans="1:4" x14ac:dyDescent="0.2">
      <c r="A11507">
        <v>104065</v>
      </c>
      <c r="B11507" t="s">
        <v>12274</v>
      </c>
      <c r="C11507" t="s">
        <v>77</v>
      </c>
      <c r="D11507">
        <v>148.34</v>
      </c>
    </row>
    <row r="11508" spans="1:4" x14ac:dyDescent="0.2">
      <c r="A11508">
        <v>104062</v>
      </c>
      <c r="B11508" t="s">
        <v>12275</v>
      </c>
      <c r="C11508" t="s">
        <v>77</v>
      </c>
      <c r="D11508">
        <v>70.94</v>
      </c>
    </row>
    <row r="11509" spans="1:4" x14ac:dyDescent="0.2">
      <c r="A11509">
        <v>104064</v>
      </c>
      <c r="B11509" t="s">
        <v>12276</v>
      </c>
      <c r="C11509" t="s">
        <v>77</v>
      </c>
      <c r="D11509">
        <v>175.59</v>
      </c>
    </row>
    <row r="11510" spans="1:4" x14ac:dyDescent="0.2">
      <c r="A11510">
        <v>104059</v>
      </c>
      <c r="B11510" t="s">
        <v>12277</v>
      </c>
      <c r="C11510" t="s">
        <v>77</v>
      </c>
      <c r="D11510">
        <v>8.7100000000000009</v>
      </c>
    </row>
    <row r="11511" spans="1:4" x14ac:dyDescent="0.2">
      <c r="A11511">
        <v>104058</v>
      </c>
      <c r="B11511" t="s">
        <v>12278</v>
      </c>
      <c r="C11511" t="s">
        <v>77</v>
      </c>
      <c r="D11511">
        <v>6.23</v>
      </c>
    </row>
    <row r="11512" spans="1:4" x14ac:dyDescent="0.2">
      <c r="A11512">
        <v>104082</v>
      </c>
      <c r="B11512" t="s">
        <v>12279</v>
      </c>
      <c r="C11512" t="s">
        <v>77</v>
      </c>
      <c r="D11512">
        <v>28.97</v>
      </c>
    </row>
    <row r="11513" spans="1:4" x14ac:dyDescent="0.2">
      <c r="A11513">
        <v>104083</v>
      </c>
      <c r="B11513" t="s">
        <v>12280</v>
      </c>
      <c r="C11513" t="s">
        <v>77</v>
      </c>
      <c r="D11513">
        <v>71.53</v>
      </c>
    </row>
    <row r="11514" spans="1:4" x14ac:dyDescent="0.2">
      <c r="A11514">
        <v>104057</v>
      </c>
      <c r="B11514" t="s">
        <v>12281</v>
      </c>
      <c r="C11514" t="s">
        <v>77</v>
      </c>
      <c r="D11514">
        <v>0</v>
      </c>
    </row>
    <row r="11515" spans="1:4" x14ac:dyDescent="0.2">
      <c r="A11515">
        <v>104056</v>
      </c>
      <c r="B11515" t="s">
        <v>12282</v>
      </c>
      <c r="C11515" t="s">
        <v>77</v>
      </c>
      <c r="D11515">
        <v>17.86</v>
      </c>
    </row>
    <row r="11516" spans="1:4" x14ac:dyDescent="0.2">
      <c r="A11516">
        <v>104055</v>
      </c>
      <c r="B11516" t="s">
        <v>12283</v>
      </c>
      <c r="C11516" t="s">
        <v>77</v>
      </c>
      <c r="D11516">
        <v>11.81</v>
      </c>
    </row>
    <row r="11517" spans="1:4" x14ac:dyDescent="0.2">
      <c r="A11517">
        <v>104076</v>
      </c>
      <c r="B11517" t="s">
        <v>12284</v>
      </c>
      <c r="C11517" t="s">
        <v>77</v>
      </c>
      <c r="D11517">
        <v>42.81</v>
      </c>
    </row>
    <row r="11518" spans="1:4" x14ac:dyDescent="0.2">
      <c r="A11518">
        <v>104060</v>
      </c>
      <c r="B11518" t="s">
        <v>12285</v>
      </c>
      <c r="C11518" t="s">
        <v>54</v>
      </c>
      <c r="D11518">
        <v>8.09</v>
      </c>
    </row>
    <row r="11519" spans="1:4" x14ac:dyDescent="0.2">
      <c r="A11519">
        <v>104061</v>
      </c>
      <c r="B11519" t="s">
        <v>12286</v>
      </c>
      <c r="C11519" t="s">
        <v>54</v>
      </c>
      <c r="D11519">
        <v>14.85</v>
      </c>
    </row>
    <row r="11520" spans="1:4" x14ac:dyDescent="0.2">
      <c r="A11520">
        <v>104085</v>
      </c>
      <c r="B11520" t="s">
        <v>12287</v>
      </c>
      <c r="C11520" t="s">
        <v>54</v>
      </c>
      <c r="D11520">
        <v>51.74</v>
      </c>
    </row>
    <row r="11521" spans="1:4" x14ac:dyDescent="0.2">
      <c r="A11521">
        <v>104086</v>
      </c>
      <c r="B11521" t="s">
        <v>12288</v>
      </c>
      <c r="C11521" t="s">
        <v>54</v>
      </c>
      <c r="D11521">
        <v>94.63</v>
      </c>
    </row>
    <row r="11522" spans="1:4" x14ac:dyDescent="0.2">
      <c r="A11522">
        <v>104073</v>
      </c>
      <c r="B11522" t="s">
        <v>12289</v>
      </c>
      <c r="C11522" t="s">
        <v>77</v>
      </c>
      <c r="D11522">
        <v>0</v>
      </c>
    </row>
    <row r="11523" spans="1:4" x14ac:dyDescent="0.2">
      <c r="A11523">
        <v>104074</v>
      </c>
      <c r="B11523" t="s">
        <v>12290</v>
      </c>
      <c r="C11523" t="s">
        <v>77</v>
      </c>
      <c r="D11523">
        <v>0</v>
      </c>
    </row>
    <row r="11524" spans="1:4" x14ac:dyDescent="0.2">
      <c r="A11524">
        <v>104075</v>
      </c>
      <c r="B11524" t="s">
        <v>12291</v>
      </c>
      <c r="C11524" t="s">
        <v>77</v>
      </c>
      <c r="D11524">
        <v>0</v>
      </c>
    </row>
    <row r="11525" spans="1:4" x14ac:dyDescent="0.2">
      <c r="A11525">
        <v>104039</v>
      </c>
      <c r="B11525" t="s">
        <v>12292</v>
      </c>
      <c r="C11525" t="s">
        <v>77</v>
      </c>
      <c r="D11525">
        <v>65.86</v>
      </c>
    </row>
    <row r="11526" spans="1:4" x14ac:dyDescent="0.2">
      <c r="A11526">
        <v>104040</v>
      </c>
      <c r="B11526" t="s">
        <v>12293</v>
      </c>
      <c r="C11526" t="s">
        <v>77</v>
      </c>
      <c r="D11526">
        <v>0</v>
      </c>
    </row>
    <row r="11527" spans="1:4" x14ac:dyDescent="0.2">
      <c r="A11527">
        <v>104041</v>
      </c>
      <c r="B11527" t="s">
        <v>12294</v>
      </c>
      <c r="C11527" t="s">
        <v>77</v>
      </c>
      <c r="D11527">
        <v>0</v>
      </c>
    </row>
    <row r="11528" spans="1:4" x14ac:dyDescent="0.2">
      <c r="A11528">
        <v>104042</v>
      </c>
      <c r="B11528" t="s">
        <v>12295</v>
      </c>
      <c r="C11528" t="s">
        <v>77</v>
      </c>
      <c r="D11528">
        <v>0</v>
      </c>
    </row>
    <row r="11529" spans="1:4" x14ac:dyDescent="0.2">
      <c r="A11529">
        <v>104072</v>
      </c>
      <c r="B11529" t="s">
        <v>12296</v>
      </c>
      <c r="C11529" t="s">
        <v>77</v>
      </c>
      <c r="D11529">
        <v>272.75</v>
      </c>
    </row>
    <row r="11530" spans="1:4" x14ac:dyDescent="0.2">
      <c r="A11530">
        <v>104053</v>
      </c>
      <c r="B11530" t="s">
        <v>12297</v>
      </c>
      <c r="C11530" t="s">
        <v>77</v>
      </c>
      <c r="D11530">
        <v>7.49</v>
      </c>
    </row>
    <row r="11531" spans="1:4" x14ac:dyDescent="0.2">
      <c r="A11531">
        <v>104054</v>
      </c>
      <c r="B11531" t="s">
        <v>12298</v>
      </c>
      <c r="C11531" t="s">
        <v>77</v>
      </c>
      <c r="D11531">
        <v>15.49</v>
      </c>
    </row>
    <row r="11532" spans="1:4" x14ac:dyDescent="0.2">
      <c r="A11532">
        <v>99818</v>
      </c>
      <c r="B11532" t="s">
        <v>12299</v>
      </c>
      <c r="C11532" t="s">
        <v>77</v>
      </c>
      <c r="D11532">
        <v>5.65</v>
      </c>
    </row>
    <row r="11533" spans="1:4" x14ac:dyDescent="0.2">
      <c r="A11533">
        <v>99819</v>
      </c>
      <c r="B11533" t="s">
        <v>12300</v>
      </c>
      <c r="C11533" t="s">
        <v>59</v>
      </c>
      <c r="D11533">
        <v>16.649999999999999</v>
      </c>
    </row>
    <row r="11534" spans="1:4" x14ac:dyDescent="0.2">
      <c r="A11534">
        <v>99811</v>
      </c>
      <c r="B11534" t="s">
        <v>12301</v>
      </c>
      <c r="C11534" t="s">
        <v>59</v>
      </c>
      <c r="D11534">
        <v>3.49</v>
      </c>
    </row>
    <row r="11535" spans="1:4" x14ac:dyDescent="0.2">
      <c r="A11535">
        <v>99826</v>
      </c>
      <c r="B11535" t="s">
        <v>12302</v>
      </c>
      <c r="C11535" t="s">
        <v>59</v>
      </c>
      <c r="D11535">
        <v>1.52</v>
      </c>
    </row>
    <row r="11536" spans="1:4" x14ac:dyDescent="0.2">
      <c r="A11536">
        <v>99821</v>
      </c>
      <c r="B11536" t="s">
        <v>12303</v>
      </c>
      <c r="C11536" t="s">
        <v>59</v>
      </c>
      <c r="D11536">
        <v>3.09</v>
      </c>
    </row>
    <row r="11537" spans="1:4" x14ac:dyDescent="0.2">
      <c r="A11537">
        <v>99820</v>
      </c>
      <c r="B11537" t="s">
        <v>12304</v>
      </c>
      <c r="C11537" t="s">
        <v>59</v>
      </c>
      <c r="D11537">
        <v>1.99</v>
      </c>
    </row>
    <row r="11538" spans="1:4" x14ac:dyDescent="0.2">
      <c r="A11538">
        <v>99812</v>
      </c>
      <c r="B11538" t="s">
        <v>12305</v>
      </c>
      <c r="C11538" t="s">
        <v>59</v>
      </c>
      <c r="D11538">
        <v>1.1200000000000001</v>
      </c>
    </row>
    <row r="11539" spans="1:4" x14ac:dyDescent="0.2">
      <c r="A11539">
        <v>99817</v>
      </c>
      <c r="B11539" t="s">
        <v>12306</v>
      </c>
      <c r="C11539" t="s">
        <v>77</v>
      </c>
      <c r="D11539">
        <v>5.65</v>
      </c>
    </row>
    <row r="11540" spans="1:4" x14ac:dyDescent="0.2">
      <c r="A11540">
        <v>99813</v>
      </c>
      <c r="B11540" t="s">
        <v>12307</v>
      </c>
      <c r="C11540" t="s">
        <v>59</v>
      </c>
      <c r="D11540">
        <v>0.96</v>
      </c>
    </row>
    <row r="11541" spans="1:4" x14ac:dyDescent="0.2">
      <c r="A11541">
        <v>99815</v>
      </c>
      <c r="B11541" t="s">
        <v>12308</v>
      </c>
      <c r="C11541" t="s">
        <v>77</v>
      </c>
      <c r="D11541">
        <v>8.8000000000000007</v>
      </c>
    </row>
    <row r="11542" spans="1:4" x14ac:dyDescent="0.2">
      <c r="A11542">
        <v>99805</v>
      </c>
      <c r="B11542" t="s">
        <v>12309</v>
      </c>
      <c r="C11542" t="s">
        <v>59</v>
      </c>
      <c r="D11542">
        <v>11.15</v>
      </c>
    </row>
    <row r="11543" spans="1:4" x14ac:dyDescent="0.2">
      <c r="A11543">
        <v>99803</v>
      </c>
      <c r="B11543" t="s">
        <v>12310</v>
      </c>
      <c r="C11543" t="s">
        <v>59</v>
      </c>
      <c r="D11543">
        <v>2.0499999999999998</v>
      </c>
    </row>
    <row r="11544" spans="1:4" x14ac:dyDescent="0.2">
      <c r="A11544">
        <v>99802</v>
      </c>
      <c r="B11544" t="s">
        <v>12311</v>
      </c>
      <c r="C11544" t="s">
        <v>59</v>
      </c>
      <c r="D11544">
        <v>0.52</v>
      </c>
    </row>
    <row r="11545" spans="1:4" x14ac:dyDescent="0.2">
      <c r="A11545">
        <v>99804</v>
      </c>
      <c r="B11545" t="s">
        <v>12312</v>
      </c>
      <c r="C11545" t="s">
        <v>59</v>
      </c>
      <c r="D11545">
        <v>5.33</v>
      </c>
    </row>
    <row r="11546" spans="1:4" x14ac:dyDescent="0.2">
      <c r="A11546">
        <v>99809</v>
      </c>
      <c r="B11546" t="s">
        <v>12313</v>
      </c>
      <c r="C11546" t="s">
        <v>59</v>
      </c>
      <c r="D11546">
        <v>5.84</v>
      </c>
    </row>
    <row r="11547" spans="1:4" x14ac:dyDescent="0.2">
      <c r="A11547">
        <v>99810</v>
      </c>
      <c r="B11547" t="s">
        <v>12314</v>
      </c>
      <c r="C11547" t="s">
        <v>59</v>
      </c>
      <c r="D11547">
        <v>7.27</v>
      </c>
    </row>
    <row r="11548" spans="1:4" x14ac:dyDescent="0.2">
      <c r="A11548">
        <v>99801</v>
      </c>
      <c r="B11548" t="s">
        <v>12315</v>
      </c>
      <c r="C11548" t="s">
        <v>59</v>
      </c>
      <c r="D11548">
        <v>0</v>
      </c>
    </row>
    <row r="11549" spans="1:4" x14ac:dyDescent="0.2">
      <c r="A11549">
        <v>99822</v>
      </c>
      <c r="B11549" t="s">
        <v>12316</v>
      </c>
      <c r="C11549" t="s">
        <v>59</v>
      </c>
      <c r="D11549">
        <v>0.99</v>
      </c>
    </row>
    <row r="11550" spans="1:4" x14ac:dyDescent="0.2">
      <c r="A11550">
        <v>99825</v>
      </c>
      <c r="B11550" t="s">
        <v>12317</v>
      </c>
      <c r="C11550" t="s">
        <v>59</v>
      </c>
      <c r="D11550">
        <v>3.6</v>
      </c>
    </row>
    <row r="11551" spans="1:4" x14ac:dyDescent="0.2">
      <c r="A11551">
        <v>99824</v>
      </c>
      <c r="B11551" t="s">
        <v>12318</v>
      </c>
      <c r="C11551" t="s">
        <v>59</v>
      </c>
      <c r="D11551">
        <v>2.5299999999999998</v>
      </c>
    </row>
    <row r="11552" spans="1:4" x14ac:dyDescent="0.2">
      <c r="A11552">
        <v>99823</v>
      </c>
      <c r="B11552" t="s">
        <v>12319</v>
      </c>
      <c r="C11552" t="s">
        <v>59</v>
      </c>
      <c r="D11552">
        <v>2.33</v>
      </c>
    </row>
    <row r="11553" spans="1:4" x14ac:dyDescent="0.2">
      <c r="A11553">
        <v>99806</v>
      </c>
      <c r="B11553" t="s">
        <v>12320</v>
      </c>
      <c r="C11553" t="s">
        <v>59</v>
      </c>
      <c r="D11553">
        <v>0.84</v>
      </c>
    </row>
    <row r="11554" spans="1:4" x14ac:dyDescent="0.2">
      <c r="A11554">
        <v>99807</v>
      </c>
      <c r="B11554" t="s">
        <v>12321</v>
      </c>
      <c r="C11554" t="s">
        <v>59</v>
      </c>
      <c r="D11554">
        <v>1.62</v>
      </c>
    </row>
    <row r="11555" spans="1:4" x14ac:dyDescent="0.2">
      <c r="A11555">
        <v>99808</v>
      </c>
      <c r="B11555" t="s">
        <v>12322</v>
      </c>
      <c r="C11555" t="s">
        <v>59</v>
      </c>
      <c r="D11555">
        <v>3.95</v>
      </c>
    </row>
    <row r="11556" spans="1:4" x14ac:dyDescent="0.2">
      <c r="A11556">
        <v>99814</v>
      </c>
      <c r="B11556" t="s">
        <v>12323</v>
      </c>
      <c r="C11556" t="s">
        <v>59</v>
      </c>
      <c r="D11556">
        <v>1.95</v>
      </c>
    </row>
    <row r="11557" spans="1:4" x14ac:dyDescent="0.2">
      <c r="A11557">
        <v>99816</v>
      </c>
      <c r="B11557" t="s">
        <v>12324</v>
      </c>
      <c r="C11557" t="s">
        <v>77</v>
      </c>
      <c r="D11557">
        <v>9.33</v>
      </c>
    </row>
    <row r="11558" spans="1:4" x14ac:dyDescent="0.2">
      <c r="A11558">
        <v>88238</v>
      </c>
      <c r="B11558" t="s">
        <v>12325</v>
      </c>
      <c r="C11558" t="s">
        <v>65</v>
      </c>
      <c r="D11558">
        <v>22.33</v>
      </c>
    </row>
    <row r="11559" spans="1:4" x14ac:dyDescent="0.2">
      <c r="A11559">
        <v>101374</v>
      </c>
      <c r="B11559" t="s">
        <v>12325</v>
      </c>
      <c r="C11559" t="s">
        <v>966</v>
      </c>
      <c r="D11559">
        <v>4010.18</v>
      </c>
    </row>
    <row r="11560" spans="1:4" x14ac:dyDescent="0.2">
      <c r="A11560">
        <v>88239</v>
      </c>
      <c r="B11560" t="s">
        <v>12326</v>
      </c>
      <c r="C11560" t="s">
        <v>65</v>
      </c>
      <c r="D11560">
        <v>22.16</v>
      </c>
    </row>
    <row r="11561" spans="1:4" x14ac:dyDescent="0.2">
      <c r="A11561">
        <v>101375</v>
      </c>
      <c r="B11561" t="s">
        <v>12327</v>
      </c>
      <c r="C11561" t="s">
        <v>966</v>
      </c>
      <c r="D11561">
        <v>4069.52</v>
      </c>
    </row>
    <row r="11562" spans="1:4" x14ac:dyDescent="0.2">
      <c r="A11562">
        <v>88240</v>
      </c>
      <c r="B11562" t="s">
        <v>792</v>
      </c>
      <c r="C11562" t="s">
        <v>65</v>
      </c>
      <c r="D11562">
        <v>21.14</v>
      </c>
    </row>
    <row r="11563" spans="1:4" x14ac:dyDescent="0.2">
      <c r="A11563">
        <v>101376</v>
      </c>
      <c r="B11563" t="s">
        <v>12328</v>
      </c>
      <c r="C11563" t="s">
        <v>966</v>
      </c>
      <c r="D11563">
        <v>3783.16</v>
      </c>
    </row>
    <row r="11564" spans="1:4" x14ac:dyDescent="0.2">
      <c r="A11564">
        <v>88241</v>
      </c>
      <c r="B11564" t="s">
        <v>12329</v>
      </c>
      <c r="C11564" t="s">
        <v>65</v>
      </c>
      <c r="D11564">
        <v>22.17</v>
      </c>
    </row>
    <row r="11565" spans="1:4" x14ac:dyDescent="0.2">
      <c r="A11565">
        <v>101377</v>
      </c>
      <c r="B11565" t="s">
        <v>12329</v>
      </c>
      <c r="C11565" t="s">
        <v>966</v>
      </c>
      <c r="D11565">
        <v>3980.85</v>
      </c>
    </row>
    <row r="11566" spans="1:4" x14ac:dyDescent="0.2">
      <c r="A11566">
        <v>88242</v>
      </c>
      <c r="B11566" t="s">
        <v>12330</v>
      </c>
      <c r="C11566" t="s">
        <v>65</v>
      </c>
      <c r="D11566">
        <v>22.38</v>
      </c>
    </row>
    <row r="11567" spans="1:4" x14ac:dyDescent="0.2">
      <c r="A11567">
        <v>100301</v>
      </c>
      <c r="B11567" t="s">
        <v>12331</v>
      </c>
      <c r="C11567" t="s">
        <v>65</v>
      </c>
      <c r="D11567">
        <v>28.09</v>
      </c>
    </row>
    <row r="11568" spans="1:4" x14ac:dyDescent="0.2">
      <c r="A11568">
        <v>101378</v>
      </c>
      <c r="B11568" t="s">
        <v>12331</v>
      </c>
      <c r="C11568" t="s">
        <v>966</v>
      </c>
      <c r="D11568">
        <v>5042.95</v>
      </c>
    </row>
    <row r="11569" spans="1:4" x14ac:dyDescent="0.2">
      <c r="A11569">
        <v>101379</v>
      </c>
      <c r="B11569" t="s">
        <v>12332</v>
      </c>
      <c r="C11569" t="s">
        <v>966</v>
      </c>
      <c r="D11569">
        <v>4010.18</v>
      </c>
    </row>
    <row r="11570" spans="1:4" x14ac:dyDescent="0.2">
      <c r="A11570">
        <v>88243</v>
      </c>
      <c r="B11570" t="s">
        <v>12333</v>
      </c>
      <c r="C11570" t="s">
        <v>65</v>
      </c>
      <c r="D11570">
        <v>22.08</v>
      </c>
    </row>
    <row r="11571" spans="1:4" x14ac:dyDescent="0.2">
      <c r="A11571">
        <v>101380</v>
      </c>
      <c r="B11571" t="s">
        <v>12333</v>
      </c>
      <c r="C11571" t="s">
        <v>966</v>
      </c>
      <c r="D11571">
        <v>3962.57</v>
      </c>
    </row>
    <row r="11572" spans="1:4" x14ac:dyDescent="0.2">
      <c r="A11572">
        <v>90766</v>
      </c>
      <c r="B11572" t="s">
        <v>12334</v>
      </c>
      <c r="C11572" t="s">
        <v>65</v>
      </c>
      <c r="D11572">
        <v>22.24</v>
      </c>
    </row>
    <row r="11573" spans="1:4" x14ac:dyDescent="0.2">
      <c r="A11573">
        <v>93563</v>
      </c>
      <c r="B11573" t="s">
        <v>12334</v>
      </c>
      <c r="C11573" t="s">
        <v>966</v>
      </c>
      <c r="D11573">
        <v>3949.91</v>
      </c>
    </row>
    <row r="11574" spans="1:4" x14ac:dyDescent="0.2">
      <c r="A11574">
        <v>90767</v>
      </c>
      <c r="B11574" t="s">
        <v>12335</v>
      </c>
      <c r="C11574" t="s">
        <v>65</v>
      </c>
      <c r="D11574">
        <v>23.22</v>
      </c>
    </row>
    <row r="11575" spans="1:4" x14ac:dyDescent="0.2">
      <c r="A11575">
        <v>93564</v>
      </c>
      <c r="B11575" t="s">
        <v>12335</v>
      </c>
      <c r="C11575" t="s">
        <v>966</v>
      </c>
      <c r="D11575">
        <v>4107.96</v>
      </c>
    </row>
    <row r="11576" spans="1:4" x14ac:dyDescent="0.2">
      <c r="A11576">
        <v>88245</v>
      </c>
      <c r="B11576" t="s">
        <v>12336</v>
      </c>
      <c r="C11576" t="s">
        <v>65</v>
      </c>
      <c r="D11576">
        <v>26.21</v>
      </c>
    </row>
    <row r="11577" spans="1:4" x14ac:dyDescent="0.2">
      <c r="A11577">
        <v>101381</v>
      </c>
      <c r="B11577" t="s">
        <v>12336</v>
      </c>
      <c r="C11577" t="s">
        <v>966</v>
      </c>
      <c r="D11577">
        <v>4692.1499999999996</v>
      </c>
    </row>
    <row r="11578" spans="1:4" x14ac:dyDescent="0.2">
      <c r="A11578">
        <v>90768</v>
      </c>
      <c r="B11578" t="s">
        <v>12337</v>
      </c>
      <c r="C11578" t="s">
        <v>65</v>
      </c>
      <c r="D11578">
        <v>122.17</v>
      </c>
    </row>
    <row r="11579" spans="1:4" x14ac:dyDescent="0.2">
      <c r="A11579">
        <v>90769</v>
      </c>
      <c r="B11579" t="s">
        <v>12338</v>
      </c>
      <c r="C11579" t="s">
        <v>65</v>
      </c>
      <c r="D11579">
        <v>129.30000000000001</v>
      </c>
    </row>
    <row r="11580" spans="1:4" x14ac:dyDescent="0.2">
      <c r="A11580">
        <v>90770</v>
      </c>
      <c r="B11580" t="s">
        <v>12339</v>
      </c>
      <c r="C11580" t="s">
        <v>65</v>
      </c>
      <c r="D11580">
        <v>135.4</v>
      </c>
    </row>
    <row r="11581" spans="1:4" x14ac:dyDescent="0.2">
      <c r="A11581">
        <v>93569</v>
      </c>
      <c r="B11581" t="s">
        <v>12340</v>
      </c>
      <c r="C11581" t="s">
        <v>966</v>
      </c>
      <c r="D11581">
        <v>21534.22</v>
      </c>
    </row>
    <row r="11582" spans="1:4" x14ac:dyDescent="0.2">
      <c r="A11582">
        <v>93570</v>
      </c>
      <c r="B11582" t="s">
        <v>12341</v>
      </c>
      <c r="C11582" t="s">
        <v>966</v>
      </c>
      <c r="D11582">
        <v>22787.64</v>
      </c>
    </row>
    <row r="11583" spans="1:4" x14ac:dyDescent="0.2">
      <c r="A11583">
        <v>93571</v>
      </c>
      <c r="B11583" t="s">
        <v>12342</v>
      </c>
      <c r="C11583" t="s">
        <v>966</v>
      </c>
      <c r="D11583">
        <v>23861.32</v>
      </c>
    </row>
    <row r="11584" spans="1:4" x14ac:dyDescent="0.2">
      <c r="A11584">
        <v>101382</v>
      </c>
      <c r="B11584" t="s">
        <v>12343</v>
      </c>
      <c r="C11584" t="s">
        <v>966</v>
      </c>
      <c r="D11584">
        <v>2730.74</v>
      </c>
    </row>
    <row r="11585" spans="1:4" x14ac:dyDescent="0.2">
      <c r="A11585">
        <v>88246</v>
      </c>
      <c r="B11585" t="s">
        <v>12344</v>
      </c>
      <c r="C11585" t="s">
        <v>65</v>
      </c>
      <c r="D11585">
        <v>15.15</v>
      </c>
    </row>
    <row r="11586" spans="1:4" x14ac:dyDescent="0.2">
      <c r="A11586">
        <v>100303</v>
      </c>
      <c r="B11586" t="s">
        <v>12345</v>
      </c>
      <c r="C11586" t="s">
        <v>65</v>
      </c>
      <c r="D11586">
        <v>21.14</v>
      </c>
    </row>
    <row r="11587" spans="1:4" x14ac:dyDescent="0.2">
      <c r="A11587">
        <v>101383</v>
      </c>
      <c r="B11587" t="s">
        <v>12345</v>
      </c>
      <c r="C11587" t="s">
        <v>966</v>
      </c>
      <c r="D11587">
        <v>3798.47</v>
      </c>
    </row>
    <row r="11588" spans="1:4" x14ac:dyDescent="0.2">
      <c r="A11588">
        <v>88247</v>
      </c>
      <c r="B11588" t="s">
        <v>12346</v>
      </c>
      <c r="C11588" t="s">
        <v>65</v>
      </c>
      <c r="D11588">
        <v>22.77</v>
      </c>
    </row>
    <row r="11589" spans="1:4" x14ac:dyDescent="0.2">
      <c r="A11589">
        <v>88248</v>
      </c>
      <c r="B11589" t="s">
        <v>12347</v>
      </c>
      <c r="C11589" t="s">
        <v>65</v>
      </c>
      <c r="D11589">
        <v>21.78</v>
      </c>
    </row>
    <row r="11590" spans="1:4" x14ac:dyDescent="0.2">
      <c r="A11590">
        <v>101384</v>
      </c>
      <c r="B11590" t="s">
        <v>12347</v>
      </c>
      <c r="C11590" t="s">
        <v>966</v>
      </c>
      <c r="D11590">
        <v>3900.29</v>
      </c>
    </row>
    <row r="11591" spans="1:4" x14ac:dyDescent="0.2">
      <c r="A11591">
        <v>90772</v>
      </c>
      <c r="B11591" t="s">
        <v>12348</v>
      </c>
      <c r="C11591" t="s">
        <v>65</v>
      </c>
      <c r="D11591">
        <v>17.809999999999999</v>
      </c>
    </row>
    <row r="11592" spans="1:4" x14ac:dyDescent="0.2">
      <c r="A11592">
        <v>93566</v>
      </c>
      <c r="B11592" t="s">
        <v>12348</v>
      </c>
      <c r="C11592" t="s">
        <v>966</v>
      </c>
      <c r="D11592">
        <v>3173.08</v>
      </c>
    </row>
    <row r="11593" spans="1:4" x14ac:dyDescent="0.2">
      <c r="A11593">
        <v>101385</v>
      </c>
      <c r="B11593" t="s">
        <v>12349</v>
      </c>
      <c r="C11593" t="s">
        <v>966</v>
      </c>
      <c r="D11593">
        <v>4835.3</v>
      </c>
    </row>
    <row r="11594" spans="1:4" x14ac:dyDescent="0.2">
      <c r="A11594">
        <v>88249</v>
      </c>
      <c r="B11594" t="s">
        <v>12350</v>
      </c>
      <c r="C11594" t="s">
        <v>65</v>
      </c>
      <c r="D11594">
        <v>27.28</v>
      </c>
    </row>
    <row r="11595" spans="1:4" x14ac:dyDescent="0.2">
      <c r="A11595">
        <v>88250</v>
      </c>
      <c r="B11595" t="s">
        <v>12351</v>
      </c>
      <c r="C11595" t="s">
        <v>65</v>
      </c>
      <c r="D11595">
        <v>21.14</v>
      </c>
    </row>
    <row r="11596" spans="1:4" x14ac:dyDescent="0.2">
      <c r="A11596">
        <v>101386</v>
      </c>
      <c r="B11596" t="s">
        <v>12351</v>
      </c>
      <c r="C11596" t="s">
        <v>966</v>
      </c>
      <c r="D11596">
        <v>3783.16</v>
      </c>
    </row>
    <row r="11597" spans="1:4" x14ac:dyDescent="0.2">
      <c r="A11597">
        <v>101387</v>
      </c>
      <c r="B11597" t="s">
        <v>12352</v>
      </c>
      <c r="C11597" t="s">
        <v>966</v>
      </c>
      <c r="D11597">
        <v>4017.01</v>
      </c>
    </row>
    <row r="11598" spans="1:4" x14ac:dyDescent="0.2">
      <c r="A11598">
        <v>88251</v>
      </c>
      <c r="B11598" t="s">
        <v>12353</v>
      </c>
      <c r="C11598" t="s">
        <v>65</v>
      </c>
      <c r="D11598">
        <v>22.33</v>
      </c>
    </row>
    <row r="11599" spans="1:4" x14ac:dyDescent="0.2">
      <c r="A11599">
        <v>88252</v>
      </c>
      <c r="B11599" t="s">
        <v>12354</v>
      </c>
      <c r="C11599" t="s">
        <v>65</v>
      </c>
      <c r="D11599">
        <v>21.02</v>
      </c>
    </row>
    <row r="11600" spans="1:4" x14ac:dyDescent="0.2">
      <c r="A11600">
        <v>101388</v>
      </c>
      <c r="B11600" t="s">
        <v>12354</v>
      </c>
      <c r="C11600" t="s">
        <v>966</v>
      </c>
      <c r="D11600">
        <v>3777.36</v>
      </c>
    </row>
    <row r="11601" spans="1:4" x14ac:dyDescent="0.2">
      <c r="A11601">
        <v>88253</v>
      </c>
      <c r="B11601" t="s">
        <v>12355</v>
      </c>
      <c r="C11601" t="s">
        <v>65</v>
      </c>
      <c r="D11601">
        <v>11.25</v>
      </c>
    </row>
    <row r="11602" spans="1:4" x14ac:dyDescent="0.2">
      <c r="A11602">
        <v>101389</v>
      </c>
      <c r="B11602" t="s">
        <v>12355</v>
      </c>
      <c r="C11602" t="s">
        <v>966</v>
      </c>
      <c r="D11602">
        <v>2013.41</v>
      </c>
    </row>
    <row r="11603" spans="1:4" x14ac:dyDescent="0.2">
      <c r="A11603">
        <v>101390</v>
      </c>
      <c r="B11603" t="s">
        <v>12356</v>
      </c>
      <c r="C11603" t="s">
        <v>966</v>
      </c>
      <c r="D11603">
        <v>5175</v>
      </c>
    </row>
    <row r="11604" spans="1:4" x14ac:dyDescent="0.2">
      <c r="A11604">
        <v>88255</v>
      </c>
      <c r="B11604" t="s">
        <v>12357</v>
      </c>
      <c r="C11604" t="s">
        <v>65</v>
      </c>
      <c r="D11604">
        <v>29.22</v>
      </c>
    </row>
    <row r="11605" spans="1:4" x14ac:dyDescent="0.2">
      <c r="A11605">
        <v>101391</v>
      </c>
      <c r="B11605" t="s">
        <v>12358</v>
      </c>
      <c r="C11605" t="s">
        <v>966</v>
      </c>
      <c r="D11605">
        <v>4700.62</v>
      </c>
    </row>
    <row r="11606" spans="1:4" x14ac:dyDescent="0.2">
      <c r="A11606">
        <v>88256</v>
      </c>
      <c r="B11606" t="s">
        <v>12359</v>
      </c>
      <c r="C11606" t="s">
        <v>65</v>
      </c>
      <c r="D11606">
        <v>26.28</v>
      </c>
    </row>
    <row r="11607" spans="1:4" x14ac:dyDescent="0.2">
      <c r="A11607">
        <v>88257</v>
      </c>
      <c r="B11607" t="s">
        <v>12360</v>
      </c>
      <c r="C11607" t="s">
        <v>65</v>
      </c>
      <c r="D11607">
        <v>19.329999999999998</v>
      </c>
    </row>
    <row r="11608" spans="1:4" x14ac:dyDescent="0.2">
      <c r="A11608">
        <v>101392</v>
      </c>
      <c r="B11608" t="s">
        <v>12361</v>
      </c>
      <c r="C11608" t="s">
        <v>966</v>
      </c>
      <c r="D11608">
        <v>3460.68</v>
      </c>
    </row>
    <row r="11609" spans="1:4" x14ac:dyDescent="0.2">
      <c r="A11609">
        <v>88260</v>
      </c>
      <c r="B11609" t="s">
        <v>12362</v>
      </c>
      <c r="C11609" t="s">
        <v>65</v>
      </c>
      <c r="D11609">
        <v>24.31</v>
      </c>
    </row>
    <row r="11610" spans="1:4" x14ac:dyDescent="0.2">
      <c r="A11610">
        <v>101394</v>
      </c>
      <c r="B11610" t="s">
        <v>12362</v>
      </c>
      <c r="C11610" t="s">
        <v>966</v>
      </c>
      <c r="D11610">
        <v>4360.7</v>
      </c>
    </row>
    <row r="11611" spans="1:4" x14ac:dyDescent="0.2">
      <c r="A11611">
        <v>101395</v>
      </c>
      <c r="B11611" t="s">
        <v>12363</v>
      </c>
      <c r="C11611" t="s">
        <v>966</v>
      </c>
      <c r="D11611">
        <v>3974.85</v>
      </c>
    </row>
    <row r="11612" spans="1:4" x14ac:dyDescent="0.2">
      <c r="A11612">
        <v>88261</v>
      </c>
      <c r="B11612" t="s">
        <v>12364</v>
      </c>
      <c r="C11612" t="s">
        <v>65</v>
      </c>
      <c r="D11612">
        <v>24.89</v>
      </c>
    </row>
    <row r="11613" spans="1:4" x14ac:dyDescent="0.2">
      <c r="A11613">
        <v>101396</v>
      </c>
      <c r="B11613" t="s">
        <v>12365</v>
      </c>
      <c r="C11613" t="s">
        <v>966</v>
      </c>
      <c r="D11613">
        <v>4452.79</v>
      </c>
    </row>
    <row r="11614" spans="1:4" x14ac:dyDescent="0.2">
      <c r="A11614">
        <v>88262</v>
      </c>
      <c r="B11614" t="s">
        <v>64</v>
      </c>
      <c r="C11614" t="s">
        <v>65</v>
      </c>
      <c r="D11614">
        <v>25.99</v>
      </c>
    </row>
    <row r="11615" spans="1:4" x14ac:dyDescent="0.2">
      <c r="A11615">
        <v>101397</v>
      </c>
      <c r="B11615" t="s">
        <v>64</v>
      </c>
      <c r="C11615" t="s">
        <v>966</v>
      </c>
      <c r="D11615">
        <v>4649.99</v>
      </c>
    </row>
    <row r="11616" spans="1:4" x14ac:dyDescent="0.2">
      <c r="A11616">
        <v>101398</v>
      </c>
      <c r="B11616" t="s">
        <v>12366</v>
      </c>
      <c r="C11616" t="s">
        <v>966</v>
      </c>
      <c r="D11616">
        <v>3935.81</v>
      </c>
    </row>
    <row r="11617" spans="1:4" x14ac:dyDescent="0.2">
      <c r="A11617">
        <v>88263</v>
      </c>
      <c r="B11617" t="s">
        <v>12367</v>
      </c>
      <c r="C11617" t="s">
        <v>65</v>
      </c>
      <c r="D11617">
        <v>22</v>
      </c>
    </row>
    <row r="11618" spans="1:4" x14ac:dyDescent="0.2">
      <c r="A11618">
        <v>95308</v>
      </c>
      <c r="B11618" t="s">
        <v>12368</v>
      </c>
      <c r="C11618" t="s">
        <v>65</v>
      </c>
      <c r="D11618">
        <v>0.18</v>
      </c>
    </row>
    <row r="11619" spans="1:4" x14ac:dyDescent="0.2">
      <c r="A11619">
        <v>101286</v>
      </c>
      <c r="B11619" t="s">
        <v>12369</v>
      </c>
      <c r="C11619" t="s">
        <v>966</v>
      </c>
      <c r="D11619">
        <v>24.41</v>
      </c>
    </row>
    <row r="11620" spans="1:4" x14ac:dyDescent="0.2">
      <c r="A11620">
        <v>95309</v>
      </c>
      <c r="B11620" t="s">
        <v>12370</v>
      </c>
      <c r="C11620" t="s">
        <v>65</v>
      </c>
      <c r="D11620">
        <v>0.23</v>
      </c>
    </row>
    <row r="11621" spans="1:4" x14ac:dyDescent="0.2">
      <c r="A11621">
        <v>101287</v>
      </c>
      <c r="B11621" t="s">
        <v>12371</v>
      </c>
      <c r="C11621" t="s">
        <v>966</v>
      </c>
      <c r="D11621">
        <v>78.98</v>
      </c>
    </row>
    <row r="11622" spans="1:4" x14ac:dyDescent="0.2">
      <c r="A11622">
        <v>95310</v>
      </c>
      <c r="B11622" t="s">
        <v>12372</v>
      </c>
      <c r="C11622" t="s">
        <v>65</v>
      </c>
      <c r="D11622">
        <v>0.18</v>
      </c>
    </row>
    <row r="11623" spans="1:4" x14ac:dyDescent="0.2">
      <c r="A11623">
        <v>101288</v>
      </c>
      <c r="B11623" t="s">
        <v>12373</v>
      </c>
      <c r="C11623" t="s">
        <v>966</v>
      </c>
      <c r="D11623">
        <v>24.41</v>
      </c>
    </row>
    <row r="11624" spans="1:4" x14ac:dyDescent="0.2">
      <c r="A11624">
        <v>95311</v>
      </c>
      <c r="B11624" t="s">
        <v>12374</v>
      </c>
      <c r="C11624" t="s">
        <v>65</v>
      </c>
      <c r="D11624">
        <v>0.18</v>
      </c>
    </row>
    <row r="11625" spans="1:4" x14ac:dyDescent="0.2">
      <c r="A11625">
        <v>101289</v>
      </c>
      <c r="B11625" t="s">
        <v>12375</v>
      </c>
      <c r="C11625" t="s">
        <v>966</v>
      </c>
      <c r="D11625">
        <v>24.16</v>
      </c>
    </row>
    <row r="11626" spans="1:4" x14ac:dyDescent="0.2">
      <c r="A11626">
        <v>95312</v>
      </c>
      <c r="B11626" t="s">
        <v>12376</v>
      </c>
      <c r="C11626" t="s">
        <v>65</v>
      </c>
      <c r="D11626">
        <v>0.23</v>
      </c>
    </row>
    <row r="11627" spans="1:4" x14ac:dyDescent="0.2">
      <c r="A11627">
        <v>100291</v>
      </c>
      <c r="B11627" t="s">
        <v>12377</v>
      </c>
      <c r="C11627" t="s">
        <v>65</v>
      </c>
      <c r="D11627">
        <v>0.28999999999999998</v>
      </c>
    </row>
    <row r="11628" spans="1:4" x14ac:dyDescent="0.2">
      <c r="A11628">
        <v>101290</v>
      </c>
      <c r="B11628" t="s">
        <v>12378</v>
      </c>
      <c r="C11628" t="s">
        <v>966</v>
      </c>
      <c r="D11628">
        <v>38.78</v>
      </c>
    </row>
    <row r="11629" spans="1:4" x14ac:dyDescent="0.2">
      <c r="A11629">
        <v>101291</v>
      </c>
      <c r="B11629" t="s">
        <v>12379</v>
      </c>
      <c r="C11629" t="s">
        <v>966</v>
      </c>
      <c r="D11629">
        <v>24.41</v>
      </c>
    </row>
    <row r="11630" spans="1:4" x14ac:dyDescent="0.2">
      <c r="A11630">
        <v>95313</v>
      </c>
      <c r="B11630" t="s">
        <v>12380</v>
      </c>
      <c r="C11630" t="s">
        <v>65</v>
      </c>
      <c r="D11630">
        <v>0.18</v>
      </c>
    </row>
    <row r="11631" spans="1:4" x14ac:dyDescent="0.2">
      <c r="A11631">
        <v>101292</v>
      </c>
      <c r="B11631" t="s">
        <v>12381</v>
      </c>
      <c r="C11631" t="s">
        <v>966</v>
      </c>
      <c r="D11631">
        <v>24.16</v>
      </c>
    </row>
    <row r="11632" spans="1:4" x14ac:dyDescent="0.2">
      <c r="A11632">
        <v>95392</v>
      </c>
      <c r="B11632" t="s">
        <v>12382</v>
      </c>
      <c r="C11632" t="s">
        <v>65</v>
      </c>
      <c r="D11632">
        <v>0.1</v>
      </c>
    </row>
    <row r="11633" spans="1:4" x14ac:dyDescent="0.2">
      <c r="A11633">
        <v>95413</v>
      </c>
      <c r="B11633" t="s">
        <v>12383</v>
      </c>
      <c r="C11633" t="s">
        <v>966</v>
      </c>
      <c r="D11633">
        <v>13.35</v>
      </c>
    </row>
    <row r="11634" spans="1:4" x14ac:dyDescent="0.2">
      <c r="A11634">
        <v>95393</v>
      </c>
      <c r="B11634" t="s">
        <v>12384</v>
      </c>
      <c r="C11634" t="s">
        <v>65</v>
      </c>
      <c r="D11634">
        <v>0.43</v>
      </c>
    </row>
    <row r="11635" spans="1:4" x14ac:dyDescent="0.2">
      <c r="A11635">
        <v>95414</v>
      </c>
      <c r="B11635" t="s">
        <v>12385</v>
      </c>
      <c r="C11635" t="s">
        <v>966</v>
      </c>
      <c r="D11635">
        <v>57.48</v>
      </c>
    </row>
    <row r="11636" spans="1:4" x14ac:dyDescent="0.2">
      <c r="A11636">
        <v>95314</v>
      </c>
      <c r="B11636" t="s">
        <v>12386</v>
      </c>
      <c r="C11636" t="s">
        <v>65</v>
      </c>
      <c r="D11636">
        <v>0.22</v>
      </c>
    </row>
    <row r="11637" spans="1:4" x14ac:dyDescent="0.2">
      <c r="A11637">
        <v>101293</v>
      </c>
      <c r="B11637" t="s">
        <v>12387</v>
      </c>
      <c r="C11637" t="s">
        <v>966</v>
      </c>
      <c r="D11637">
        <v>30.29</v>
      </c>
    </row>
    <row r="11638" spans="1:4" x14ac:dyDescent="0.2">
      <c r="A11638">
        <v>95394</v>
      </c>
      <c r="B11638" t="s">
        <v>12388</v>
      </c>
      <c r="C11638" t="s">
        <v>65</v>
      </c>
      <c r="D11638">
        <v>0.98</v>
      </c>
    </row>
    <row r="11639" spans="1:4" x14ac:dyDescent="0.2">
      <c r="A11639">
        <v>95395</v>
      </c>
      <c r="B11639" t="s">
        <v>12389</v>
      </c>
      <c r="C11639" t="s">
        <v>65</v>
      </c>
      <c r="D11639">
        <v>1.04</v>
      </c>
    </row>
    <row r="11640" spans="1:4" x14ac:dyDescent="0.2">
      <c r="A11640">
        <v>95396</v>
      </c>
      <c r="B11640" t="s">
        <v>12390</v>
      </c>
      <c r="C11640" t="s">
        <v>65</v>
      </c>
      <c r="D11640">
        <v>1.0900000000000001</v>
      </c>
    </row>
    <row r="11641" spans="1:4" x14ac:dyDescent="0.2">
      <c r="A11641">
        <v>95419</v>
      </c>
      <c r="B11641" t="s">
        <v>12391</v>
      </c>
      <c r="C11641" t="s">
        <v>966</v>
      </c>
      <c r="D11641">
        <v>131.26</v>
      </c>
    </row>
    <row r="11642" spans="1:4" x14ac:dyDescent="0.2">
      <c r="A11642">
        <v>95420</v>
      </c>
      <c r="B11642" t="s">
        <v>12392</v>
      </c>
      <c r="C11642" t="s">
        <v>966</v>
      </c>
      <c r="D11642">
        <v>139.06</v>
      </c>
    </row>
    <row r="11643" spans="1:4" x14ac:dyDescent="0.2">
      <c r="A11643">
        <v>95421</v>
      </c>
      <c r="B11643" t="s">
        <v>12393</v>
      </c>
      <c r="C11643" t="s">
        <v>966</v>
      </c>
      <c r="D11643">
        <v>145.74</v>
      </c>
    </row>
    <row r="11644" spans="1:4" x14ac:dyDescent="0.2">
      <c r="A11644">
        <v>101294</v>
      </c>
      <c r="B11644" t="s">
        <v>12394</v>
      </c>
      <c r="C11644" t="s">
        <v>966</v>
      </c>
      <c r="D11644">
        <v>19.59</v>
      </c>
    </row>
    <row r="11645" spans="1:4" x14ac:dyDescent="0.2">
      <c r="A11645">
        <v>95315</v>
      </c>
      <c r="B11645" t="s">
        <v>12395</v>
      </c>
      <c r="C11645" t="s">
        <v>65</v>
      </c>
      <c r="D11645">
        <v>0.14000000000000001</v>
      </c>
    </row>
    <row r="11646" spans="1:4" x14ac:dyDescent="0.2">
      <c r="A11646">
        <v>100293</v>
      </c>
      <c r="B11646" t="s">
        <v>12396</v>
      </c>
      <c r="C11646" t="s">
        <v>65</v>
      </c>
      <c r="D11646">
        <v>0.21</v>
      </c>
    </row>
    <row r="11647" spans="1:4" x14ac:dyDescent="0.2">
      <c r="A11647">
        <v>101295</v>
      </c>
      <c r="B11647" t="s">
        <v>12397</v>
      </c>
      <c r="C11647" t="s">
        <v>966</v>
      </c>
      <c r="D11647">
        <v>28.84</v>
      </c>
    </row>
    <row r="11648" spans="1:4" x14ac:dyDescent="0.2">
      <c r="A11648">
        <v>95316</v>
      </c>
      <c r="B11648" t="s">
        <v>12398</v>
      </c>
      <c r="C11648" t="s">
        <v>65</v>
      </c>
      <c r="D11648">
        <v>0.59</v>
      </c>
    </row>
    <row r="11649" spans="1:4" x14ac:dyDescent="0.2">
      <c r="A11649">
        <v>95317</v>
      </c>
      <c r="B11649" t="s">
        <v>12399</v>
      </c>
      <c r="C11649" t="s">
        <v>65</v>
      </c>
      <c r="D11649">
        <v>0.28000000000000003</v>
      </c>
    </row>
    <row r="11650" spans="1:4" x14ac:dyDescent="0.2">
      <c r="A11650">
        <v>101296</v>
      </c>
      <c r="B11650" t="s">
        <v>12400</v>
      </c>
      <c r="C11650" t="s">
        <v>966</v>
      </c>
      <c r="D11650">
        <v>38.04</v>
      </c>
    </row>
    <row r="11651" spans="1:4" x14ac:dyDescent="0.2">
      <c r="A11651">
        <v>95398</v>
      </c>
      <c r="B11651" t="s">
        <v>12401</v>
      </c>
      <c r="C11651" t="s">
        <v>65</v>
      </c>
      <c r="D11651">
        <v>7.0000000000000007E-2</v>
      </c>
    </row>
    <row r="11652" spans="1:4" x14ac:dyDescent="0.2">
      <c r="A11652">
        <v>95416</v>
      </c>
      <c r="B11652" t="s">
        <v>12402</v>
      </c>
      <c r="C11652" t="s">
        <v>966</v>
      </c>
      <c r="D11652">
        <v>10.38</v>
      </c>
    </row>
    <row r="11653" spans="1:4" x14ac:dyDescent="0.2">
      <c r="A11653">
        <v>101297</v>
      </c>
      <c r="B11653" t="s">
        <v>12403</v>
      </c>
      <c r="C11653" t="s">
        <v>966</v>
      </c>
      <c r="D11653">
        <v>27.27</v>
      </c>
    </row>
    <row r="11654" spans="1:4" x14ac:dyDescent="0.2">
      <c r="A11654">
        <v>95318</v>
      </c>
      <c r="B11654" t="s">
        <v>12404</v>
      </c>
      <c r="C11654" t="s">
        <v>65</v>
      </c>
      <c r="D11654">
        <v>0.2</v>
      </c>
    </row>
    <row r="11655" spans="1:4" x14ac:dyDescent="0.2">
      <c r="A11655">
        <v>101298</v>
      </c>
      <c r="B11655" t="s">
        <v>12405</v>
      </c>
      <c r="C11655" t="s">
        <v>966</v>
      </c>
      <c r="D11655">
        <v>24.41</v>
      </c>
    </row>
    <row r="11656" spans="1:4" x14ac:dyDescent="0.2">
      <c r="A11656">
        <v>95319</v>
      </c>
      <c r="B11656" t="s">
        <v>12406</v>
      </c>
      <c r="C11656" t="s">
        <v>65</v>
      </c>
      <c r="D11656">
        <v>0.18</v>
      </c>
    </row>
    <row r="11657" spans="1:4" x14ac:dyDescent="0.2">
      <c r="A11657">
        <v>101299</v>
      </c>
      <c r="B11657" t="s">
        <v>12407</v>
      </c>
      <c r="C11657" t="s">
        <v>966</v>
      </c>
      <c r="D11657">
        <v>31.24</v>
      </c>
    </row>
    <row r="11658" spans="1:4" x14ac:dyDescent="0.2">
      <c r="A11658">
        <v>95320</v>
      </c>
      <c r="B11658" t="s">
        <v>12408</v>
      </c>
      <c r="C11658" t="s">
        <v>65</v>
      </c>
      <c r="D11658">
        <v>0.18</v>
      </c>
    </row>
    <row r="11659" spans="1:4" x14ac:dyDescent="0.2">
      <c r="A11659">
        <v>95321</v>
      </c>
      <c r="B11659" t="s">
        <v>12409</v>
      </c>
      <c r="C11659" t="s">
        <v>65</v>
      </c>
      <c r="D11659">
        <v>0.16</v>
      </c>
    </row>
    <row r="11660" spans="1:4" x14ac:dyDescent="0.2">
      <c r="A11660">
        <v>101300</v>
      </c>
      <c r="B11660" t="s">
        <v>12410</v>
      </c>
      <c r="C11660" t="s">
        <v>966</v>
      </c>
      <c r="D11660">
        <v>22.56</v>
      </c>
    </row>
    <row r="11661" spans="1:4" x14ac:dyDescent="0.2">
      <c r="A11661">
        <v>95322</v>
      </c>
      <c r="B11661" t="s">
        <v>12411</v>
      </c>
      <c r="C11661" t="s">
        <v>65</v>
      </c>
      <c r="D11661">
        <v>7.0000000000000007E-2</v>
      </c>
    </row>
    <row r="11662" spans="1:4" x14ac:dyDescent="0.2">
      <c r="A11662">
        <v>101301</v>
      </c>
      <c r="B11662" t="s">
        <v>12412</v>
      </c>
      <c r="C11662" t="s">
        <v>966</v>
      </c>
      <c r="D11662">
        <v>9.82</v>
      </c>
    </row>
    <row r="11663" spans="1:4" x14ac:dyDescent="0.2">
      <c r="A11663">
        <v>95323</v>
      </c>
      <c r="B11663" t="s">
        <v>12413</v>
      </c>
      <c r="C11663" t="s">
        <v>65</v>
      </c>
      <c r="D11663">
        <v>0.22</v>
      </c>
    </row>
    <row r="11664" spans="1:4" x14ac:dyDescent="0.2">
      <c r="A11664">
        <v>101302</v>
      </c>
      <c r="B11664" t="s">
        <v>12414</v>
      </c>
      <c r="C11664" t="s">
        <v>966</v>
      </c>
      <c r="D11664">
        <v>29.49</v>
      </c>
    </row>
    <row r="11665" spans="1:4" x14ac:dyDescent="0.2">
      <c r="A11665">
        <v>95324</v>
      </c>
      <c r="B11665" t="s">
        <v>12415</v>
      </c>
      <c r="C11665" t="s">
        <v>65</v>
      </c>
      <c r="D11665">
        <v>0.28999999999999998</v>
      </c>
    </row>
    <row r="11666" spans="1:4" x14ac:dyDescent="0.2">
      <c r="A11666">
        <v>101304</v>
      </c>
      <c r="B11666" t="s">
        <v>12416</v>
      </c>
      <c r="C11666" t="s">
        <v>966</v>
      </c>
      <c r="D11666">
        <v>38.76</v>
      </c>
    </row>
    <row r="11667" spans="1:4" x14ac:dyDescent="0.2">
      <c r="A11667">
        <v>95325</v>
      </c>
      <c r="B11667" t="s">
        <v>12417</v>
      </c>
      <c r="C11667" t="s">
        <v>65</v>
      </c>
      <c r="D11667">
        <v>0.25</v>
      </c>
    </row>
    <row r="11668" spans="1:4" x14ac:dyDescent="0.2">
      <c r="A11668">
        <v>101305</v>
      </c>
      <c r="B11668" t="s">
        <v>12418</v>
      </c>
      <c r="C11668" t="s">
        <v>966</v>
      </c>
      <c r="D11668">
        <v>33.549999999999997</v>
      </c>
    </row>
    <row r="11669" spans="1:4" x14ac:dyDescent="0.2">
      <c r="A11669">
        <v>95328</v>
      </c>
      <c r="B11669" t="s">
        <v>12419</v>
      </c>
      <c r="C11669" t="s">
        <v>65</v>
      </c>
      <c r="D11669">
        <v>0.2</v>
      </c>
    </row>
    <row r="11670" spans="1:4" x14ac:dyDescent="0.2">
      <c r="A11670">
        <v>101307</v>
      </c>
      <c r="B11670" t="s">
        <v>12420</v>
      </c>
      <c r="C11670" t="s">
        <v>966</v>
      </c>
      <c r="D11670">
        <v>27.43</v>
      </c>
    </row>
    <row r="11671" spans="1:4" x14ac:dyDescent="0.2">
      <c r="A11671">
        <v>101309</v>
      </c>
      <c r="B11671" t="s">
        <v>12421</v>
      </c>
      <c r="C11671" t="s">
        <v>966</v>
      </c>
      <c r="D11671">
        <v>31.24</v>
      </c>
    </row>
    <row r="11672" spans="1:4" x14ac:dyDescent="0.2">
      <c r="A11672">
        <v>95329</v>
      </c>
      <c r="B11672" t="s">
        <v>12422</v>
      </c>
      <c r="C11672" t="s">
        <v>65</v>
      </c>
      <c r="D11672">
        <v>0.27</v>
      </c>
    </row>
    <row r="11673" spans="1:4" x14ac:dyDescent="0.2">
      <c r="A11673">
        <v>101310</v>
      </c>
      <c r="B11673" t="s">
        <v>12423</v>
      </c>
      <c r="C11673" t="s">
        <v>966</v>
      </c>
      <c r="D11673">
        <v>36.5</v>
      </c>
    </row>
    <row r="11674" spans="1:4" x14ac:dyDescent="0.2">
      <c r="A11674">
        <v>101311</v>
      </c>
      <c r="B11674" t="s">
        <v>12424</v>
      </c>
      <c r="C11674" t="s">
        <v>966</v>
      </c>
      <c r="D11674">
        <v>30.29</v>
      </c>
    </row>
    <row r="11675" spans="1:4" x14ac:dyDescent="0.2">
      <c r="A11675">
        <v>95330</v>
      </c>
      <c r="B11675" t="s">
        <v>12425</v>
      </c>
      <c r="C11675" t="s">
        <v>65</v>
      </c>
      <c r="D11675">
        <v>0.22</v>
      </c>
    </row>
    <row r="11676" spans="1:4" x14ac:dyDescent="0.2">
      <c r="A11676">
        <v>101312</v>
      </c>
      <c r="B11676" t="s">
        <v>12426</v>
      </c>
      <c r="C11676" t="s">
        <v>966</v>
      </c>
      <c r="D11676">
        <v>25.73</v>
      </c>
    </row>
    <row r="11677" spans="1:4" x14ac:dyDescent="0.2">
      <c r="A11677">
        <v>95331</v>
      </c>
      <c r="B11677" t="s">
        <v>12427</v>
      </c>
      <c r="C11677" t="s">
        <v>65</v>
      </c>
      <c r="D11677">
        <v>0.19</v>
      </c>
    </row>
    <row r="11678" spans="1:4" x14ac:dyDescent="0.2">
      <c r="A11678">
        <v>95400</v>
      </c>
      <c r="B11678" t="s">
        <v>12428</v>
      </c>
      <c r="C11678" t="s">
        <v>65</v>
      </c>
      <c r="D11678">
        <v>0.1</v>
      </c>
    </row>
    <row r="11679" spans="1:4" x14ac:dyDescent="0.2">
      <c r="A11679">
        <v>95411</v>
      </c>
      <c r="B11679" t="s">
        <v>12429</v>
      </c>
      <c r="C11679" t="s">
        <v>966</v>
      </c>
      <c r="D11679">
        <v>13.68</v>
      </c>
    </row>
    <row r="11680" spans="1:4" x14ac:dyDescent="0.2">
      <c r="A11680">
        <v>95332</v>
      </c>
      <c r="B11680" t="s">
        <v>12430</v>
      </c>
      <c r="C11680" t="s">
        <v>65</v>
      </c>
      <c r="D11680">
        <v>0.76</v>
      </c>
    </row>
    <row r="11681" spans="1:4" x14ac:dyDescent="0.2">
      <c r="A11681">
        <v>101313</v>
      </c>
      <c r="B11681" t="s">
        <v>12431</v>
      </c>
      <c r="C11681" t="s">
        <v>966</v>
      </c>
      <c r="D11681">
        <v>101.36</v>
      </c>
    </row>
    <row r="11682" spans="1:4" x14ac:dyDescent="0.2">
      <c r="A11682">
        <v>95334</v>
      </c>
      <c r="B11682" t="s">
        <v>12432</v>
      </c>
      <c r="C11682" t="s">
        <v>65</v>
      </c>
      <c r="D11682">
        <v>0.81</v>
      </c>
    </row>
    <row r="11683" spans="1:4" x14ac:dyDescent="0.2">
      <c r="A11683">
        <v>101315</v>
      </c>
      <c r="B11683" t="s">
        <v>12433</v>
      </c>
      <c r="C11683" t="s">
        <v>966</v>
      </c>
      <c r="D11683">
        <v>108.84</v>
      </c>
    </row>
    <row r="11684" spans="1:4" x14ac:dyDescent="0.2">
      <c r="A11684">
        <v>95335</v>
      </c>
      <c r="B11684" t="s">
        <v>12434</v>
      </c>
      <c r="C11684" t="s">
        <v>65</v>
      </c>
      <c r="D11684">
        <v>0.36</v>
      </c>
    </row>
    <row r="11685" spans="1:4" x14ac:dyDescent="0.2">
      <c r="A11685">
        <v>101316</v>
      </c>
      <c r="B11685" t="s">
        <v>12435</v>
      </c>
      <c r="C11685" t="s">
        <v>966</v>
      </c>
      <c r="D11685">
        <v>48.82</v>
      </c>
    </row>
    <row r="11686" spans="1:4" x14ac:dyDescent="0.2">
      <c r="A11686">
        <v>95401</v>
      </c>
      <c r="B11686" t="s">
        <v>12436</v>
      </c>
      <c r="C11686" t="s">
        <v>65</v>
      </c>
      <c r="D11686">
        <v>0.56000000000000005</v>
      </c>
    </row>
    <row r="11687" spans="1:4" x14ac:dyDescent="0.2">
      <c r="A11687">
        <v>95422</v>
      </c>
      <c r="B11687" t="s">
        <v>12437</v>
      </c>
      <c r="C11687" t="s">
        <v>966</v>
      </c>
      <c r="D11687">
        <v>74.45</v>
      </c>
    </row>
    <row r="11688" spans="1:4" x14ac:dyDescent="0.2">
      <c r="A11688">
        <v>95402</v>
      </c>
      <c r="B11688" t="s">
        <v>12438</v>
      </c>
      <c r="C11688" t="s">
        <v>65</v>
      </c>
      <c r="D11688">
        <v>1.78</v>
      </c>
    </row>
    <row r="11689" spans="1:4" x14ac:dyDescent="0.2">
      <c r="A11689">
        <v>95415</v>
      </c>
      <c r="B11689" t="s">
        <v>12439</v>
      </c>
      <c r="C11689" t="s">
        <v>966</v>
      </c>
      <c r="D11689">
        <v>237.56</v>
      </c>
    </row>
    <row r="11690" spans="1:4" x14ac:dyDescent="0.2">
      <c r="A11690">
        <v>95403</v>
      </c>
      <c r="B11690" t="s">
        <v>12440</v>
      </c>
      <c r="C11690" t="s">
        <v>65</v>
      </c>
      <c r="D11690">
        <v>1.88</v>
      </c>
    </row>
    <row r="11691" spans="1:4" x14ac:dyDescent="0.2">
      <c r="A11691">
        <v>95417</v>
      </c>
      <c r="B11691" t="s">
        <v>12441</v>
      </c>
      <c r="C11691" t="s">
        <v>966</v>
      </c>
      <c r="D11691">
        <v>250.81</v>
      </c>
    </row>
    <row r="11692" spans="1:4" x14ac:dyDescent="0.2">
      <c r="A11692">
        <v>95404</v>
      </c>
      <c r="B11692" t="s">
        <v>12442</v>
      </c>
      <c r="C11692" t="s">
        <v>65</v>
      </c>
      <c r="D11692">
        <v>2.25</v>
      </c>
    </row>
    <row r="11693" spans="1:4" x14ac:dyDescent="0.2">
      <c r="A11693">
        <v>95418</v>
      </c>
      <c r="B11693" t="s">
        <v>12443</v>
      </c>
      <c r="C11693" t="s">
        <v>966</v>
      </c>
      <c r="D11693">
        <v>299.11</v>
      </c>
    </row>
    <row r="11694" spans="1:4" x14ac:dyDescent="0.2">
      <c r="A11694">
        <v>95337</v>
      </c>
      <c r="B11694" t="s">
        <v>12444</v>
      </c>
      <c r="C11694" t="s">
        <v>65</v>
      </c>
      <c r="D11694">
        <v>0.21</v>
      </c>
    </row>
    <row r="11695" spans="1:4" x14ac:dyDescent="0.2">
      <c r="A11695">
        <v>101322</v>
      </c>
      <c r="B11695" t="s">
        <v>12445</v>
      </c>
      <c r="C11695" t="s">
        <v>966</v>
      </c>
      <c r="D11695">
        <v>28.95</v>
      </c>
    </row>
    <row r="11696" spans="1:4" x14ac:dyDescent="0.2">
      <c r="A11696">
        <v>95338</v>
      </c>
      <c r="B11696" t="s">
        <v>12446</v>
      </c>
      <c r="C11696" t="s">
        <v>65</v>
      </c>
      <c r="D11696">
        <v>0.36</v>
      </c>
    </row>
    <row r="11697" spans="1:4" x14ac:dyDescent="0.2">
      <c r="A11697">
        <v>101323</v>
      </c>
      <c r="B11697" t="s">
        <v>12447</v>
      </c>
      <c r="C11697" t="s">
        <v>966</v>
      </c>
      <c r="D11697">
        <v>48.88</v>
      </c>
    </row>
    <row r="11698" spans="1:4" x14ac:dyDescent="0.2">
      <c r="A11698">
        <v>102918</v>
      </c>
      <c r="B11698" t="s">
        <v>12448</v>
      </c>
      <c r="C11698" t="s">
        <v>65</v>
      </c>
      <c r="D11698">
        <v>0</v>
      </c>
    </row>
    <row r="11699" spans="1:4" x14ac:dyDescent="0.2">
      <c r="A11699">
        <v>101325</v>
      </c>
      <c r="B11699" t="s">
        <v>12449</v>
      </c>
      <c r="C11699" t="s">
        <v>966</v>
      </c>
      <c r="D11699">
        <v>22.6</v>
      </c>
    </row>
    <row r="11700" spans="1:4" x14ac:dyDescent="0.2">
      <c r="A11700">
        <v>95390</v>
      </c>
      <c r="B11700" t="s">
        <v>12450</v>
      </c>
      <c r="C11700" t="s">
        <v>65</v>
      </c>
      <c r="D11700">
        <v>7.0000000000000007E-2</v>
      </c>
    </row>
    <row r="11701" spans="1:4" x14ac:dyDescent="0.2">
      <c r="A11701">
        <v>101326</v>
      </c>
      <c r="B11701" t="s">
        <v>12451</v>
      </c>
      <c r="C11701" t="s">
        <v>966</v>
      </c>
      <c r="D11701">
        <v>10.58</v>
      </c>
    </row>
    <row r="11702" spans="1:4" x14ac:dyDescent="0.2">
      <c r="A11702">
        <v>95340</v>
      </c>
      <c r="B11702" t="s">
        <v>12452</v>
      </c>
      <c r="C11702" t="s">
        <v>65</v>
      </c>
      <c r="D11702">
        <v>0.27</v>
      </c>
    </row>
    <row r="11703" spans="1:4" x14ac:dyDescent="0.2">
      <c r="A11703">
        <v>101330</v>
      </c>
      <c r="B11703" t="s">
        <v>12453</v>
      </c>
      <c r="C11703" t="s">
        <v>966</v>
      </c>
      <c r="D11703">
        <v>35.92</v>
      </c>
    </row>
    <row r="11704" spans="1:4" x14ac:dyDescent="0.2">
      <c r="A11704">
        <v>101331</v>
      </c>
      <c r="B11704" t="s">
        <v>12454</v>
      </c>
      <c r="C11704" t="s">
        <v>966</v>
      </c>
      <c r="D11704">
        <v>38.76</v>
      </c>
    </row>
    <row r="11705" spans="1:4" x14ac:dyDescent="0.2">
      <c r="A11705">
        <v>95341</v>
      </c>
      <c r="B11705" t="s">
        <v>12455</v>
      </c>
      <c r="C11705" t="s">
        <v>65</v>
      </c>
      <c r="D11705">
        <v>0.28999999999999998</v>
      </c>
    </row>
    <row r="11706" spans="1:4" x14ac:dyDescent="0.2">
      <c r="A11706">
        <v>95339</v>
      </c>
      <c r="B11706" t="s">
        <v>12456</v>
      </c>
      <c r="C11706" t="s">
        <v>65</v>
      </c>
      <c r="D11706">
        <v>0.34</v>
      </c>
    </row>
    <row r="11707" spans="1:4" x14ac:dyDescent="0.2">
      <c r="A11707">
        <v>101329</v>
      </c>
      <c r="B11707" t="s">
        <v>12457</v>
      </c>
      <c r="C11707" t="s">
        <v>966</v>
      </c>
      <c r="D11707">
        <v>46.01</v>
      </c>
    </row>
    <row r="11708" spans="1:4" x14ac:dyDescent="0.2">
      <c r="A11708">
        <v>95342</v>
      </c>
      <c r="B11708" t="s">
        <v>12458</v>
      </c>
      <c r="C11708" t="s">
        <v>65</v>
      </c>
      <c r="D11708">
        <v>0.21</v>
      </c>
    </row>
    <row r="11709" spans="1:4" x14ac:dyDescent="0.2">
      <c r="A11709">
        <v>101333</v>
      </c>
      <c r="B11709" t="s">
        <v>12459</v>
      </c>
      <c r="C11709" t="s">
        <v>966</v>
      </c>
      <c r="D11709">
        <v>28.68</v>
      </c>
    </row>
    <row r="11710" spans="1:4" x14ac:dyDescent="0.2">
      <c r="A11710">
        <v>100298</v>
      </c>
      <c r="B11710" t="s">
        <v>12460</v>
      </c>
      <c r="C11710" t="s">
        <v>65</v>
      </c>
      <c r="D11710">
        <v>0.6</v>
      </c>
    </row>
    <row r="11711" spans="1:4" x14ac:dyDescent="0.2">
      <c r="A11711">
        <v>101334</v>
      </c>
      <c r="B11711" t="s">
        <v>12461</v>
      </c>
      <c r="C11711" t="s">
        <v>966</v>
      </c>
      <c r="D11711">
        <v>79.95</v>
      </c>
    </row>
    <row r="11712" spans="1:4" x14ac:dyDescent="0.2">
      <c r="A11712">
        <v>95405</v>
      </c>
      <c r="B11712" t="s">
        <v>12462</v>
      </c>
      <c r="C11712" t="s">
        <v>65</v>
      </c>
      <c r="D11712">
        <v>1.2</v>
      </c>
    </row>
    <row r="11713" spans="1:4" x14ac:dyDescent="0.2">
      <c r="A11713">
        <v>95423</v>
      </c>
      <c r="B11713" t="s">
        <v>12463</v>
      </c>
      <c r="C11713" t="s">
        <v>966</v>
      </c>
      <c r="D11713">
        <v>160.69999999999999</v>
      </c>
    </row>
    <row r="11714" spans="1:4" x14ac:dyDescent="0.2">
      <c r="A11714">
        <v>100295</v>
      </c>
      <c r="B11714" t="s">
        <v>12464</v>
      </c>
      <c r="C11714" t="s">
        <v>65</v>
      </c>
      <c r="D11714">
        <v>0.53</v>
      </c>
    </row>
    <row r="11715" spans="1:4" x14ac:dyDescent="0.2">
      <c r="A11715">
        <v>101303</v>
      </c>
      <c r="B11715" t="s">
        <v>12465</v>
      </c>
      <c r="C11715" t="s">
        <v>966</v>
      </c>
      <c r="D11715">
        <v>71</v>
      </c>
    </row>
    <row r="11716" spans="1:4" x14ac:dyDescent="0.2">
      <c r="A11716">
        <v>95344</v>
      </c>
      <c r="B11716" t="s">
        <v>12466</v>
      </c>
      <c r="C11716" t="s">
        <v>65</v>
      </c>
      <c r="D11716">
        <v>0.2</v>
      </c>
    </row>
    <row r="11717" spans="1:4" x14ac:dyDescent="0.2">
      <c r="A11717">
        <v>101308</v>
      </c>
      <c r="B11717" t="s">
        <v>12467</v>
      </c>
      <c r="C11717" t="s">
        <v>966</v>
      </c>
      <c r="D11717">
        <v>27.63</v>
      </c>
    </row>
    <row r="11718" spans="1:4" x14ac:dyDescent="0.2">
      <c r="A11718">
        <v>105536</v>
      </c>
      <c r="B11718" t="s">
        <v>12468</v>
      </c>
      <c r="C11718" t="s">
        <v>65</v>
      </c>
      <c r="D11718">
        <v>0</v>
      </c>
    </row>
    <row r="11719" spans="1:4" x14ac:dyDescent="0.2">
      <c r="A11719">
        <v>101320</v>
      </c>
      <c r="B11719" t="s">
        <v>12469</v>
      </c>
      <c r="C11719" t="s">
        <v>966</v>
      </c>
      <c r="D11719">
        <v>14.91</v>
      </c>
    </row>
    <row r="11720" spans="1:4" x14ac:dyDescent="0.2">
      <c r="A11720">
        <v>95343</v>
      </c>
      <c r="B11720" t="s">
        <v>12470</v>
      </c>
      <c r="C11720" t="s">
        <v>65</v>
      </c>
      <c r="D11720">
        <v>0.17</v>
      </c>
    </row>
    <row r="11721" spans="1:4" x14ac:dyDescent="0.2">
      <c r="A11721">
        <v>95345</v>
      </c>
      <c r="B11721" t="s">
        <v>12471</v>
      </c>
      <c r="C11721" t="s">
        <v>65</v>
      </c>
      <c r="D11721">
        <v>0.41</v>
      </c>
    </row>
    <row r="11722" spans="1:4" x14ac:dyDescent="0.2">
      <c r="A11722">
        <v>95346</v>
      </c>
      <c r="B11722" t="s">
        <v>12472</v>
      </c>
      <c r="C11722" t="s">
        <v>65</v>
      </c>
      <c r="D11722">
        <v>0.14000000000000001</v>
      </c>
    </row>
    <row r="11723" spans="1:4" x14ac:dyDescent="0.2">
      <c r="A11723">
        <v>101324</v>
      </c>
      <c r="B11723" t="s">
        <v>12473</v>
      </c>
      <c r="C11723" t="s">
        <v>966</v>
      </c>
      <c r="D11723">
        <v>19.100000000000001</v>
      </c>
    </row>
    <row r="11724" spans="1:4" x14ac:dyDescent="0.2">
      <c r="A11724">
        <v>101328</v>
      </c>
      <c r="B11724" t="s">
        <v>12474</v>
      </c>
      <c r="C11724" t="s">
        <v>966</v>
      </c>
      <c r="D11724">
        <v>22.87</v>
      </c>
    </row>
    <row r="11725" spans="1:4" x14ac:dyDescent="0.2">
      <c r="A11725">
        <v>95347</v>
      </c>
      <c r="B11725" t="s">
        <v>12475</v>
      </c>
      <c r="C11725" t="s">
        <v>65</v>
      </c>
      <c r="D11725">
        <v>0.13</v>
      </c>
    </row>
    <row r="11726" spans="1:4" x14ac:dyDescent="0.2">
      <c r="A11726">
        <v>95408</v>
      </c>
      <c r="B11726" t="s">
        <v>12476</v>
      </c>
      <c r="C11726" t="s">
        <v>966</v>
      </c>
      <c r="D11726">
        <v>18.38</v>
      </c>
    </row>
    <row r="11727" spans="1:4" x14ac:dyDescent="0.2">
      <c r="A11727">
        <v>95348</v>
      </c>
      <c r="B11727" t="s">
        <v>12477</v>
      </c>
      <c r="C11727" t="s">
        <v>65</v>
      </c>
      <c r="D11727">
        <v>0.17</v>
      </c>
    </row>
    <row r="11728" spans="1:4" x14ac:dyDescent="0.2">
      <c r="A11728">
        <v>101332</v>
      </c>
      <c r="B11728" t="s">
        <v>12478</v>
      </c>
      <c r="C11728" t="s">
        <v>966</v>
      </c>
      <c r="D11728">
        <v>15.31</v>
      </c>
    </row>
    <row r="11729" spans="1:4" x14ac:dyDescent="0.2">
      <c r="A11729">
        <v>95349</v>
      </c>
      <c r="B11729" t="s">
        <v>12479</v>
      </c>
      <c r="C11729" t="s">
        <v>65</v>
      </c>
      <c r="D11729">
        <v>0.11</v>
      </c>
    </row>
    <row r="11730" spans="1:4" x14ac:dyDescent="0.2">
      <c r="A11730">
        <v>101336</v>
      </c>
      <c r="B11730" t="s">
        <v>12480</v>
      </c>
      <c r="C11730" t="s">
        <v>966</v>
      </c>
      <c r="D11730">
        <v>66.64</v>
      </c>
    </row>
    <row r="11731" spans="1:4" x14ac:dyDescent="0.2">
      <c r="A11731">
        <v>95351</v>
      </c>
      <c r="B11731" t="s">
        <v>12481</v>
      </c>
      <c r="C11731" t="s">
        <v>65</v>
      </c>
      <c r="D11731">
        <v>0.5</v>
      </c>
    </row>
    <row r="11732" spans="1:4" x14ac:dyDescent="0.2">
      <c r="A11732">
        <v>95352</v>
      </c>
      <c r="B11732" t="s">
        <v>12482</v>
      </c>
      <c r="C11732" t="s">
        <v>65</v>
      </c>
      <c r="D11732">
        <v>0.13</v>
      </c>
    </row>
    <row r="11733" spans="1:4" x14ac:dyDescent="0.2">
      <c r="A11733">
        <v>101337</v>
      </c>
      <c r="B11733" t="s">
        <v>12483</v>
      </c>
      <c r="C11733" t="s">
        <v>966</v>
      </c>
      <c r="D11733">
        <v>17.579999999999998</v>
      </c>
    </row>
    <row r="11734" spans="1:4" x14ac:dyDescent="0.2">
      <c r="A11734">
        <v>101338</v>
      </c>
      <c r="B11734" t="s">
        <v>12484</v>
      </c>
      <c r="C11734" t="s">
        <v>966</v>
      </c>
      <c r="D11734">
        <v>18.07</v>
      </c>
    </row>
    <row r="11735" spans="1:4" x14ac:dyDescent="0.2">
      <c r="A11735">
        <v>95354</v>
      </c>
      <c r="B11735" t="s">
        <v>12485</v>
      </c>
      <c r="C11735" t="s">
        <v>65</v>
      </c>
      <c r="D11735">
        <v>0.14000000000000001</v>
      </c>
    </row>
    <row r="11736" spans="1:4" x14ac:dyDescent="0.2">
      <c r="A11736">
        <v>101339</v>
      </c>
      <c r="B11736" t="s">
        <v>12486</v>
      </c>
      <c r="C11736" t="s">
        <v>966</v>
      </c>
      <c r="D11736">
        <v>18.82</v>
      </c>
    </row>
    <row r="11737" spans="1:4" x14ac:dyDescent="0.2">
      <c r="A11737">
        <v>101340</v>
      </c>
      <c r="B11737" t="s">
        <v>12487</v>
      </c>
      <c r="C11737" t="s">
        <v>966</v>
      </c>
      <c r="D11737">
        <v>16.89</v>
      </c>
    </row>
    <row r="11738" spans="1:4" x14ac:dyDescent="0.2">
      <c r="A11738">
        <v>95389</v>
      </c>
      <c r="B11738" t="s">
        <v>12488</v>
      </c>
      <c r="C11738" t="s">
        <v>65</v>
      </c>
      <c r="D11738">
        <v>0.12</v>
      </c>
    </row>
    <row r="11739" spans="1:4" x14ac:dyDescent="0.2">
      <c r="A11739">
        <v>101341</v>
      </c>
      <c r="B11739" t="s">
        <v>12489</v>
      </c>
      <c r="C11739" t="s">
        <v>966</v>
      </c>
      <c r="D11739">
        <v>18.64</v>
      </c>
    </row>
    <row r="11740" spans="1:4" x14ac:dyDescent="0.2">
      <c r="A11740">
        <v>95355</v>
      </c>
      <c r="B11740" t="s">
        <v>12490</v>
      </c>
      <c r="C11740" t="s">
        <v>65</v>
      </c>
      <c r="D11740">
        <v>0.14000000000000001</v>
      </c>
    </row>
    <row r="11741" spans="1:4" x14ac:dyDescent="0.2">
      <c r="A11741">
        <v>95356</v>
      </c>
      <c r="B11741" t="s">
        <v>12491</v>
      </c>
      <c r="C11741" t="s">
        <v>65</v>
      </c>
      <c r="D11741">
        <v>0.14000000000000001</v>
      </c>
    </row>
    <row r="11742" spans="1:4" x14ac:dyDescent="0.2">
      <c r="A11742">
        <v>101342</v>
      </c>
      <c r="B11742" t="s">
        <v>12492</v>
      </c>
      <c r="C11742" t="s">
        <v>966</v>
      </c>
      <c r="D11742">
        <v>18.82</v>
      </c>
    </row>
    <row r="11743" spans="1:4" x14ac:dyDescent="0.2">
      <c r="A11743">
        <v>95357</v>
      </c>
      <c r="B11743" t="s">
        <v>12493</v>
      </c>
      <c r="C11743" t="s">
        <v>65</v>
      </c>
      <c r="D11743">
        <v>0.22</v>
      </c>
    </row>
    <row r="11744" spans="1:4" x14ac:dyDescent="0.2">
      <c r="A11744">
        <v>101343</v>
      </c>
      <c r="B11744" t="s">
        <v>12494</v>
      </c>
      <c r="C11744" t="s">
        <v>966</v>
      </c>
      <c r="D11744">
        <v>30.29</v>
      </c>
    </row>
    <row r="11745" spans="1:4" x14ac:dyDescent="0.2">
      <c r="A11745">
        <v>95358</v>
      </c>
      <c r="B11745" t="s">
        <v>12495</v>
      </c>
      <c r="C11745" t="s">
        <v>65</v>
      </c>
      <c r="D11745">
        <v>0.27</v>
      </c>
    </row>
    <row r="11746" spans="1:4" x14ac:dyDescent="0.2">
      <c r="A11746">
        <v>101344</v>
      </c>
      <c r="B11746" t="s">
        <v>12496</v>
      </c>
      <c r="C11746" t="s">
        <v>966</v>
      </c>
      <c r="D11746">
        <v>35.9</v>
      </c>
    </row>
    <row r="11747" spans="1:4" x14ac:dyDescent="0.2">
      <c r="A11747">
        <v>95359</v>
      </c>
      <c r="B11747" t="s">
        <v>12497</v>
      </c>
      <c r="C11747" t="s">
        <v>65</v>
      </c>
      <c r="D11747">
        <v>0.33</v>
      </c>
    </row>
    <row r="11748" spans="1:4" x14ac:dyDescent="0.2">
      <c r="A11748">
        <v>101345</v>
      </c>
      <c r="B11748" t="s">
        <v>12498</v>
      </c>
      <c r="C11748" t="s">
        <v>966</v>
      </c>
      <c r="D11748">
        <v>44.6</v>
      </c>
    </row>
    <row r="11749" spans="1:4" x14ac:dyDescent="0.2">
      <c r="A11749">
        <v>101346</v>
      </c>
      <c r="B11749" t="s">
        <v>12499</v>
      </c>
      <c r="C11749" t="s">
        <v>966</v>
      </c>
      <c r="D11749">
        <v>22.09</v>
      </c>
    </row>
    <row r="11750" spans="1:4" x14ac:dyDescent="0.2">
      <c r="A11750">
        <v>101347</v>
      </c>
      <c r="B11750" t="s">
        <v>12500</v>
      </c>
      <c r="C11750" t="s">
        <v>966</v>
      </c>
      <c r="D11750">
        <v>26.55</v>
      </c>
    </row>
    <row r="11751" spans="1:4" x14ac:dyDescent="0.2">
      <c r="A11751">
        <v>95361</v>
      </c>
      <c r="B11751" t="s">
        <v>12501</v>
      </c>
      <c r="C11751" t="s">
        <v>65</v>
      </c>
      <c r="D11751">
        <v>0.12</v>
      </c>
    </row>
    <row r="11752" spans="1:4" x14ac:dyDescent="0.2">
      <c r="A11752">
        <v>101348</v>
      </c>
      <c r="B11752" t="s">
        <v>12502</v>
      </c>
      <c r="C11752" t="s">
        <v>966</v>
      </c>
      <c r="D11752">
        <v>16.329999999999998</v>
      </c>
    </row>
    <row r="11753" spans="1:4" x14ac:dyDescent="0.2">
      <c r="A11753">
        <v>101349</v>
      </c>
      <c r="B11753" t="s">
        <v>12503</v>
      </c>
      <c r="C11753" t="s">
        <v>966</v>
      </c>
      <c r="D11753">
        <v>26.9</v>
      </c>
    </row>
    <row r="11754" spans="1:4" x14ac:dyDescent="0.2">
      <c r="A11754">
        <v>95362</v>
      </c>
      <c r="B11754" t="s">
        <v>12504</v>
      </c>
      <c r="C11754" t="s">
        <v>65</v>
      </c>
      <c r="D11754">
        <v>0.2</v>
      </c>
    </row>
    <row r="11755" spans="1:4" x14ac:dyDescent="0.2">
      <c r="A11755">
        <v>95363</v>
      </c>
      <c r="B11755" t="s">
        <v>12505</v>
      </c>
      <c r="C11755" t="s">
        <v>65</v>
      </c>
      <c r="D11755">
        <v>0.2</v>
      </c>
    </row>
    <row r="11756" spans="1:4" x14ac:dyDescent="0.2">
      <c r="A11756">
        <v>101350</v>
      </c>
      <c r="B11756" t="s">
        <v>12506</v>
      </c>
      <c r="C11756" t="s">
        <v>966</v>
      </c>
      <c r="D11756">
        <v>26.9</v>
      </c>
    </row>
    <row r="11757" spans="1:4" x14ac:dyDescent="0.2">
      <c r="A11757">
        <v>95360</v>
      </c>
      <c r="B11757" t="s">
        <v>12507</v>
      </c>
      <c r="C11757" t="s">
        <v>65</v>
      </c>
      <c r="D11757">
        <v>0.19</v>
      </c>
    </row>
    <row r="11758" spans="1:4" x14ac:dyDescent="0.2">
      <c r="A11758">
        <v>101351</v>
      </c>
      <c r="B11758" t="s">
        <v>12508</v>
      </c>
      <c r="C11758" t="s">
        <v>966</v>
      </c>
      <c r="D11758">
        <v>18.82</v>
      </c>
    </row>
    <row r="11759" spans="1:4" x14ac:dyDescent="0.2">
      <c r="A11759">
        <v>95365</v>
      </c>
      <c r="B11759" t="s">
        <v>12509</v>
      </c>
      <c r="C11759" t="s">
        <v>65</v>
      </c>
      <c r="D11759">
        <v>0.14000000000000001</v>
      </c>
    </row>
    <row r="11760" spans="1:4" x14ac:dyDescent="0.2">
      <c r="A11760">
        <v>101352</v>
      </c>
      <c r="B11760" t="s">
        <v>12510</v>
      </c>
      <c r="C11760" t="s">
        <v>966</v>
      </c>
      <c r="D11760">
        <v>18.82</v>
      </c>
    </row>
    <row r="11761" spans="1:4" x14ac:dyDescent="0.2">
      <c r="A11761">
        <v>95364</v>
      </c>
      <c r="B11761" t="s">
        <v>12511</v>
      </c>
      <c r="C11761" t="s">
        <v>65</v>
      </c>
      <c r="D11761">
        <v>0.14000000000000001</v>
      </c>
    </row>
    <row r="11762" spans="1:4" x14ac:dyDescent="0.2">
      <c r="A11762">
        <v>95366</v>
      </c>
      <c r="B11762" t="s">
        <v>12512</v>
      </c>
      <c r="C11762" t="s">
        <v>65</v>
      </c>
      <c r="D11762">
        <v>0.14000000000000001</v>
      </c>
    </row>
    <row r="11763" spans="1:4" x14ac:dyDescent="0.2">
      <c r="A11763">
        <v>101353</v>
      </c>
      <c r="B11763" t="s">
        <v>12513</v>
      </c>
      <c r="C11763" t="s">
        <v>966</v>
      </c>
      <c r="D11763">
        <v>18.64</v>
      </c>
    </row>
    <row r="11764" spans="1:4" x14ac:dyDescent="0.2">
      <c r="A11764">
        <v>95367</v>
      </c>
      <c r="B11764" t="s">
        <v>12514</v>
      </c>
      <c r="C11764" t="s">
        <v>65</v>
      </c>
      <c r="D11764">
        <v>0.2</v>
      </c>
    </row>
    <row r="11765" spans="1:4" x14ac:dyDescent="0.2">
      <c r="A11765">
        <v>101355</v>
      </c>
      <c r="B11765" t="s">
        <v>12515</v>
      </c>
      <c r="C11765" t="s">
        <v>966</v>
      </c>
      <c r="D11765">
        <v>26.9</v>
      </c>
    </row>
    <row r="11766" spans="1:4" x14ac:dyDescent="0.2">
      <c r="A11766">
        <v>95368</v>
      </c>
      <c r="B11766" t="s">
        <v>12516</v>
      </c>
      <c r="C11766" t="s">
        <v>65</v>
      </c>
      <c r="D11766">
        <v>0.16</v>
      </c>
    </row>
    <row r="11767" spans="1:4" x14ac:dyDescent="0.2">
      <c r="A11767">
        <v>95369</v>
      </c>
      <c r="B11767" t="s">
        <v>12517</v>
      </c>
      <c r="C11767" t="s">
        <v>65</v>
      </c>
      <c r="D11767">
        <v>0.13</v>
      </c>
    </row>
    <row r="11768" spans="1:4" x14ac:dyDescent="0.2">
      <c r="A11768">
        <v>95370</v>
      </c>
      <c r="B11768" t="s">
        <v>12518</v>
      </c>
      <c r="C11768" t="s">
        <v>65</v>
      </c>
      <c r="D11768">
        <v>0.28999999999999998</v>
      </c>
    </row>
    <row r="11769" spans="1:4" x14ac:dyDescent="0.2">
      <c r="A11769">
        <v>101356</v>
      </c>
      <c r="B11769" t="s">
        <v>12519</v>
      </c>
      <c r="C11769" t="s">
        <v>966</v>
      </c>
      <c r="D11769">
        <v>38.76</v>
      </c>
    </row>
    <row r="11770" spans="1:4" x14ac:dyDescent="0.2">
      <c r="A11770">
        <v>95371</v>
      </c>
      <c r="B11770" t="s">
        <v>12520</v>
      </c>
      <c r="C11770" t="s">
        <v>65</v>
      </c>
      <c r="D11770">
        <v>0.41</v>
      </c>
    </row>
    <row r="11771" spans="1:4" x14ac:dyDescent="0.2">
      <c r="A11771">
        <v>101357</v>
      </c>
      <c r="B11771" t="s">
        <v>12521</v>
      </c>
      <c r="C11771" t="s">
        <v>966</v>
      </c>
      <c r="D11771">
        <v>55.66</v>
      </c>
    </row>
    <row r="11772" spans="1:4" x14ac:dyDescent="0.2">
      <c r="A11772">
        <v>95372</v>
      </c>
      <c r="B11772" t="s">
        <v>12522</v>
      </c>
      <c r="C11772" t="s">
        <v>65</v>
      </c>
      <c r="D11772">
        <v>0.28999999999999998</v>
      </c>
    </row>
    <row r="11773" spans="1:4" x14ac:dyDescent="0.2">
      <c r="A11773">
        <v>101358</v>
      </c>
      <c r="B11773" t="s">
        <v>12523</v>
      </c>
      <c r="C11773" t="s">
        <v>966</v>
      </c>
      <c r="D11773">
        <v>38.76</v>
      </c>
    </row>
    <row r="11774" spans="1:4" x14ac:dyDescent="0.2">
      <c r="A11774">
        <v>95373</v>
      </c>
      <c r="B11774" t="s">
        <v>12524</v>
      </c>
      <c r="C11774" t="s">
        <v>65</v>
      </c>
      <c r="D11774">
        <v>0.28000000000000003</v>
      </c>
    </row>
    <row r="11775" spans="1:4" x14ac:dyDescent="0.2">
      <c r="A11775">
        <v>101359</v>
      </c>
      <c r="B11775" t="s">
        <v>12525</v>
      </c>
      <c r="C11775" t="s">
        <v>966</v>
      </c>
      <c r="D11775">
        <v>37.64</v>
      </c>
    </row>
    <row r="11776" spans="1:4" x14ac:dyDescent="0.2">
      <c r="A11776">
        <v>101360</v>
      </c>
      <c r="B11776" t="s">
        <v>12526</v>
      </c>
      <c r="C11776" t="s">
        <v>966</v>
      </c>
      <c r="D11776">
        <v>38.76</v>
      </c>
    </row>
    <row r="11777" spans="1:4" x14ac:dyDescent="0.2">
      <c r="A11777">
        <v>95374</v>
      </c>
      <c r="B11777" t="s">
        <v>12527</v>
      </c>
      <c r="C11777" t="s">
        <v>65</v>
      </c>
      <c r="D11777">
        <v>0.28999999999999998</v>
      </c>
    </row>
    <row r="11778" spans="1:4" x14ac:dyDescent="0.2">
      <c r="A11778">
        <v>95375</v>
      </c>
      <c r="B11778" t="s">
        <v>12528</v>
      </c>
      <c r="C11778" t="s">
        <v>65</v>
      </c>
      <c r="D11778">
        <v>0.34</v>
      </c>
    </row>
    <row r="11779" spans="1:4" x14ac:dyDescent="0.2">
      <c r="A11779">
        <v>101361</v>
      </c>
      <c r="B11779" t="s">
        <v>12529</v>
      </c>
      <c r="C11779" t="s">
        <v>966</v>
      </c>
      <c r="D11779">
        <v>46.01</v>
      </c>
    </row>
    <row r="11780" spans="1:4" x14ac:dyDescent="0.2">
      <c r="A11780">
        <v>95376</v>
      </c>
      <c r="B11780" t="s">
        <v>12530</v>
      </c>
      <c r="C11780" t="s">
        <v>65</v>
      </c>
      <c r="D11780">
        <v>0.09</v>
      </c>
    </row>
    <row r="11781" spans="1:4" x14ac:dyDescent="0.2">
      <c r="A11781">
        <v>95377</v>
      </c>
      <c r="B11781" t="s">
        <v>12531</v>
      </c>
      <c r="C11781" t="s">
        <v>65</v>
      </c>
      <c r="D11781">
        <v>0.22</v>
      </c>
    </row>
    <row r="11782" spans="1:4" x14ac:dyDescent="0.2">
      <c r="A11782">
        <v>101363</v>
      </c>
      <c r="B11782" t="s">
        <v>12532</v>
      </c>
      <c r="C11782" t="s">
        <v>966</v>
      </c>
      <c r="D11782">
        <v>30.29</v>
      </c>
    </row>
    <row r="11783" spans="1:4" x14ac:dyDescent="0.2">
      <c r="A11783">
        <v>95378</v>
      </c>
      <c r="B11783" t="s">
        <v>12533</v>
      </c>
      <c r="C11783" t="s">
        <v>65</v>
      </c>
      <c r="D11783">
        <v>0.31</v>
      </c>
    </row>
    <row r="11784" spans="1:4" x14ac:dyDescent="0.2">
      <c r="A11784">
        <v>101364</v>
      </c>
      <c r="B11784" t="s">
        <v>12534</v>
      </c>
      <c r="C11784" t="s">
        <v>966</v>
      </c>
      <c r="D11784">
        <v>41.47</v>
      </c>
    </row>
    <row r="11785" spans="1:4" x14ac:dyDescent="0.2">
      <c r="A11785">
        <v>95379</v>
      </c>
      <c r="B11785" t="s">
        <v>12535</v>
      </c>
      <c r="C11785" t="s">
        <v>65</v>
      </c>
      <c r="D11785">
        <v>0.22</v>
      </c>
    </row>
    <row r="11786" spans="1:4" x14ac:dyDescent="0.2">
      <c r="A11786">
        <v>101365</v>
      </c>
      <c r="B11786" t="s">
        <v>12536</v>
      </c>
      <c r="C11786" t="s">
        <v>966</v>
      </c>
      <c r="D11786">
        <v>30.29</v>
      </c>
    </row>
    <row r="11787" spans="1:4" x14ac:dyDescent="0.2">
      <c r="A11787">
        <v>95380</v>
      </c>
      <c r="B11787" t="s">
        <v>12537</v>
      </c>
      <c r="C11787" t="s">
        <v>65</v>
      </c>
      <c r="D11787">
        <v>0.26</v>
      </c>
    </row>
    <row r="11788" spans="1:4" x14ac:dyDescent="0.2">
      <c r="A11788">
        <v>101366</v>
      </c>
      <c r="B11788" t="s">
        <v>12538</v>
      </c>
      <c r="C11788" t="s">
        <v>966</v>
      </c>
      <c r="D11788">
        <v>35.590000000000003</v>
      </c>
    </row>
    <row r="11789" spans="1:4" x14ac:dyDescent="0.2">
      <c r="A11789">
        <v>100535</v>
      </c>
      <c r="B11789" t="s">
        <v>12539</v>
      </c>
      <c r="C11789" t="s">
        <v>65</v>
      </c>
      <c r="D11789">
        <v>0.28000000000000003</v>
      </c>
    </row>
    <row r="11790" spans="1:4" x14ac:dyDescent="0.2">
      <c r="A11790">
        <v>100536</v>
      </c>
      <c r="B11790" t="s">
        <v>12540</v>
      </c>
      <c r="C11790" t="s">
        <v>966</v>
      </c>
      <c r="D11790">
        <v>37.29</v>
      </c>
    </row>
    <row r="11791" spans="1:4" x14ac:dyDescent="0.2">
      <c r="A11791">
        <v>101368</v>
      </c>
      <c r="B11791" t="s">
        <v>12541</v>
      </c>
      <c r="C11791" t="s">
        <v>966</v>
      </c>
      <c r="D11791">
        <v>30</v>
      </c>
    </row>
    <row r="11792" spans="1:4" x14ac:dyDescent="0.2">
      <c r="A11792">
        <v>101369</v>
      </c>
      <c r="B11792" t="s">
        <v>12542</v>
      </c>
      <c r="C11792" t="s">
        <v>966</v>
      </c>
      <c r="D11792">
        <v>32.07</v>
      </c>
    </row>
    <row r="11793" spans="1:4" x14ac:dyDescent="0.2">
      <c r="A11793">
        <v>95385</v>
      </c>
      <c r="B11793" t="s">
        <v>12543</v>
      </c>
      <c r="C11793" t="s">
        <v>65</v>
      </c>
      <c r="D11793">
        <v>0.22</v>
      </c>
    </row>
    <row r="11794" spans="1:4" x14ac:dyDescent="0.2">
      <c r="A11794">
        <v>101370</v>
      </c>
      <c r="B11794" t="s">
        <v>12544</v>
      </c>
      <c r="C11794" t="s">
        <v>966</v>
      </c>
      <c r="D11794">
        <v>29.93</v>
      </c>
    </row>
    <row r="11795" spans="1:4" x14ac:dyDescent="0.2">
      <c r="A11795">
        <v>95406</v>
      </c>
      <c r="B11795" t="s">
        <v>12545</v>
      </c>
      <c r="C11795" t="s">
        <v>65</v>
      </c>
      <c r="D11795">
        <v>0.16</v>
      </c>
    </row>
    <row r="11796" spans="1:4" x14ac:dyDescent="0.2">
      <c r="A11796">
        <v>95424</v>
      </c>
      <c r="B11796" t="s">
        <v>12546</v>
      </c>
      <c r="C11796" t="s">
        <v>966</v>
      </c>
      <c r="D11796">
        <v>21.82</v>
      </c>
    </row>
    <row r="11797" spans="1:4" x14ac:dyDescent="0.2">
      <c r="A11797">
        <v>95386</v>
      </c>
      <c r="B11797" t="s">
        <v>12547</v>
      </c>
      <c r="C11797" t="s">
        <v>65</v>
      </c>
      <c r="D11797">
        <v>0.19</v>
      </c>
    </row>
    <row r="11798" spans="1:4" x14ac:dyDescent="0.2">
      <c r="A11798">
        <v>95383</v>
      </c>
      <c r="B11798" t="s">
        <v>12548</v>
      </c>
      <c r="C11798" t="s">
        <v>65</v>
      </c>
      <c r="D11798">
        <v>0.22</v>
      </c>
    </row>
    <row r="11799" spans="1:4" x14ac:dyDescent="0.2">
      <c r="A11799">
        <v>95384</v>
      </c>
      <c r="B11799" t="s">
        <v>12549</v>
      </c>
      <c r="C11799" t="s">
        <v>65</v>
      </c>
      <c r="D11799">
        <v>0.24</v>
      </c>
    </row>
    <row r="11800" spans="1:4" x14ac:dyDescent="0.2">
      <c r="A11800">
        <v>100299</v>
      </c>
      <c r="B11800" t="s">
        <v>12550</v>
      </c>
      <c r="C11800" t="s">
        <v>65</v>
      </c>
      <c r="D11800">
        <v>0.48</v>
      </c>
    </row>
    <row r="11801" spans="1:4" x14ac:dyDescent="0.2">
      <c r="A11801">
        <v>100315</v>
      </c>
      <c r="B11801" t="s">
        <v>12551</v>
      </c>
      <c r="C11801" t="s">
        <v>966</v>
      </c>
      <c r="D11801">
        <v>64.260000000000005</v>
      </c>
    </row>
    <row r="11802" spans="1:4" x14ac:dyDescent="0.2">
      <c r="A11802">
        <v>95387</v>
      </c>
      <c r="B11802" t="s">
        <v>12552</v>
      </c>
      <c r="C11802" t="s">
        <v>65</v>
      </c>
      <c r="D11802">
        <v>0.25</v>
      </c>
    </row>
    <row r="11803" spans="1:4" x14ac:dyDescent="0.2">
      <c r="A11803">
        <v>101371</v>
      </c>
      <c r="B11803" t="s">
        <v>12553</v>
      </c>
      <c r="C11803" t="s">
        <v>966</v>
      </c>
      <c r="D11803">
        <v>33.42</v>
      </c>
    </row>
    <row r="11804" spans="1:4" x14ac:dyDescent="0.2">
      <c r="A11804">
        <v>100288</v>
      </c>
      <c r="B11804" t="s">
        <v>12554</v>
      </c>
      <c r="C11804" t="s">
        <v>65</v>
      </c>
      <c r="D11804">
        <v>7.0000000000000007E-2</v>
      </c>
    </row>
    <row r="11805" spans="1:4" x14ac:dyDescent="0.2">
      <c r="A11805">
        <v>101372</v>
      </c>
      <c r="B11805" t="s">
        <v>12555</v>
      </c>
      <c r="C11805" t="s">
        <v>966</v>
      </c>
      <c r="D11805">
        <v>10.32</v>
      </c>
    </row>
    <row r="11806" spans="1:4" x14ac:dyDescent="0.2">
      <c r="A11806">
        <v>90775</v>
      </c>
      <c r="B11806" t="s">
        <v>12556</v>
      </c>
      <c r="C11806" t="s">
        <v>65</v>
      </c>
      <c r="D11806">
        <v>22.64</v>
      </c>
    </row>
    <row r="11807" spans="1:4" x14ac:dyDescent="0.2">
      <c r="A11807">
        <v>93561</v>
      </c>
      <c r="B11807" t="s">
        <v>12556</v>
      </c>
      <c r="C11807" t="s">
        <v>966</v>
      </c>
      <c r="D11807">
        <v>4020.92</v>
      </c>
    </row>
    <row r="11808" spans="1:4" x14ac:dyDescent="0.2">
      <c r="A11808">
        <v>88264</v>
      </c>
      <c r="B11808" t="s">
        <v>412</v>
      </c>
      <c r="C11808" t="s">
        <v>65</v>
      </c>
      <c r="D11808">
        <v>27.47</v>
      </c>
    </row>
    <row r="11809" spans="1:4" x14ac:dyDescent="0.2">
      <c r="A11809">
        <v>101399</v>
      </c>
      <c r="B11809" t="s">
        <v>412</v>
      </c>
      <c r="C11809" t="s">
        <v>966</v>
      </c>
      <c r="D11809">
        <v>4888.1899999999996</v>
      </c>
    </row>
    <row r="11810" spans="1:4" x14ac:dyDescent="0.2">
      <c r="A11810">
        <v>88266</v>
      </c>
      <c r="B11810" t="s">
        <v>12557</v>
      </c>
      <c r="C11810" t="s">
        <v>65</v>
      </c>
      <c r="D11810">
        <v>33.61</v>
      </c>
    </row>
    <row r="11811" spans="1:4" x14ac:dyDescent="0.2">
      <c r="A11811">
        <v>101401</v>
      </c>
      <c r="B11811" t="s">
        <v>12557</v>
      </c>
      <c r="C11811" t="s">
        <v>966</v>
      </c>
      <c r="D11811">
        <v>5970.95</v>
      </c>
    </row>
    <row r="11812" spans="1:4" x14ac:dyDescent="0.2">
      <c r="A11812">
        <v>88267</v>
      </c>
      <c r="B11812" t="s">
        <v>12558</v>
      </c>
      <c r="C11812" t="s">
        <v>65</v>
      </c>
      <c r="D11812">
        <v>26.39</v>
      </c>
    </row>
    <row r="11813" spans="1:4" x14ac:dyDescent="0.2">
      <c r="A11813">
        <v>101402</v>
      </c>
      <c r="B11813" t="s">
        <v>12558</v>
      </c>
      <c r="C11813" t="s">
        <v>966</v>
      </c>
      <c r="D11813">
        <v>4707.3599999999997</v>
      </c>
    </row>
    <row r="11814" spans="1:4" x14ac:dyDescent="0.2">
      <c r="A11814">
        <v>90776</v>
      </c>
      <c r="B11814" t="s">
        <v>120</v>
      </c>
      <c r="C11814" t="s">
        <v>65</v>
      </c>
      <c r="D11814">
        <v>29.87</v>
      </c>
    </row>
    <row r="11815" spans="1:4" x14ac:dyDescent="0.2">
      <c r="A11815">
        <v>93572</v>
      </c>
      <c r="B11815" t="s">
        <v>12559</v>
      </c>
      <c r="C11815" t="s">
        <v>966</v>
      </c>
      <c r="D11815">
        <v>5280.32</v>
      </c>
    </row>
    <row r="11816" spans="1:4" x14ac:dyDescent="0.2">
      <c r="A11816">
        <v>90777</v>
      </c>
      <c r="B11816" t="s">
        <v>287</v>
      </c>
      <c r="C11816" t="s">
        <v>65</v>
      </c>
      <c r="D11816">
        <v>125.22</v>
      </c>
    </row>
    <row r="11817" spans="1:4" x14ac:dyDescent="0.2">
      <c r="A11817">
        <v>93565</v>
      </c>
      <c r="B11817" t="s">
        <v>287</v>
      </c>
      <c r="C11817" t="s">
        <v>966</v>
      </c>
      <c r="D11817">
        <v>22035.37</v>
      </c>
    </row>
    <row r="11818" spans="1:4" x14ac:dyDescent="0.2">
      <c r="A11818">
        <v>90778</v>
      </c>
      <c r="B11818" t="s">
        <v>119</v>
      </c>
      <c r="C11818" t="s">
        <v>65</v>
      </c>
      <c r="D11818">
        <v>132.08000000000001</v>
      </c>
    </row>
    <row r="11819" spans="1:4" x14ac:dyDescent="0.2">
      <c r="A11819">
        <v>93567</v>
      </c>
      <c r="B11819" t="s">
        <v>119</v>
      </c>
      <c r="C11819" t="s">
        <v>966</v>
      </c>
      <c r="D11819">
        <v>23240.23</v>
      </c>
    </row>
    <row r="11820" spans="1:4" x14ac:dyDescent="0.2">
      <c r="A11820">
        <v>90779</v>
      </c>
      <c r="B11820" t="s">
        <v>12560</v>
      </c>
      <c r="C11820" t="s">
        <v>65</v>
      </c>
      <c r="D11820">
        <v>157.07</v>
      </c>
    </row>
    <row r="11821" spans="1:4" x14ac:dyDescent="0.2">
      <c r="A11821">
        <v>93568</v>
      </c>
      <c r="B11821" t="s">
        <v>12560</v>
      </c>
      <c r="C11821" t="s">
        <v>966</v>
      </c>
      <c r="D11821">
        <v>27632.44</v>
      </c>
    </row>
    <row r="11822" spans="1:4" x14ac:dyDescent="0.2">
      <c r="A11822">
        <v>88269</v>
      </c>
      <c r="B11822" t="s">
        <v>12561</v>
      </c>
      <c r="C11822" t="s">
        <v>65</v>
      </c>
      <c r="D11822">
        <v>25.32</v>
      </c>
    </row>
    <row r="11823" spans="1:4" x14ac:dyDescent="0.2">
      <c r="A11823">
        <v>101407</v>
      </c>
      <c r="B11823" t="s">
        <v>12561</v>
      </c>
      <c r="C11823" t="s">
        <v>966</v>
      </c>
      <c r="D11823">
        <v>4536.8599999999997</v>
      </c>
    </row>
    <row r="11824" spans="1:4" x14ac:dyDescent="0.2">
      <c r="A11824">
        <v>88270</v>
      </c>
      <c r="B11824" t="s">
        <v>12562</v>
      </c>
      <c r="C11824" t="s">
        <v>65</v>
      </c>
      <c r="D11824">
        <v>23.94</v>
      </c>
    </row>
    <row r="11825" spans="1:4" x14ac:dyDescent="0.2">
      <c r="A11825">
        <v>101408</v>
      </c>
      <c r="B11825" t="s">
        <v>12562</v>
      </c>
      <c r="C11825" t="s">
        <v>966</v>
      </c>
      <c r="D11825">
        <v>4285.6000000000004</v>
      </c>
    </row>
    <row r="11826" spans="1:4" x14ac:dyDescent="0.2">
      <c r="A11826">
        <v>102919</v>
      </c>
      <c r="B11826" t="s">
        <v>12563</v>
      </c>
      <c r="C11826" t="s">
        <v>65</v>
      </c>
      <c r="D11826">
        <v>0</v>
      </c>
    </row>
    <row r="11827" spans="1:4" x14ac:dyDescent="0.2">
      <c r="A11827">
        <v>101409</v>
      </c>
      <c r="B11827" t="s">
        <v>12564</v>
      </c>
      <c r="C11827" t="s">
        <v>966</v>
      </c>
      <c r="D11827">
        <v>3004.23</v>
      </c>
    </row>
    <row r="11828" spans="1:4" x14ac:dyDescent="0.2">
      <c r="A11828">
        <v>88441</v>
      </c>
      <c r="B11828" t="s">
        <v>12565</v>
      </c>
      <c r="C11828" t="s">
        <v>65</v>
      </c>
      <c r="D11828">
        <v>21.95</v>
      </c>
    </row>
    <row r="11829" spans="1:4" x14ac:dyDescent="0.2">
      <c r="A11829">
        <v>101410</v>
      </c>
      <c r="B11829" t="s">
        <v>12565</v>
      </c>
      <c r="C11829" t="s">
        <v>966</v>
      </c>
      <c r="D11829">
        <v>3950.27</v>
      </c>
    </row>
    <row r="11830" spans="1:4" x14ac:dyDescent="0.2">
      <c r="A11830">
        <v>88272</v>
      </c>
      <c r="B11830" t="s">
        <v>12566</v>
      </c>
      <c r="C11830" t="s">
        <v>65</v>
      </c>
      <c r="D11830">
        <v>26.76</v>
      </c>
    </row>
    <row r="11831" spans="1:4" x14ac:dyDescent="0.2">
      <c r="A11831">
        <v>88273</v>
      </c>
      <c r="B11831" t="s">
        <v>12567</v>
      </c>
      <c r="C11831" t="s">
        <v>65</v>
      </c>
      <c r="D11831">
        <v>24.58</v>
      </c>
    </row>
    <row r="11832" spans="1:4" x14ac:dyDescent="0.2">
      <c r="A11832">
        <v>101413</v>
      </c>
      <c r="B11832" t="s">
        <v>12567</v>
      </c>
      <c r="C11832" t="s">
        <v>966</v>
      </c>
      <c r="D11832">
        <v>4400.41</v>
      </c>
    </row>
    <row r="11833" spans="1:4" x14ac:dyDescent="0.2">
      <c r="A11833">
        <v>101414</v>
      </c>
      <c r="B11833" t="s">
        <v>12568</v>
      </c>
      <c r="C11833" t="s">
        <v>966</v>
      </c>
      <c r="D11833">
        <v>4700.62</v>
      </c>
    </row>
    <row r="11834" spans="1:4" x14ac:dyDescent="0.2">
      <c r="A11834">
        <v>88274</v>
      </c>
      <c r="B11834" t="s">
        <v>12569</v>
      </c>
      <c r="C11834" t="s">
        <v>65</v>
      </c>
      <c r="D11834">
        <v>26.28</v>
      </c>
    </row>
    <row r="11835" spans="1:4" x14ac:dyDescent="0.2">
      <c r="A11835">
        <v>101412</v>
      </c>
      <c r="B11835" t="s">
        <v>12570</v>
      </c>
      <c r="C11835" t="s">
        <v>966</v>
      </c>
      <c r="D11835">
        <v>4796.92</v>
      </c>
    </row>
    <row r="11836" spans="1:4" x14ac:dyDescent="0.2">
      <c r="A11836">
        <v>101415</v>
      </c>
      <c r="B11836" t="s">
        <v>12571</v>
      </c>
      <c r="C11836" t="s">
        <v>966</v>
      </c>
      <c r="D11836">
        <v>5560.5</v>
      </c>
    </row>
    <row r="11837" spans="1:4" x14ac:dyDescent="0.2">
      <c r="A11837">
        <v>100308</v>
      </c>
      <c r="B11837" t="s">
        <v>12572</v>
      </c>
      <c r="C11837" t="s">
        <v>65</v>
      </c>
      <c r="D11837">
        <v>28.63</v>
      </c>
    </row>
    <row r="11838" spans="1:4" x14ac:dyDescent="0.2">
      <c r="A11838">
        <v>101416</v>
      </c>
      <c r="B11838" t="s">
        <v>12572</v>
      </c>
      <c r="C11838" t="s">
        <v>966</v>
      </c>
      <c r="D11838">
        <v>5101.1099999999997</v>
      </c>
    </row>
    <row r="11839" spans="1:4" x14ac:dyDescent="0.2">
      <c r="A11839">
        <v>88275</v>
      </c>
      <c r="B11839" t="s">
        <v>12573</v>
      </c>
      <c r="C11839" t="s">
        <v>65</v>
      </c>
      <c r="D11839">
        <v>31.23</v>
      </c>
    </row>
    <row r="11840" spans="1:4" x14ac:dyDescent="0.2">
      <c r="A11840">
        <v>90780</v>
      </c>
      <c r="B11840" t="s">
        <v>286</v>
      </c>
      <c r="C11840" t="s">
        <v>65</v>
      </c>
      <c r="D11840">
        <v>61.12</v>
      </c>
    </row>
    <row r="11841" spans="1:4" x14ac:dyDescent="0.2">
      <c r="A11841">
        <v>94295</v>
      </c>
      <c r="B11841" t="s">
        <v>286</v>
      </c>
      <c r="C11841" t="s">
        <v>966</v>
      </c>
      <c r="D11841">
        <v>10767.01</v>
      </c>
    </row>
    <row r="11842" spans="1:4" x14ac:dyDescent="0.2">
      <c r="A11842">
        <v>88277</v>
      </c>
      <c r="B11842" t="s">
        <v>12574</v>
      </c>
      <c r="C11842" t="s">
        <v>65</v>
      </c>
      <c r="D11842">
        <v>16.73</v>
      </c>
    </row>
    <row r="11843" spans="1:4" x14ac:dyDescent="0.2">
      <c r="A11843">
        <v>101417</v>
      </c>
      <c r="B11843" t="s">
        <v>12575</v>
      </c>
      <c r="C11843" t="s">
        <v>966</v>
      </c>
      <c r="D11843">
        <v>4305.74</v>
      </c>
    </row>
    <row r="11844" spans="1:4" x14ac:dyDescent="0.2">
      <c r="A11844">
        <v>100307</v>
      </c>
      <c r="B11844" t="s">
        <v>12576</v>
      </c>
      <c r="C11844" t="s">
        <v>65</v>
      </c>
      <c r="D11844">
        <v>24.1</v>
      </c>
    </row>
    <row r="11845" spans="1:4" x14ac:dyDescent="0.2">
      <c r="A11845">
        <v>88278</v>
      </c>
      <c r="B11845" t="s">
        <v>793</v>
      </c>
      <c r="C11845" t="s">
        <v>65</v>
      </c>
      <c r="D11845">
        <v>23.27</v>
      </c>
    </row>
    <row r="11846" spans="1:4" x14ac:dyDescent="0.2">
      <c r="A11846">
        <v>101418</v>
      </c>
      <c r="B11846" t="s">
        <v>12577</v>
      </c>
      <c r="C11846" t="s">
        <v>966</v>
      </c>
      <c r="D11846">
        <v>4156.82</v>
      </c>
    </row>
    <row r="11847" spans="1:4" x14ac:dyDescent="0.2">
      <c r="A11847">
        <v>105535</v>
      </c>
      <c r="B11847" t="s">
        <v>12578</v>
      </c>
      <c r="C11847" t="s">
        <v>65</v>
      </c>
      <c r="D11847">
        <v>0</v>
      </c>
    </row>
    <row r="11848" spans="1:4" x14ac:dyDescent="0.2">
      <c r="A11848">
        <v>101419</v>
      </c>
      <c r="B11848" t="s">
        <v>12579</v>
      </c>
      <c r="C11848" t="s">
        <v>966</v>
      </c>
      <c r="D11848">
        <v>3578.72</v>
      </c>
    </row>
    <row r="11849" spans="1:4" x14ac:dyDescent="0.2">
      <c r="A11849">
        <v>88279</v>
      </c>
      <c r="B11849" t="s">
        <v>12580</v>
      </c>
      <c r="C11849" t="s">
        <v>65</v>
      </c>
      <c r="D11849">
        <v>20.18</v>
      </c>
    </row>
    <row r="11850" spans="1:4" x14ac:dyDescent="0.2">
      <c r="A11850">
        <v>88281</v>
      </c>
      <c r="B11850" t="s">
        <v>12581</v>
      </c>
      <c r="C11850" t="s">
        <v>65</v>
      </c>
      <c r="D11850">
        <v>33.46</v>
      </c>
    </row>
    <row r="11851" spans="1:4" x14ac:dyDescent="0.2">
      <c r="A11851">
        <v>93558</v>
      </c>
      <c r="B11851" t="s">
        <v>12582</v>
      </c>
      <c r="C11851" t="s">
        <v>966</v>
      </c>
      <c r="D11851">
        <v>5768.17</v>
      </c>
    </row>
    <row r="11852" spans="1:4" x14ac:dyDescent="0.2">
      <c r="A11852">
        <v>101420</v>
      </c>
      <c r="B11852" t="s">
        <v>12583</v>
      </c>
      <c r="C11852" t="s">
        <v>966</v>
      </c>
      <c r="D11852">
        <v>5957.1</v>
      </c>
    </row>
    <row r="11853" spans="1:4" x14ac:dyDescent="0.2">
      <c r="A11853">
        <v>101421</v>
      </c>
      <c r="B11853" t="s">
        <v>12584</v>
      </c>
      <c r="C11853" t="s">
        <v>966</v>
      </c>
      <c r="D11853">
        <v>6943.23</v>
      </c>
    </row>
    <row r="11854" spans="1:4" x14ac:dyDescent="0.2">
      <c r="A11854">
        <v>88282</v>
      </c>
      <c r="B11854" t="s">
        <v>12585</v>
      </c>
      <c r="C11854" t="s">
        <v>65</v>
      </c>
      <c r="D11854">
        <v>32.39</v>
      </c>
    </row>
    <row r="11855" spans="1:4" x14ac:dyDescent="0.2">
      <c r="A11855">
        <v>88283</v>
      </c>
      <c r="B11855" t="s">
        <v>12586</v>
      </c>
      <c r="C11855" t="s">
        <v>65</v>
      </c>
      <c r="D11855">
        <v>39.06</v>
      </c>
    </row>
    <row r="11856" spans="1:4" x14ac:dyDescent="0.2">
      <c r="A11856">
        <v>101422</v>
      </c>
      <c r="B11856" t="s">
        <v>12587</v>
      </c>
      <c r="C11856" t="s">
        <v>966</v>
      </c>
      <c r="D11856">
        <v>4963.2299999999996</v>
      </c>
    </row>
    <row r="11857" spans="1:4" x14ac:dyDescent="0.2">
      <c r="A11857">
        <v>88284</v>
      </c>
      <c r="B11857" t="s">
        <v>12588</v>
      </c>
      <c r="C11857" t="s">
        <v>65</v>
      </c>
      <c r="D11857">
        <v>27.81</v>
      </c>
    </row>
    <row r="11858" spans="1:4" x14ac:dyDescent="0.2">
      <c r="A11858">
        <v>101424</v>
      </c>
      <c r="B11858" t="s">
        <v>12589</v>
      </c>
      <c r="C11858" t="s">
        <v>966</v>
      </c>
      <c r="D11858">
        <v>6420.81</v>
      </c>
    </row>
    <row r="11859" spans="1:4" x14ac:dyDescent="0.2">
      <c r="A11859">
        <v>88286</v>
      </c>
      <c r="B11859" t="s">
        <v>12590</v>
      </c>
      <c r="C11859" t="s">
        <v>65</v>
      </c>
      <c r="D11859">
        <v>36.17</v>
      </c>
    </row>
    <row r="11860" spans="1:4" x14ac:dyDescent="0.2">
      <c r="A11860">
        <v>88288</v>
      </c>
      <c r="B11860" t="s">
        <v>12591</v>
      </c>
      <c r="C11860" t="s">
        <v>65</v>
      </c>
      <c r="D11860">
        <v>18.350000000000001</v>
      </c>
    </row>
    <row r="11861" spans="1:4" x14ac:dyDescent="0.2">
      <c r="A11861">
        <v>101425</v>
      </c>
      <c r="B11861" t="s">
        <v>12591</v>
      </c>
      <c r="C11861" t="s">
        <v>966</v>
      </c>
      <c r="D11861">
        <v>3262.24</v>
      </c>
    </row>
    <row r="11862" spans="1:4" x14ac:dyDescent="0.2">
      <c r="A11862">
        <v>101426</v>
      </c>
      <c r="B11862" t="s">
        <v>12592</v>
      </c>
      <c r="C11862" t="s">
        <v>966</v>
      </c>
      <c r="D11862">
        <v>3854.98</v>
      </c>
    </row>
    <row r="11863" spans="1:4" x14ac:dyDescent="0.2">
      <c r="A11863">
        <v>88291</v>
      </c>
      <c r="B11863" t="s">
        <v>12593</v>
      </c>
      <c r="C11863" t="s">
        <v>65</v>
      </c>
      <c r="D11863">
        <v>22.22</v>
      </c>
    </row>
    <row r="11864" spans="1:4" x14ac:dyDescent="0.2">
      <c r="A11864">
        <v>101427</v>
      </c>
      <c r="B11864" t="s">
        <v>12593</v>
      </c>
      <c r="C11864" t="s">
        <v>966</v>
      </c>
      <c r="D11864">
        <v>3975.66</v>
      </c>
    </row>
    <row r="11865" spans="1:4" x14ac:dyDescent="0.2">
      <c r="A11865">
        <v>101428</v>
      </c>
      <c r="B11865" t="s">
        <v>12594</v>
      </c>
      <c r="C11865" t="s">
        <v>966</v>
      </c>
      <c r="D11865">
        <v>3664.52</v>
      </c>
    </row>
    <row r="11866" spans="1:4" x14ac:dyDescent="0.2">
      <c r="A11866">
        <v>88377</v>
      </c>
      <c r="B11866" t="s">
        <v>12595</v>
      </c>
      <c r="C11866" t="s">
        <v>65</v>
      </c>
      <c r="D11866">
        <v>20.440000000000001</v>
      </c>
    </row>
    <row r="11867" spans="1:4" x14ac:dyDescent="0.2">
      <c r="A11867">
        <v>101429</v>
      </c>
      <c r="B11867" t="s">
        <v>12596</v>
      </c>
      <c r="C11867" t="s">
        <v>966</v>
      </c>
      <c r="D11867">
        <v>3946.45</v>
      </c>
    </row>
    <row r="11868" spans="1:4" x14ac:dyDescent="0.2">
      <c r="A11868">
        <v>88292</v>
      </c>
      <c r="B11868" t="s">
        <v>12597</v>
      </c>
      <c r="C11868" t="s">
        <v>65</v>
      </c>
      <c r="D11868">
        <v>22.05</v>
      </c>
    </row>
    <row r="11869" spans="1:4" x14ac:dyDescent="0.2">
      <c r="A11869">
        <v>88293</v>
      </c>
      <c r="B11869" t="s">
        <v>12598</v>
      </c>
      <c r="C11869" t="s">
        <v>65</v>
      </c>
      <c r="D11869">
        <v>22.22</v>
      </c>
    </row>
    <row r="11870" spans="1:4" x14ac:dyDescent="0.2">
      <c r="A11870">
        <v>101430</v>
      </c>
      <c r="B11870" t="s">
        <v>12599</v>
      </c>
      <c r="C11870" t="s">
        <v>966</v>
      </c>
      <c r="D11870">
        <v>3975.66</v>
      </c>
    </row>
    <row r="11871" spans="1:4" x14ac:dyDescent="0.2">
      <c r="A11871">
        <v>88294</v>
      </c>
      <c r="B11871" t="s">
        <v>12600</v>
      </c>
      <c r="C11871" t="s">
        <v>65</v>
      </c>
      <c r="D11871">
        <v>25.02</v>
      </c>
    </row>
    <row r="11872" spans="1:4" x14ac:dyDescent="0.2">
      <c r="A11872">
        <v>101431</v>
      </c>
      <c r="B11872" t="s">
        <v>12600</v>
      </c>
      <c r="C11872" t="s">
        <v>966</v>
      </c>
      <c r="D11872">
        <v>4465.13</v>
      </c>
    </row>
    <row r="11873" spans="1:4" x14ac:dyDescent="0.2">
      <c r="A11873">
        <v>88295</v>
      </c>
      <c r="B11873" t="s">
        <v>12601</v>
      </c>
      <c r="C11873" t="s">
        <v>65</v>
      </c>
      <c r="D11873">
        <v>21.81</v>
      </c>
    </row>
    <row r="11874" spans="1:4" x14ac:dyDescent="0.2">
      <c r="A11874">
        <v>101432</v>
      </c>
      <c r="B11874" t="s">
        <v>12602</v>
      </c>
      <c r="C11874" t="s">
        <v>966</v>
      </c>
      <c r="D11874">
        <v>3897.18</v>
      </c>
    </row>
    <row r="11875" spans="1:4" x14ac:dyDescent="0.2">
      <c r="A11875">
        <v>88296</v>
      </c>
      <c r="B11875" t="s">
        <v>12603</v>
      </c>
      <c r="C11875" t="s">
        <v>65</v>
      </c>
      <c r="D11875">
        <v>25.88</v>
      </c>
    </row>
    <row r="11876" spans="1:4" x14ac:dyDescent="0.2">
      <c r="A11876">
        <v>101433</v>
      </c>
      <c r="B11876" t="s">
        <v>12603</v>
      </c>
      <c r="C11876" t="s">
        <v>966</v>
      </c>
      <c r="D11876">
        <v>4610.8</v>
      </c>
    </row>
    <row r="11877" spans="1:4" x14ac:dyDescent="0.2">
      <c r="A11877">
        <v>101434</v>
      </c>
      <c r="B11877" t="s">
        <v>12604</v>
      </c>
      <c r="C11877" t="s">
        <v>966</v>
      </c>
      <c r="D11877">
        <v>3513.81</v>
      </c>
    </row>
    <row r="11878" spans="1:4" x14ac:dyDescent="0.2">
      <c r="A11878">
        <v>88298</v>
      </c>
      <c r="B11878" t="s">
        <v>12605</v>
      </c>
      <c r="C11878" t="s">
        <v>65</v>
      </c>
      <c r="D11878">
        <v>19.95</v>
      </c>
    </row>
    <row r="11879" spans="1:4" x14ac:dyDescent="0.2">
      <c r="A11879">
        <v>101436</v>
      </c>
      <c r="B11879" t="s">
        <v>12605</v>
      </c>
      <c r="C11879" t="s">
        <v>966</v>
      </c>
      <c r="D11879">
        <v>3573.91</v>
      </c>
    </row>
    <row r="11880" spans="1:4" x14ac:dyDescent="0.2">
      <c r="A11880">
        <v>101437</v>
      </c>
      <c r="B11880" t="s">
        <v>12606</v>
      </c>
      <c r="C11880" t="s">
        <v>966</v>
      </c>
      <c r="D11880">
        <v>5274.09</v>
      </c>
    </row>
    <row r="11881" spans="1:4" x14ac:dyDescent="0.2">
      <c r="A11881">
        <v>88299</v>
      </c>
      <c r="B11881" t="s">
        <v>12607</v>
      </c>
      <c r="C11881" t="s">
        <v>65</v>
      </c>
      <c r="D11881">
        <v>29.61</v>
      </c>
    </row>
    <row r="11882" spans="1:4" x14ac:dyDescent="0.2">
      <c r="A11882">
        <v>88300</v>
      </c>
      <c r="B11882" t="s">
        <v>12608</v>
      </c>
      <c r="C11882" t="s">
        <v>65</v>
      </c>
      <c r="D11882">
        <v>29.61</v>
      </c>
    </row>
    <row r="11883" spans="1:4" x14ac:dyDescent="0.2">
      <c r="A11883">
        <v>101438</v>
      </c>
      <c r="B11883" t="s">
        <v>12608</v>
      </c>
      <c r="C11883" t="s">
        <v>966</v>
      </c>
      <c r="D11883">
        <v>5274.09</v>
      </c>
    </row>
    <row r="11884" spans="1:4" x14ac:dyDescent="0.2">
      <c r="A11884">
        <v>88297</v>
      </c>
      <c r="B11884" t="s">
        <v>12609</v>
      </c>
      <c r="C11884" t="s">
        <v>65</v>
      </c>
      <c r="D11884">
        <v>22.54</v>
      </c>
    </row>
    <row r="11885" spans="1:4" x14ac:dyDescent="0.2">
      <c r="A11885">
        <v>101435</v>
      </c>
      <c r="B11885" t="s">
        <v>12610</v>
      </c>
      <c r="C11885" t="s">
        <v>966</v>
      </c>
      <c r="D11885">
        <v>4030.74</v>
      </c>
    </row>
    <row r="11886" spans="1:4" x14ac:dyDescent="0.2">
      <c r="A11886">
        <v>101440</v>
      </c>
      <c r="B11886" t="s">
        <v>12611</v>
      </c>
      <c r="C11886" t="s">
        <v>966</v>
      </c>
      <c r="D11886">
        <v>3975.66</v>
      </c>
    </row>
    <row r="11887" spans="1:4" x14ac:dyDescent="0.2">
      <c r="A11887">
        <v>88302</v>
      </c>
      <c r="B11887" t="s">
        <v>12612</v>
      </c>
      <c r="C11887" t="s">
        <v>65</v>
      </c>
      <c r="D11887">
        <v>22.22</v>
      </c>
    </row>
    <row r="11888" spans="1:4" x14ac:dyDescent="0.2">
      <c r="A11888">
        <v>88301</v>
      </c>
      <c r="B11888" t="s">
        <v>12613</v>
      </c>
      <c r="C11888" t="s">
        <v>65</v>
      </c>
      <c r="D11888">
        <v>22.22</v>
      </c>
    </row>
    <row r="11889" spans="1:4" x14ac:dyDescent="0.2">
      <c r="A11889">
        <v>101439</v>
      </c>
      <c r="B11889" t="s">
        <v>12613</v>
      </c>
      <c r="C11889" t="s">
        <v>966</v>
      </c>
      <c r="D11889">
        <v>3975.66</v>
      </c>
    </row>
    <row r="11890" spans="1:4" x14ac:dyDescent="0.2">
      <c r="A11890">
        <v>88303</v>
      </c>
      <c r="B11890" t="s">
        <v>12614</v>
      </c>
      <c r="C11890" t="s">
        <v>65</v>
      </c>
      <c r="D11890">
        <v>22.05</v>
      </c>
    </row>
    <row r="11891" spans="1:4" x14ac:dyDescent="0.2">
      <c r="A11891">
        <v>101441</v>
      </c>
      <c r="B11891" t="s">
        <v>12614</v>
      </c>
      <c r="C11891" t="s">
        <v>966</v>
      </c>
      <c r="D11891">
        <v>3946.45</v>
      </c>
    </row>
    <row r="11892" spans="1:4" x14ac:dyDescent="0.2">
      <c r="A11892">
        <v>88304</v>
      </c>
      <c r="B11892" t="s">
        <v>12615</v>
      </c>
      <c r="C11892" t="s">
        <v>65</v>
      </c>
      <c r="D11892">
        <v>29.61</v>
      </c>
    </row>
    <row r="11893" spans="1:4" x14ac:dyDescent="0.2">
      <c r="A11893">
        <v>101443</v>
      </c>
      <c r="B11893" t="s">
        <v>12615</v>
      </c>
      <c r="C11893" t="s">
        <v>966</v>
      </c>
      <c r="D11893">
        <v>5274.09</v>
      </c>
    </row>
    <row r="11894" spans="1:4" x14ac:dyDescent="0.2">
      <c r="A11894">
        <v>88306</v>
      </c>
      <c r="B11894" t="s">
        <v>12616</v>
      </c>
      <c r="C11894" t="s">
        <v>65</v>
      </c>
      <c r="D11894">
        <v>19.61</v>
      </c>
    </row>
    <row r="11895" spans="1:4" x14ac:dyDescent="0.2">
      <c r="A11895">
        <v>88307</v>
      </c>
      <c r="B11895" t="s">
        <v>12617</v>
      </c>
      <c r="C11895" t="s">
        <v>65</v>
      </c>
      <c r="D11895">
        <v>21.53</v>
      </c>
    </row>
    <row r="11896" spans="1:4" x14ac:dyDescent="0.2">
      <c r="A11896">
        <v>88308</v>
      </c>
      <c r="B11896" t="s">
        <v>12618</v>
      </c>
      <c r="C11896" t="s">
        <v>65</v>
      </c>
      <c r="D11896">
        <v>26.28</v>
      </c>
    </row>
    <row r="11897" spans="1:4" x14ac:dyDescent="0.2">
      <c r="A11897">
        <v>101444</v>
      </c>
      <c r="B11897" t="s">
        <v>12618</v>
      </c>
      <c r="C11897" t="s">
        <v>966</v>
      </c>
      <c r="D11897">
        <v>4700.62</v>
      </c>
    </row>
    <row r="11898" spans="1:4" x14ac:dyDescent="0.2">
      <c r="A11898">
        <v>88309</v>
      </c>
      <c r="B11898" t="s">
        <v>75</v>
      </c>
      <c r="C11898" t="s">
        <v>65</v>
      </c>
      <c r="D11898">
        <v>26.4</v>
      </c>
    </row>
    <row r="11899" spans="1:4" x14ac:dyDescent="0.2">
      <c r="A11899">
        <v>101445</v>
      </c>
      <c r="B11899" t="s">
        <v>75</v>
      </c>
      <c r="C11899" t="s">
        <v>966</v>
      </c>
      <c r="D11899">
        <v>4717.5200000000004</v>
      </c>
    </row>
    <row r="11900" spans="1:4" x14ac:dyDescent="0.2">
      <c r="A11900">
        <v>88310</v>
      </c>
      <c r="B11900" t="s">
        <v>12619</v>
      </c>
      <c r="C11900" t="s">
        <v>65</v>
      </c>
      <c r="D11900">
        <v>28.09</v>
      </c>
    </row>
    <row r="11901" spans="1:4" x14ac:dyDescent="0.2">
      <c r="A11901">
        <v>101446</v>
      </c>
      <c r="B11901" t="s">
        <v>12619</v>
      </c>
      <c r="C11901" t="s">
        <v>966</v>
      </c>
      <c r="D11901">
        <v>5041.3900000000003</v>
      </c>
    </row>
    <row r="11902" spans="1:4" x14ac:dyDescent="0.2">
      <c r="A11902">
        <v>88311</v>
      </c>
      <c r="B11902" t="s">
        <v>12620</v>
      </c>
      <c r="C11902" t="s">
        <v>65</v>
      </c>
      <c r="D11902">
        <v>27.51</v>
      </c>
    </row>
    <row r="11903" spans="1:4" x14ac:dyDescent="0.2">
      <c r="A11903">
        <v>101447</v>
      </c>
      <c r="B11903" t="s">
        <v>12620</v>
      </c>
      <c r="C11903" t="s">
        <v>966</v>
      </c>
      <c r="D11903">
        <v>4939.3999999999996</v>
      </c>
    </row>
    <row r="11904" spans="1:4" x14ac:dyDescent="0.2">
      <c r="A11904">
        <v>88312</v>
      </c>
      <c r="B11904" t="s">
        <v>12621</v>
      </c>
      <c r="C11904" t="s">
        <v>65</v>
      </c>
      <c r="D11904">
        <v>28.09</v>
      </c>
    </row>
    <row r="11905" spans="1:4" x14ac:dyDescent="0.2">
      <c r="A11905">
        <v>101448</v>
      </c>
      <c r="B11905" t="s">
        <v>12621</v>
      </c>
      <c r="C11905" t="s">
        <v>966</v>
      </c>
      <c r="D11905">
        <v>5041.3900000000003</v>
      </c>
    </row>
    <row r="11906" spans="1:4" x14ac:dyDescent="0.2">
      <c r="A11906">
        <v>101449</v>
      </c>
      <c r="B11906" t="s">
        <v>12622</v>
      </c>
      <c r="C11906" t="s">
        <v>966</v>
      </c>
      <c r="D11906">
        <v>3876.13</v>
      </c>
    </row>
    <row r="11907" spans="1:4" x14ac:dyDescent="0.2">
      <c r="A11907">
        <v>88313</v>
      </c>
      <c r="B11907" t="s">
        <v>12623</v>
      </c>
      <c r="C11907" t="s">
        <v>65</v>
      </c>
      <c r="D11907">
        <v>21.69</v>
      </c>
    </row>
    <row r="11908" spans="1:4" x14ac:dyDescent="0.2">
      <c r="A11908">
        <v>88314</v>
      </c>
      <c r="B11908" t="s">
        <v>12624</v>
      </c>
      <c r="C11908" t="s">
        <v>65</v>
      </c>
      <c r="D11908">
        <v>23.01</v>
      </c>
    </row>
    <row r="11909" spans="1:4" x14ac:dyDescent="0.2">
      <c r="A11909">
        <v>88315</v>
      </c>
      <c r="B11909" t="s">
        <v>359</v>
      </c>
      <c r="C11909" t="s">
        <v>65</v>
      </c>
      <c r="D11909">
        <v>26.21</v>
      </c>
    </row>
    <row r="11910" spans="1:4" x14ac:dyDescent="0.2">
      <c r="A11910">
        <v>101451</v>
      </c>
      <c r="B11910" t="s">
        <v>359</v>
      </c>
      <c r="C11910" t="s">
        <v>966</v>
      </c>
      <c r="D11910">
        <v>4692.1499999999996</v>
      </c>
    </row>
    <row r="11911" spans="1:4" x14ac:dyDescent="0.2">
      <c r="A11911">
        <v>88316</v>
      </c>
      <c r="B11911" t="s">
        <v>66</v>
      </c>
      <c r="C11911" t="s">
        <v>65</v>
      </c>
      <c r="D11911">
        <v>21.17</v>
      </c>
    </row>
    <row r="11912" spans="1:4" x14ac:dyDescent="0.2">
      <c r="A11912">
        <v>101452</v>
      </c>
      <c r="B11912" t="s">
        <v>12625</v>
      </c>
      <c r="C11912" t="s">
        <v>966</v>
      </c>
      <c r="D11912">
        <v>3796.27</v>
      </c>
    </row>
    <row r="11913" spans="1:4" x14ac:dyDescent="0.2">
      <c r="A11913">
        <v>95967</v>
      </c>
      <c r="B11913" t="s">
        <v>12626</v>
      </c>
      <c r="C11913" t="s">
        <v>65</v>
      </c>
      <c r="D11913">
        <v>161.94999999999999</v>
      </c>
    </row>
    <row r="11914" spans="1:4" x14ac:dyDescent="0.2">
      <c r="A11914">
        <v>88318</v>
      </c>
      <c r="B11914" t="s">
        <v>12627</v>
      </c>
      <c r="C11914" t="s">
        <v>65</v>
      </c>
      <c r="D11914">
        <v>30.64</v>
      </c>
    </row>
    <row r="11915" spans="1:4" x14ac:dyDescent="0.2">
      <c r="A11915">
        <v>88317</v>
      </c>
      <c r="B11915" t="s">
        <v>12628</v>
      </c>
      <c r="C11915" t="s">
        <v>65</v>
      </c>
      <c r="D11915">
        <v>27.15</v>
      </c>
    </row>
    <row r="11916" spans="1:4" x14ac:dyDescent="0.2">
      <c r="A11916">
        <v>101453</v>
      </c>
      <c r="B11916" t="s">
        <v>12628</v>
      </c>
      <c r="C11916" t="s">
        <v>966</v>
      </c>
      <c r="D11916">
        <v>4868.92</v>
      </c>
    </row>
    <row r="11917" spans="1:4" x14ac:dyDescent="0.2">
      <c r="A11917">
        <v>101454</v>
      </c>
      <c r="B11917" t="s">
        <v>12629</v>
      </c>
      <c r="C11917" t="s">
        <v>966</v>
      </c>
      <c r="D11917">
        <v>5484.69</v>
      </c>
    </row>
    <row r="11918" spans="1:4" x14ac:dyDescent="0.2">
      <c r="A11918">
        <v>100533</v>
      </c>
      <c r="B11918" t="s">
        <v>12630</v>
      </c>
      <c r="C11918" t="s">
        <v>65</v>
      </c>
      <c r="D11918">
        <v>18.190000000000001</v>
      </c>
    </row>
    <row r="11919" spans="1:4" x14ac:dyDescent="0.2">
      <c r="A11919">
        <v>100534</v>
      </c>
      <c r="B11919" t="s">
        <v>12630</v>
      </c>
      <c r="C11919" t="s">
        <v>966</v>
      </c>
      <c r="D11919">
        <v>3242.24</v>
      </c>
    </row>
    <row r="11920" spans="1:4" x14ac:dyDescent="0.2">
      <c r="A11920">
        <v>88323</v>
      </c>
      <c r="B11920" t="s">
        <v>12631</v>
      </c>
      <c r="C11920" t="s">
        <v>65</v>
      </c>
      <c r="D11920">
        <v>25.75</v>
      </c>
    </row>
    <row r="11921" spans="1:4" x14ac:dyDescent="0.2">
      <c r="A11921">
        <v>101458</v>
      </c>
      <c r="B11921" t="s">
        <v>12632</v>
      </c>
      <c r="C11921" t="s">
        <v>966</v>
      </c>
      <c r="D11921">
        <v>4608.18</v>
      </c>
    </row>
    <row r="11922" spans="1:4" x14ac:dyDescent="0.2">
      <c r="A11922">
        <v>90781</v>
      </c>
      <c r="B11922" t="s">
        <v>121</v>
      </c>
      <c r="C11922" t="s">
        <v>65</v>
      </c>
      <c r="D11922">
        <v>22.22</v>
      </c>
    </row>
    <row r="11923" spans="1:4" x14ac:dyDescent="0.2">
      <c r="A11923">
        <v>94296</v>
      </c>
      <c r="B11923" t="s">
        <v>121</v>
      </c>
      <c r="C11923" t="s">
        <v>966</v>
      </c>
      <c r="D11923">
        <v>3942.57</v>
      </c>
    </row>
    <row r="11924" spans="1:4" x14ac:dyDescent="0.2">
      <c r="A11924">
        <v>88324</v>
      </c>
      <c r="B11924" t="s">
        <v>12633</v>
      </c>
      <c r="C11924" t="s">
        <v>65</v>
      </c>
      <c r="D11924">
        <v>22.54</v>
      </c>
    </row>
    <row r="11925" spans="1:4" x14ac:dyDescent="0.2">
      <c r="A11925">
        <v>88321</v>
      </c>
      <c r="B11925" t="s">
        <v>12634</v>
      </c>
      <c r="C11925" t="s">
        <v>65</v>
      </c>
      <c r="D11925">
        <v>29.76</v>
      </c>
    </row>
    <row r="11926" spans="1:4" x14ac:dyDescent="0.2">
      <c r="A11926">
        <v>101456</v>
      </c>
      <c r="B11926" t="s">
        <v>12635</v>
      </c>
      <c r="C11926" t="s">
        <v>966</v>
      </c>
      <c r="D11926">
        <v>5273.76</v>
      </c>
    </row>
    <row r="11927" spans="1:4" x14ac:dyDescent="0.2">
      <c r="A11927">
        <v>88322</v>
      </c>
      <c r="B11927" t="s">
        <v>12636</v>
      </c>
      <c r="C11927" t="s">
        <v>65</v>
      </c>
      <c r="D11927">
        <v>23.57</v>
      </c>
    </row>
    <row r="11928" spans="1:4" x14ac:dyDescent="0.2">
      <c r="A11928">
        <v>100309</v>
      </c>
      <c r="B11928" t="s">
        <v>12637</v>
      </c>
      <c r="C11928" t="s">
        <v>65</v>
      </c>
      <c r="D11928">
        <v>29.75</v>
      </c>
    </row>
    <row r="11929" spans="1:4" x14ac:dyDescent="0.2">
      <c r="A11929">
        <v>100321</v>
      </c>
      <c r="B11929" t="s">
        <v>12637</v>
      </c>
      <c r="C11929" t="s">
        <v>966</v>
      </c>
      <c r="D11929">
        <v>5261.02</v>
      </c>
    </row>
    <row r="11930" spans="1:4" x14ac:dyDescent="0.2">
      <c r="A11930">
        <v>101457</v>
      </c>
      <c r="B11930" t="s">
        <v>12638</v>
      </c>
      <c r="C11930" t="s">
        <v>966</v>
      </c>
      <c r="D11930">
        <v>4671.91</v>
      </c>
    </row>
    <row r="11931" spans="1:4" x14ac:dyDescent="0.2">
      <c r="A11931">
        <v>88325</v>
      </c>
      <c r="B11931" t="s">
        <v>12639</v>
      </c>
      <c r="C11931" t="s">
        <v>65</v>
      </c>
      <c r="D11931">
        <v>23.52</v>
      </c>
    </row>
    <row r="11932" spans="1:4" x14ac:dyDescent="0.2">
      <c r="A11932">
        <v>101459</v>
      </c>
      <c r="B11932" t="s">
        <v>12639</v>
      </c>
      <c r="C11932" t="s">
        <v>966</v>
      </c>
      <c r="D11932">
        <v>4215.1899999999996</v>
      </c>
    </row>
    <row r="11933" spans="1:4" x14ac:dyDescent="0.2">
      <c r="A11933">
        <v>100289</v>
      </c>
      <c r="B11933" t="s">
        <v>12640</v>
      </c>
      <c r="C11933" t="s">
        <v>65</v>
      </c>
      <c r="D11933">
        <v>21.47</v>
      </c>
    </row>
    <row r="11934" spans="1:4" x14ac:dyDescent="0.2">
      <c r="A11934">
        <v>101460</v>
      </c>
      <c r="B11934" t="s">
        <v>12640</v>
      </c>
      <c r="C11934" t="s">
        <v>966</v>
      </c>
      <c r="D11934">
        <v>3862.95</v>
      </c>
    </row>
    <row r="11935" spans="1:4" x14ac:dyDescent="0.2">
      <c r="A11935">
        <v>105011</v>
      </c>
      <c r="B11935" t="s">
        <v>12641</v>
      </c>
      <c r="C11935" t="s">
        <v>54</v>
      </c>
      <c r="D11935">
        <v>0.55000000000000004</v>
      </c>
    </row>
    <row r="11936" spans="1:4" x14ac:dyDescent="0.2">
      <c r="A11936">
        <v>99061</v>
      </c>
      <c r="B11936" t="s">
        <v>12642</v>
      </c>
      <c r="C11936" t="s">
        <v>77</v>
      </c>
      <c r="D11936">
        <v>109.52</v>
      </c>
    </row>
    <row r="11937" spans="1:4" x14ac:dyDescent="0.2">
      <c r="A11937">
        <v>99060</v>
      </c>
      <c r="B11937" t="s">
        <v>12643</v>
      </c>
      <c r="C11937" t="s">
        <v>77</v>
      </c>
      <c r="D11937">
        <v>174.35</v>
      </c>
    </row>
    <row r="11938" spans="1:4" x14ac:dyDescent="0.2">
      <c r="A11938">
        <v>105008</v>
      </c>
      <c r="B11938" t="s">
        <v>12644</v>
      </c>
      <c r="C11938" t="s">
        <v>77</v>
      </c>
      <c r="D11938">
        <v>0</v>
      </c>
    </row>
    <row r="11939" spans="1:4" x14ac:dyDescent="0.2">
      <c r="A11939">
        <v>105009</v>
      </c>
      <c r="B11939" t="s">
        <v>12645</v>
      </c>
      <c r="C11939" t="s">
        <v>54</v>
      </c>
      <c r="D11939">
        <v>73.97</v>
      </c>
    </row>
    <row r="11940" spans="1:4" x14ac:dyDescent="0.2">
      <c r="A11940">
        <v>99059</v>
      </c>
      <c r="B11940" t="s">
        <v>12646</v>
      </c>
      <c r="C11940" t="s">
        <v>54</v>
      </c>
      <c r="D11940">
        <v>60.96</v>
      </c>
    </row>
    <row r="11941" spans="1:4" x14ac:dyDescent="0.2">
      <c r="A11941">
        <v>105137</v>
      </c>
      <c r="B11941" t="s">
        <v>12647</v>
      </c>
      <c r="C11941" t="s">
        <v>54</v>
      </c>
      <c r="D11941">
        <v>0</v>
      </c>
    </row>
    <row r="11942" spans="1:4" x14ac:dyDescent="0.2">
      <c r="A11942">
        <v>105136</v>
      </c>
      <c r="B11942" t="s">
        <v>12648</v>
      </c>
      <c r="C11942" t="s">
        <v>77</v>
      </c>
      <c r="D11942">
        <v>0</v>
      </c>
    </row>
    <row r="11943" spans="1:4" x14ac:dyDescent="0.2">
      <c r="A11943">
        <v>105007</v>
      </c>
      <c r="B11943" t="s">
        <v>12649</v>
      </c>
      <c r="C11943" t="s">
        <v>77</v>
      </c>
      <c r="D11943">
        <v>35.44</v>
      </c>
    </row>
    <row r="11944" spans="1:4" x14ac:dyDescent="0.2">
      <c r="A11944">
        <v>99063</v>
      </c>
      <c r="B11944" t="s">
        <v>12650</v>
      </c>
      <c r="C11944" t="s">
        <v>54</v>
      </c>
      <c r="D11944">
        <v>8.59</v>
      </c>
    </row>
    <row r="11945" spans="1:4" x14ac:dyDescent="0.2">
      <c r="A11945">
        <v>105010</v>
      </c>
      <c r="B11945" t="s">
        <v>12651</v>
      </c>
      <c r="C11945" t="s">
        <v>77</v>
      </c>
      <c r="D11945">
        <v>0</v>
      </c>
    </row>
    <row r="11946" spans="1:4" x14ac:dyDescent="0.2">
      <c r="A11946">
        <v>99062</v>
      </c>
      <c r="B11946" t="s">
        <v>12652</v>
      </c>
      <c r="C11946" t="s">
        <v>77</v>
      </c>
      <c r="D11946">
        <v>1.95</v>
      </c>
    </row>
    <row r="11947" spans="1:4" x14ac:dyDescent="0.2">
      <c r="A11947">
        <v>100857</v>
      </c>
      <c r="B11947" t="s">
        <v>12653</v>
      </c>
      <c r="C11947" t="s">
        <v>77</v>
      </c>
      <c r="D11947">
        <v>613.5</v>
      </c>
    </row>
    <row r="11948" spans="1:4" x14ac:dyDescent="0.2">
      <c r="A11948">
        <v>86905</v>
      </c>
      <c r="B11948" t="s">
        <v>12654</v>
      </c>
      <c r="C11948" t="s">
        <v>77</v>
      </c>
      <c r="D11948">
        <v>471.58</v>
      </c>
    </row>
    <row r="11949" spans="1:4" x14ac:dyDescent="0.2">
      <c r="A11949">
        <v>86908</v>
      </c>
      <c r="B11949" t="s">
        <v>12655</v>
      </c>
      <c r="C11949" t="s">
        <v>77</v>
      </c>
      <c r="D11949">
        <v>566.30999999999995</v>
      </c>
    </row>
    <row r="11950" spans="1:4" x14ac:dyDescent="0.2">
      <c r="A11950">
        <v>100849</v>
      </c>
      <c r="B11950" t="s">
        <v>12656</v>
      </c>
      <c r="C11950" t="s">
        <v>77</v>
      </c>
      <c r="D11950">
        <v>41.54</v>
      </c>
    </row>
    <row r="11951" spans="1:4" x14ac:dyDescent="0.2">
      <c r="A11951">
        <v>100851</v>
      </c>
      <c r="B11951" t="s">
        <v>12657</v>
      </c>
      <c r="C11951" t="s">
        <v>77</v>
      </c>
      <c r="D11951">
        <v>82.68</v>
      </c>
    </row>
    <row r="11952" spans="1:4" x14ac:dyDescent="0.2">
      <c r="A11952">
        <v>100850</v>
      </c>
      <c r="B11952" t="s">
        <v>12658</v>
      </c>
      <c r="C11952" t="s">
        <v>77</v>
      </c>
      <c r="D11952">
        <v>0</v>
      </c>
    </row>
    <row r="11953" spans="1:4" x14ac:dyDescent="0.2">
      <c r="A11953">
        <v>86895</v>
      </c>
      <c r="B11953" t="s">
        <v>487</v>
      </c>
      <c r="C11953" t="s">
        <v>77</v>
      </c>
      <c r="D11953">
        <v>393.45</v>
      </c>
    </row>
    <row r="11954" spans="1:4" x14ac:dyDescent="0.2">
      <c r="A11954">
        <v>86889</v>
      </c>
      <c r="B11954" t="s">
        <v>12659</v>
      </c>
      <c r="C11954" t="s">
        <v>77</v>
      </c>
      <c r="D11954">
        <v>842.05</v>
      </c>
    </row>
    <row r="11955" spans="1:4" x14ac:dyDescent="0.2">
      <c r="A11955">
        <v>86899</v>
      </c>
      <c r="B11955" t="s">
        <v>12660</v>
      </c>
      <c r="C11955" t="s">
        <v>77</v>
      </c>
      <c r="D11955">
        <v>315.88</v>
      </c>
    </row>
    <row r="11956" spans="1:4" x14ac:dyDescent="0.2">
      <c r="A11956">
        <v>86893</v>
      </c>
      <c r="B11956" t="s">
        <v>12661</v>
      </c>
      <c r="C11956" t="s">
        <v>77</v>
      </c>
      <c r="D11956">
        <v>635.27</v>
      </c>
    </row>
    <row r="11957" spans="1:4" x14ac:dyDescent="0.2">
      <c r="A11957">
        <v>86934</v>
      </c>
      <c r="B11957" t="s">
        <v>12662</v>
      </c>
      <c r="C11957" t="s">
        <v>77</v>
      </c>
      <c r="D11957">
        <v>458.16</v>
      </c>
    </row>
    <row r="11958" spans="1:4" x14ac:dyDescent="0.2">
      <c r="A11958">
        <v>86933</v>
      </c>
      <c r="B11958" t="s">
        <v>12663</v>
      </c>
      <c r="C11958" t="s">
        <v>77</v>
      </c>
      <c r="D11958">
        <v>471.86</v>
      </c>
    </row>
    <row r="11959" spans="1:4" x14ac:dyDescent="0.2">
      <c r="A11959">
        <v>86894</v>
      </c>
      <c r="B11959" t="s">
        <v>12664</v>
      </c>
      <c r="C11959" t="s">
        <v>77</v>
      </c>
      <c r="D11959">
        <v>304.75</v>
      </c>
    </row>
    <row r="11960" spans="1:4" x14ac:dyDescent="0.2">
      <c r="A11960">
        <v>93441</v>
      </c>
      <c r="B11960" t="s">
        <v>12665</v>
      </c>
      <c r="C11960" t="s">
        <v>77</v>
      </c>
      <c r="D11960">
        <v>1289.26</v>
      </c>
    </row>
    <row r="11961" spans="1:4" x14ac:dyDescent="0.2">
      <c r="A11961">
        <v>93396</v>
      </c>
      <c r="B11961" t="s">
        <v>12666</v>
      </c>
      <c r="C11961" t="s">
        <v>77</v>
      </c>
      <c r="D11961">
        <v>723.7</v>
      </c>
    </row>
    <row r="11962" spans="1:4" x14ac:dyDescent="0.2">
      <c r="A11962">
        <v>93442</v>
      </c>
      <c r="B11962" t="s">
        <v>12667</v>
      </c>
      <c r="C11962" t="s">
        <v>77</v>
      </c>
      <c r="D11962">
        <v>1305.1300000000001</v>
      </c>
    </row>
    <row r="11963" spans="1:4" x14ac:dyDescent="0.2">
      <c r="A11963">
        <v>86947</v>
      </c>
      <c r="B11963" t="s">
        <v>12668</v>
      </c>
      <c r="C11963" t="s">
        <v>77</v>
      </c>
      <c r="D11963">
        <v>1291.3800000000001</v>
      </c>
    </row>
    <row r="11964" spans="1:4" x14ac:dyDescent="0.2">
      <c r="A11964">
        <v>100875</v>
      </c>
      <c r="B11964" t="s">
        <v>12669</v>
      </c>
      <c r="C11964" t="s">
        <v>77</v>
      </c>
      <c r="D11964">
        <v>1160.17</v>
      </c>
    </row>
    <row r="11965" spans="1:4" x14ac:dyDescent="0.2">
      <c r="A11965">
        <v>100863</v>
      </c>
      <c r="B11965" t="s">
        <v>12670</v>
      </c>
      <c r="C11965" t="s">
        <v>77</v>
      </c>
      <c r="D11965">
        <v>639.02</v>
      </c>
    </row>
    <row r="11966" spans="1:4" x14ac:dyDescent="0.2">
      <c r="A11966">
        <v>100864</v>
      </c>
      <c r="B11966" t="s">
        <v>12671</v>
      </c>
      <c r="C11966" t="s">
        <v>77</v>
      </c>
      <c r="D11966">
        <v>702.9</v>
      </c>
    </row>
    <row r="11967" spans="1:4" x14ac:dyDescent="0.2">
      <c r="A11967">
        <v>100865</v>
      </c>
      <c r="B11967" t="s">
        <v>12672</v>
      </c>
      <c r="C11967" t="s">
        <v>77</v>
      </c>
      <c r="D11967">
        <v>628.91</v>
      </c>
    </row>
    <row r="11968" spans="1:4" x14ac:dyDescent="0.2">
      <c r="A11968">
        <v>100866</v>
      </c>
      <c r="B11968" t="s">
        <v>12673</v>
      </c>
      <c r="C11968" t="s">
        <v>77</v>
      </c>
      <c r="D11968">
        <v>328.07</v>
      </c>
    </row>
    <row r="11969" spans="1:4" x14ac:dyDescent="0.2">
      <c r="A11969">
        <v>100867</v>
      </c>
      <c r="B11969" t="s">
        <v>12674</v>
      </c>
      <c r="C11969" t="s">
        <v>77</v>
      </c>
      <c r="D11969">
        <v>349.13</v>
      </c>
    </row>
    <row r="11970" spans="1:4" x14ac:dyDescent="0.2">
      <c r="A11970">
        <v>100868</v>
      </c>
      <c r="B11970" t="s">
        <v>12675</v>
      </c>
      <c r="C11970" t="s">
        <v>77</v>
      </c>
      <c r="D11970">
        <v>363.15</v>
      </c>
    </row>
    <row r="11971" spans="1:4" x14ac:dyDescent="0.2">
      <c r="A11971">
        <v>100869</v>
      </c>
      <c r="B11971" t="s">
        <v>12676</v>
      </c>
      <c r="C11971" t="s">
        <v>77</v>
      </c>
      <c r="D11971">
        <v>373.9</v>
      </c>
    </row>
    <row r="11972" spans="1:4" x14ac:dyDescent="0.2">
      <c r="A11972">
        <v>100870</v>
      </c>
      <c r="B11972" t="s">
        <v>12677</v>
      </c>
      <c r="C11972" t="s">
        <v>77</v>
      </c>
      <c r="D11972">
        <v>306.83999999999997</v>
      </c>
    </row>
    <row r="11973" spans="1:4" x14ac:dyDescent="0.2">
      <c r="A11973">
        <v>100871</v>
      </c>
      <c r="B11973" t="s">
        <v>12678</v>
      </c>
      <c r="C11973" t="s">
        <v>77</v>
      </c>
      <c r="D11973">
        <v>331.66</v>
      </c>
    </row>
    <row r="11974" spans="1:4" x14ac:dyDescent="0.2">
      <c r="A11974">
        <v>100872</v>
      </c>
      <c r="B11974" t="s">
        <v>12679</v>
      </c>
      <c r="C11974" t="s">
        <v>77</v>
      </c>
      <c r="D11974">
        <v>347.51</v>
      </c>
    </row>
    <row r="11975" spans="1:4" x14ac:dyDescent="0.2">
      <c r="A11975">
        <v>100873</v>
      </c>
      <c r="B11975" t="s">
        <v>12680</v>
      </c>
      <c r="C11975" t="s">
        <v>77</v>
      </c>
      <c r="D11975">
        <v>357.41</v>
      </c>
    </row>
    <row r="11976" spans="1:4" x14ac:dyDescent="0.2">
      <c r="A11976">
        <v>100860</v>
      </c>
      <c r="B11976" t="s">
        <v>507</v>
      </c>
      <c r="C11976" t="s">
        <v>77</v>
      </c>
      <c r="D11976">
        <v>114.82</v>
      </c>
    </row>
    <row r="11977" spans="1:4" x14ac:dyDescent="0.2">
      <c r="A11977">
        <v>86936</v>
      </c>
      <c r="B11977" t="s">
        <v>12681</v>
      </c>
      <c r="C11977" t="s">
        <v>77</v>
      </c>
      <c r="D11977">
        <v>505.48</v>
      </c>
    </row>
    <row r="11978" spans="1:4" x14ac:dyDescent="0.2">
      <c r="A11978">
        <v>86935</v>
      </c>
      <c r="B11978" t="s">
        <v>12682</v>
      </c>
      <c r="C11978" t="s">
        <v>77</v>
      </c>
      <c r="D11978">
        <v>332.23</v>
      </c>
    </row>
    <row r="11979" spans="1:4" x14ac:dyDescent="0.2">
      <c r="A11979">
        <v>86901</v>
      </c>
      <c r="B11979" t="s">
        <v>12683</v>
      </c>
      <c r="C11979" t="s">
        <v>77</v>
      </c>
      <c r="D11979">
        <v>151.63999999999999</v>
      </c>
    </row>
    <row r="11980" spans="1:4" x14ac:dyDescent="0.2">
      <c r="A11980">
        <v>86938</v>
      </c>
      <c r="B11980" t="s">
        <v>12684</v>
      </c>
      <c r="C11980" t="s">
        <v>77</v>
      </c>
      <c r="D11980">
        <v>403.34</v>
      </c>
    </row>
    <row r="11981" spans="1:4" x14ac:dyDescent="0.2">
      <c r="A11981">
        <v>86937</v>
      </c>
      <c r="B11981" t="s">
        <v>12685</v>
      </c>
      <c r="C11981" t="s">
        <v>77</v>
      </c>
      <c r="D11981">
        <v>230.09</v>
      </c>
    </row>
    <row r="11982" spans="1:4" x14ac:dyDescent="0.2">
      <c r="A11982">
        <v>86900</v>
      </c>
      <c r="B11982" t="s">
        <v>12686</v>
      </c>
      <c r="C11982" t="s">
        <v>77</v>
      </c>
      <c r="D11982">
        <v>248.93</v>
      </c>
    </row>
    <row r="11983" spans="1:4" x14ac:dyDescent="0.2">
      <c r="A11983">
        <v>100852</v>
      </c>
      <c r="B11983" t="s">
        <v>12687</v>
      </c>
      <c r="C11983" t="s">
        <v>77</v>
      </c>
      <c r="D11983">
        <v>272.88</v>
      </c>
    </row>
    <row r="11984" spans="1:4" x14ac:dyDescent="0.2">
      <c r="A11984">
        <v>86886</v>
      </c>
      <c r="B11984" t="s">
        <v>12688</v>
      </c>
      <c r="C11984" t="s">
        <v>77</v>
      </c>
      <c r="D11984">
        <v>46.38</v>
      </c>
    </row>
    <row r="11985" spans="1:4" x14ac:dyDescent="0.2">
      <c r="A11985">
        <v>86887</v>
      </c>
      <c r="B11985" t="s">
        <v>12689</v>
      </c>
      <c r="C11985" t="s">
        <v>77</v>
      </c>
      <c r="D11985">
        <v>50.29</v>
      </c>
    </row>
    <row r="11986" spans="1:4" x14ac:dyDescent="0.2">
      <c r="A11986">
        <v>86884</v>
      </c>
      <c r="B11986" t="s">
        <v>12690</v>
      </c>
      <c r="C11986" t="s">
        <v>77</v>
      </c>
      <c r="D11986">
        <v>12.97</v>
      </c>
    </row>
    <row r="11987" spans="1:4" x14ac:dyDescent="0.2">
      <c r="A11987">
        <v>86885</v>
      </c>
      <c r="B11987" t="s">
        <v>12691</v>
      </c>
      <c r="C11987" t="s">
        <v>77</v>
      </c>
      <c r="D11987">
        <v>15.02</v>
      </c>
    </row>
    <row r="11988" spans="1:4" x14ac:dyDescent="0.2">
      <c r="A11988">
        <v>95546</v>
      </c>
      <c r="B11988" t="s">
        <v>12692</v>
      </c>
      <c r="C11988" t="s">
        <v>77</v>
      </c>
      <c r="D11988">
        <v>148.38999999999999</v>
      </c>
    </row>
    <row r="11989" spans="1:4" x14ac:dyDescent="0.2">
      <c r="A11989">
        <v>86902</v>
      </c>
      <c r="B11989" t="s">
        <v>12693</v>
      </c>
      <c r="C11989" t="s">
        <v>77</v>
      </c>
      <c r="D11989">
        <v>324.33</v>
      </c>
    </row>
    <row r="11990" spans="1:4" x14ac:dyDescent="0.2">
      <c r="A11990">
        <v>86939</v>
      </c>
      <c r="B11990" t="s">
        <v>12694</v>
      </c>
      <c r="C11990" t="s">
        <v>77</v>
      </c>
      <c r="D11990">
        <v>452.23</v>
      </c>
    </row>
    <row r="11991" spans="1:4" x14ac:dyDescent="0.2">
      <c r="A11991">
        <v>86903</v>
      </c>
      <c r="B11991" t="s">
        <v>12695</v>
      </c>
      <c r="C11991" t="s">
        <v>77</v>
      </c>
      <c r="D11991">
        <v>366.59</v>
      </c>
    </row>
    <row r="11992" spans="1:4" x14ac:dyDescent="0.2">
      <c r="A11992">
        <v>86940</v>
      </c>
      <c r="B11992" t="s">
        <v>12696</v>
      </c>
      <c r="C11992" t="s">
        <v>77</v>
      </c>
      <c r="D11992">
        <v>1190.45</v>
      </c>
    </row>
    <row r="11993" spans="1:4" x14ac:dyDescent="0.2">
      <c r="A11993">
        <v>86941</v>
      </c>
      <c r="B11993" t="s">
        <v>12697</v>
      </c>
      <c r="C11993" t="s">
        <v>77</v>
      </c>
      <c r="D11993">
        <v>835.91</v>
      </c>
    </row>
    <row r="11994" spans="1:4" x14ac:dyDescent="0.2">
      <c r="A11994">
        <v>86904</v>
      </c>
      <c r="B11994" t="s">
        <v>12698</v>
      </c>
      <c r="C11994" t="s">
        <v>77</v>
      </c>
      <c r="D11994">
        <v>152.96</v>
      </c>
    </row>
    <row r="11995" spans="1:4" x14ac:dyDescent="0.2">
      <c r="A11995">
        <v>86943</v>
      </c>
      <c r="B11995" t="s">
        <v>12699</v>
      </c>
      <c r="C11995" t="s">
        <v>77</v>
      </c>
      <c r="D11995">
        <v>280.86</v>
      </c>
    </row>
    <row r="11996" spans="1:4" x14ac:dyDescent="0.2">
      <c r="A11996">
        <v>86942</v>
      </c>
      <c r="B11996" t="s">
        <v>489</v>
      </c>
      <c r="C11996" t="s">
        <v>77</v>
      </c>
      <c r="D11996">
        <v>294.56</v>
      </c>
    </row>
    <row r="11997" spans="1:4" x14ac:dyDescent="0.2">
      <c r="A11997">
        <v>100856</v>
      </c>
      <c r="B11997" t="s">
        <v>12700</v>
      </c>
      <c r="C11997" t="s">
        <v>77</v>
      </c>
      <c r="D11997">
        <v>44.01</v>
      </c>
    </row>
    <row r="11998" spans="1:4" x14ac:dyDescent="0.2">
      <c r="A11998">
        <v>100858</v>
      </c>
      <c r="B11998" t="s">
        <v>485</v>
      </c>
      <c r="C11998" t="s">
        <v>77</v>
      </c>
      <c r="D11998">
        <v>601.73</v>
      </c>
    </row>
    <row r="11999" spans="1:4" x14ac:dyDescent="0.2">
      <c r="A11999">
        <v>100859</v>
      </c>
      <c r="B11999" t="s">
        <v>12701</v>
      </c>
      <c r="C11999" t="s">
        <v>77</v>
      </c>
      <c r="D11999">
        <v>1048.8599999999999</v>
      </c>
    </row>
    <row r="12000" spans="1:4" x14ac:dyDescent="0.2">
      <c r="A12000">
        <v>95544</v>
      </c>
      <c r="B12000" t="s">
        <v>12702</v>
      </c>
      <c r="C12000" t="s">
        <v>77</v>
      </c>
      <c r="D12000">
        <v>43.78</v>
      </c>
    </row>
    <row r="12001" spans="1:4" x14ac:dyDescent="0.2">
      <c r="A12001">
        <v>95543</v>
      </c>
      <c r="B12001" t="s">
        <v>12703</v>
      </c>
      <c r="C12001" t="s">
        <v>77</v>
      </c>
      <c r="D12001">
        <v>60.55</v>
      </c>
    </row>
    <row r="12002" spans="1:4" x14ac:dyDescent="0.2">
      <c r="A12002">
        <v>95542</v>
      </c>
      <c r="B12002" t="s">
        <v>12704</v>
      </c>
      <c r="C12002" t="s">
        <v>77</v>
      </c>
      <c r="D12002">
        <v>35.909999999999997</v>
      </c>
    </row>
    <row r="12003" spans="1:4" x14ac:dyDescent="0.2">
      <c r="A12003">
        <v>100874</v>
      </c>
      <c r="B12003" t="s">
        <v>12705</v>
      </c>
      <c r="C12003" t="s">
        <v>77</v>
      </c>
      <c r="D12003">
        <v>328.07</v>
      </c>
    </row>
    <row r="12004" spans="1:4" x14ac:dyDescent="0.2">
      <c r="A12004">
        <v>95545</v>
      </c>
      <c r="B12004" t="s">
        <v>12706</v>
      </c>
      <c r="C12004" t="s">
        <v>77</v>
      </c>
      <c r="D12004">
        <v>42.94</v>
      </c>
    </row>
    <row r="12005" spans="1:4" x14ac:dyDescent="0.2">
      <c r="A12005">
        <v>95547</v>
      </c>
      <c r="B12005" t="s">
        <v>12707</v>
      </c>
      <c r="C12005" t="s">
        <v>77</v>
      </c>
      <c r="D12005">
        <v>58.43</v>
      </c>
    </row>
    <row r="12006" spans="1:4" x14ac:dyDescent="0.2">
      <c r="A12006">
        <v>86883</v>
      </c>
      <c r="B12006" t="s">
        <v>12708</v>
      </c>
      <c r="C12006" t="s">
        <v>77</v>
      </c>
      <c r="D12006">
        <v>15.9</v>
      </c>
    </row>
    <row r="12007" spans="1:4" x14ac:dyDescent="0.2">
      <c r="A12007">
        <v>86881</v>
      </c>
      <c r="B12007" t="s">
        <v>12709</v>
      </c>
      <c r="C12007" t="s">
        <v>77</v>
      </c>
      <c r="D12007">
        <v>189.15</v>
      </c>
    </row>
    <row r="12008" spans="1:4" x14ac:dyDescent="0.2">
      <c r="A12008">
        <v>86882</v>
      </c>
      <c r="B12008" t="s">
        <v>12710</v>
      </c>
      <c r="C12008" t="s">
        <v>77</v>
      </c>
      <c r="D12008">
        <v>29.6</v>
      </c>
    </row>
    <row r="12009" spans="1:4" x14ac:dyDescent="0.2">
      <c r="A12009">
        <v>100862</v>
      </c>
      <c r="B12009" t="s">
        <v>411</v>
      </c>
      <c r="C12009" t="s">
        <v>77</v>
      </c>
      <c r="D12009">
        <v>37.229999999999997</v>
      </c>
    </row>
    <row r="12010" spans="1:4" x14ac:dyDescent="0.2">
      <c r="A12010">
        <v>100861</v>
      </c>
      <c r="B12010" t="s">
        <v>12711</v>
      </c>
      <c r="C12010" t="s">
        <v>77</v>
      </c>
      <c r="D12010">
        <v>33.82</v>
      </c>
    </row>
    <row r="12011" spans="1:4" x14ac:dyDescent="0.2">
      <c r="A12011">
        <v>86872</v>
      </c>
      <c r="B12011" t="s">
        <v>12712</v>
      </c>
      <c r="C12011" t="s">
        <v>77</v>
      </c>
      <c r="D12011">
        <v>747.26</v>
      </c>
    </row>
    <row r="12012" spans="1:4" x14ac:dyDescent="0.2">
      <c r="A12012">
        <v>86919</v>
      </c>
      <c r="B12012" t="s">
        <v>12713</v>
      </c>
      <c r="C12012" t="s">
        <v>77</v>
      </c>
      <c r="D12012">
        <v>940.14</v>
      </c>
    </row>
    <row r="12013" spans="1:4" x14ac:dyDescent="0.2">
      <c r="A12013">
        <v>86920</v>
      </c>
      <c r="B12013" t="s">
        <v>12714</v>
      </c>
      <c r="C12013" t="s">
        <v>77</v>
      </c>
      <c r="D12013">
        <v>838.49</v>
      </c>
    </row>
    <row r="12014" spans="1:4" x14ac:dyDescent="0.2">
      <c r="A12014">
        <v>86921</v>
      </c>
      <c r="B12014" t="s">
        <v>12715</v>
      </c>
      <c r="C12014" t="s">
        <v>77</v>
      </c>
      <c r="D12014">
        <v>805.02</v>
      </c>
    </row>
    <row r="12015" spans="1:4" x14ac:dyDescent="0.2">
      <c r="A12015">
        <v>86874</v>
      </c>
      <c r="B12015" t="s">
        <v>12716</v>
      </c>
      <c r="C12015" t="s">
        <v>77</v>
      </c>
      <c r="D12015">
        <v>523.20000000000005</v>
      </c>
    </row>
    <row r="12016" spans="1:4" x14ac:dyDescent="0.2">
      <c r="A12016">
        <v>86922</v>
      </c>
      <c r="B12016" t="s">
        <v>12717</v>
      </c>
      <c r="C12016" t="s">
        <v>77</v>
      </c>
      <c r="D12016">
        <v>889.33</v>
      </c>
    </row>
    <row r="12017" spans="1:4" x14ac:dyDescent="0.2">
      <c r="A12017">
        <v>86923</v>
      </c>
      <c r="B12017" t="s">
        <v>12718</v>
      </c>
      <c r="C12017" t="s">
        <v>77</v>
      </c>
      <c r="D12017">
        <v>628.13</v>
      </c>
    </row>
    <row r="12018" spans="1:4" x14ac:dyDescent="0.2">
      <c r="A12018">
        <v>86924</v>
      </c>
      <c r="B12018" t="s">
        <v>12719</v>
      </c>
      <c r="C12018" t="s">
        <v>77</v>
      </c>
      <c r="D12018">
        <v>594.66</v>
      </c>
    </row>
    <row r="12019" spans="1:4" x14ac:dyDescent="0.2">
      <c r="A12019">
        <v>86875</v>
      </c>
      <c r="B12019" t="s">
        <v>12720</v>
      </c>
      <c r="C12019" t="s">
        <v>77</v>
      </c>
      <c r="D12019">
        <v>540.41999999999996</v>
      </c>
    </row>
    <row r="12020" spans="1:4" x14ac:dyDescent="0.2">
      <c r="A12020">
        <v>86925</v>
      </c>
      <c r="B12020" t="s">
        <v>12721</v>
      </c>
      <c r="C12020" t="s">
        <v>77</v>
      </c>
      <c r="D12020">
        <v>631.65</v>
      </c>
    </row>
    <row r="12021" spans="1:4" x14ac:dyDescent="0.2">
      <c r="A12021">
        <v>86926</v>
      </c>
      <c r="B12021" t="s">
        <v>12722</v>
      </c>
      <c r="C12021" t="s">
        <v>77</v>
      </c>
      <c r="D12021">
        <v>598.17999999999995</v>
      </c>
    </row>
    <row r="12022" spans="1:4" x14ac:dyDescent="0.2">
      <c r="A12022">
        <v>86876</v>
      </c>
      <c r="B12022" t="s">
        <v>12723</v>
      </c>
      <c r="C12022" t="s">
        <v>77</v>
      </c>
      <c r="D12022">
        <v>309.3</v>
      </c>
    </row>
    <row r="12023" spans="1:4" x14ac:dyDescent="0.2">
      <c r="A12023">
        <v>86929</v>
      </c>
      <c r="B12023" t="s">
        <v>12724</v>
      </c>
      <c r="C12023" t="s">
        <v>77</v>
      </c>
      <c r="D12023">
        <v>400.53</v>
      </c>
    </row>
    <row r="12024" spans="1:4" x14ac:dyDescent="0.2">
      <c r="A12024">
        <v>86930</v>
      </c>
      <c r="B12024" t="s">
        <v>12725</v>
      </c>
      <c r="C12024" t="s">
        <v>77</v>
      </c>
      <c r="D12024">
        <v>367.06</v>
      </c>
    </row>
    <row r="12025" spans="1:4" x14ac:dyDescent="0.2">
      <c r="A12025">
        <v>86927</v>
      </c>
      <c r="B12025" t="s">
        <v>12726</v>
      </c>
      <c r="C12025" t="s">
        <v>77</v>
      </c>
      <c r="D12025">
        <v>414.23</v>
      </c>
    </row>
    <row r="12026" spans="1:4" x14ac:dyDescent="0.2">
      <c r="A12026">
        <v>86928</v>
      </c>
      <c r="B12026" t="s">
        <v>12727</v>
      </c>
      <c r="C12026" t="s">
        <v>77</v>
      </c>
      <c r="D12026">
        <v>380.76</v>
      </c>
    </row>
    <row r="12027" spans="1:4" x14ac:dyDescent="0.2">
      <c r="A12027">
        <v>86914</v>
      </c>
      <c r="B12027" t="s">
        <v>12728</v>
      </c>
      <c r="C12027" t="s">
        <v>77</v>
      </c>
      <c r="D12027">
        <v>114.43</v>
      </c>
    </row>
    <row r="12028" spans="1:4" x14ac:dyDescent="0.2">
      <c r="A12028">
        <v>86913</v>
      </c>
      <c r="B12028" t="s">
        <v>12729</v>
      </c>
      <c r="C12028" t="s">
        <v>77</v>
      </c>
      <c r="D12028">
        <v>63.49</v>
      </c>
    </row>
    <row r="12029" spans="1:4" x14ac:dyDescent="0.2">
      <c r="A12029">
        <v>100853</v>
      </c>
      <c r="B12029" t="s">
        <v>12730</v>
      </c>
      <c r="C12029" t="s">
        <v>77</v>
      </c>
      <c r="D12029">
        <v>400.42</v>
      </c>
    </row>
    <row r="12030" spans="1:4" x14ac:dyDescent="0.2">
      <c r="A12030">
        <v>100854</v>
      </c>
      <c r="B12030" t="s">
        <v>12731</v>
      </c>
      <c r="C12030" t="s">
        <v>77</v>
      </c>
      <c r="D12030">
        <v>2095.9699999999998</v>
      </c>
    </row>
    <row r="12031" spans="1:4" x14ac:dyDescent="0.2">
      <c r="A12031">
        <v>86915</v>
      </c>
      <c r="B12031" t="s">
        <v>12732</v>
      </c>
      <c r="C12031" t="s">
        <v>77</v>
      </c>
      <c r="D12031">
        <v>167.33</v>
      </c>
    </row>
    <row r="12032" spans="1:4" x14ac:dyDescent="0.2">
      <c r="A12032">
        <v>86906</v>
      </c>
      <c r="B12032" t="s">
        <v>12733</v>
      </c>
      <c r="C12032" t="s">
        <v>77</v>
      </c>
      <c r="D12032">
        <v>87.19</v>
      </c>
    </row>
    <row r="12033" spans="1:4" x14ac:dyDescent="0.2">
      <c r="A12033">
        <v>86911</v>
      </c>
      <c r="B12033" t="s">
        <v>12734</v>
      </c>
      <c r="C12033" t="s">
        <v>77</v>
      </c>
      <c r="D12033">
        <v>102.01</v>
      </c>
    </row>
    <row r="12034" spans="1:4" x14ac:dyDescent="0.2">
      <c r="A12034">
        <v>86909</v>
      </c>
      <c r="B12034" t="s">
        <v>12735</v>
      </c>
      <c r="C12034" t="s">
        <v>77</v>
      </c>
      <c r="D12034">
        <v>151.41</v>
      </c>
    </row>
    <row r="12035" spans="1:4" x14ac:dyDescent="0.2">
      <c r="A12035">
        <v>86910</v>
      </c>
      <c r="B12035" t="s">
        <v>12736</v>
      </c>
      <c r="C12035" t="s">
        <v>77</v>
      </c>
      <c r="D12035">
        <v>149.29</v>
      </c>
    </row>
    <row r="12036" spans="1:4" x14ac:dyDescent="0.2">
      <c r="A12036">
        <v>86916</v>
      </c>
      <c r="B12036" t="s">
        <v>12737</v>
      </c>
      <c r="C12036" t="s">
        <v>77</v>
      </c>
      <c r="D12036">
        <v>30.02</v>
      </c>
    </row>
    <row r="12037" spans="1:4" x14ac:dyDescent="0.2">
      <c r="A12037">
        <v>95469</v>
      </c>
      <c r="B12037" t="s">
        <v>12738</v>
      </c>
      <c r="C12037" t="s">
        <v>77</v>
      </c>
      <c r="D12037">
        <v>312.27</v>
      </c>
    </row>
    <row r="12038" spans="1:4" x14ac:dyDescent="0.2">
      <c r="A12038">
        <v>95470</v>
      </c>
      <c r="B12038" t="s">
        <v>12739</v>
      </c>
      <c r="C12038" t="s">
        <v>77</v>
      </c>
      <c r="D12038">
        <v>319.82</v>
      </c>
    </row>
    <row r="12039" spans="1:4" x14ac:dyDescent="0.2">
      <c r="A12039">
        <v>95471</v>
      </c>
      <c r="B12039" t="s">
        <v>12740</v>
      </c>
      <c r="C12039" t="s">
        <v>77</v>
      </c>
      <c r="D12039">
        <v>801.62</v>
      </c>
    </row>
    <row r="12040" spans="1:4" x14ac:dyDescent="0.2">
      <c r="A12040">
        <v>95472</v>
      </c>
      <c r="B12040" t="s">
        <v>12741</v>
      </c>
      <c r="C12040" t="s">
        <v>77</v>
      </c>
      <c r="D12040">
        <v>809.17</v>
      </c>
    </row>
    <row r="12041" spans="1:4" x14ac:dyDescent="0.2">
      <c r="A12041">
        <v>100848</v>
      </c>
      <c r="B12041" t="s">
        <v>12742</v>
      </c>
      <c r="C12041" t="s">
        <v>77</v>
      </c>
      <c r="D12041">
        <v>577.17999999999995</v>
      </c>
    </row>
    <row r="12042" spans="1:4" x14ac:dyDescent="0.2">
      <c r="A12042">
        <v>86888</v>
      </c>
      <c r="B12042" t="s">
        <v>12743</v>
      </c>
      <c r="C12042" t="s">
        <v>77</v>
      </c>
      <c r="D12042">
        <v>511.01</v>
      </c>
    </row>
    <row r="12043" spans="1:4" x14ac:dyDescent="0.2">
      <c r="A12043">
        <v>86932</v>
      </c>
      <c r="B12043" t="s">
        <v>491</v>
      </c>
      <c r="C12043" t="s">
        <v>77</v>
      </c>
      <c r="D12043">
        <v>561.29999999999995</v>
      </c>
    </row>
    <row r="12044" spans="1:4" x14ac:dyDescent="0.2">
      <c r="A12044">
        <v>86931</v>
      </c>
      <c r="B12044" t="s">
        <v>12744</v>
      </c>
      <c r="C12044" t="s">
        <v>77</v>
      </c>
      <c r="D12044">
        <v>526.03</v>
      </c>
    </row>
    <row r="12045" spans="1:4" x14ac:dyDescent="0.2">
      <c r="A12045">
        <v>100878</v>
      </c>
      <c r="B12045" t="s">
        <v>12745</v>
      </c>
      <c r="C12045" t="s">
        <v>77</v>
      </c>
      <c r="D12045">
        <v>685.12</v>
      </c>
    </row>
    <row r="12046" spans="1:4" x14ac:dyDescent="0.2">
      <c r="A12046">
        <v>86877</v>
      </c>
      <c r="B12046" t="s">
        <v>12746</v>
      </c>
      <c r="C12046" t="s">
        <v>77</v>
      </c>
      <c r="D12046">
        <v>62.55</v>
      </c>
    </row>
    <row r="12047" spans="1:4" x14ac:dyDescent="0.2">
      <c r="A12047">
        <v>86878</v>
      </c>
      <c r="B12047" t="s">
        <v>12747</v>
      </c>
      <c r="C12047" t="s">
        <v>77</v>
      </c>
      <c r="D12047">
        <v>67.400000000000006</v>
      </c>
    </row>
    <row r="12048" spans="1:4" x14ac:dyDescent="0.2">
      <c r="A12048">
        <v>86879</v>
      </c>
      <c r="B12048" t="s">
        <v>12748</v>
      </c>
      <c r="C12048" t="s">
        <v>77</v>
      </c>
      <c r="D12048">
        <v>11.84</v>
      </c>
    </row>
    <row r="12049" spans="1:4" x14ac:dyDescent="0.2">
      <c r="A12049">
        <v>86880</v>
      </c>
      <c r="B12049" t="s">
        <v>12749</v>
      </c>
      <c r="C12049" t="s">
        <v>77</v>
      </c>
      <c r="D12049">
        <v>35.5</v>
      </c>
    </row>
    <row r="12050" spans="1:4" x14ac:dyDescent="0.2">
      <c r="A12050">
        <v>101663</v>
      </c>
      <c r="B12050" t="s">
        <v>12750</v>
      </c>
      <c r="C12050" t="s">
        <v>77</v>
      </c>
      <c r="D12050">
        <v>24.28</v>
      </c>
    </row>
    <row r="12051" spans="1:4" x14ac:dyDescent="0.2">
      <c r="A12051">
        <v>101664</v>
      </c>
      <c r="B12051" t="s">
        <v>12751</v>
      </c>
      <c r="C12051" t="s">
        <v>77</v>
      </c>
      <c r="D12051">
        <v>25.47</v>
      </c>
    </row>
    <row r="12052" spans="1:4" x14ac:dyDescent="0.2">
      <c r="A12052">
        <v>101665</v>
      </c>
      <c r="B12052" t="s">
        <v>12752</v>
      </c>
      <c r="C12052" t="s">
        <v>77</v>
      </c>
      <c r="D12052">
        <v>30.64</v>
      </c>
    </row>
    <row r="12053" spans="1:4" x14ac:dyDescent="0.2">
      <c r="A12053">
        <v>101634</v>
      </c>
      <c r="B12053" t="s">
        <v>12753</v>
      </c>
      <c r="C12053" t="s">
        <v>77</v>
      </c>
      <c r="D12053">
        <v>0</v>
      </c>
    </row>
    <row r="12054" spans="1:4" x14ac:dyDescent="0.2">
      <c r="A12054">
        <v>101635</v>
      </c>
      <c r="B12054" t="s">
        <v>12754</v>
      </c>
      <c r="C12054" t="s">
        <v>77</v>
      </c>
      <c r="D12054">
        <v>0</v>
      </c>
    </row>
    <row r="12055" spans="1:4" x14ac:dyDescent="0.2">
      <c r="A12055">
        <v>101636</v>
      </c>
      <c r="B12055" t="s">
        <v>12755</v>
      </c>
      <c r="C12055" t="s">
        <v>77</v>
      </c>
      <c r="D12055">
        <v>150.19999999999999</v>
      </c>
    </row>
    <row r="12056" spans="1:4" x14ac:dyDescent="0.2">
      <c r="A12056">
        <v>101637</v>
      </c>
      <c r="B12056" t="s">
        <v>12756</v>
      </c>
      <c r="C12056" t="s">
        <v>77</v>
      </c>
      <c r="D12056">
        <v>143.97999999999999</v>
      </c>
    </row>
    <row r="12057" spans="1:4" x14ac:dyDescent="0.2">
      <c r="A12057">
        <v>101638</v>
      </c>
      <c r="B12057" t="s">
        <v>12757</v>
      </c>
      <c r="C12057" t="s">
        <v>77</v>
      </c>
      <c r="D12057">
        <v>0</v>
      </c>
    </row>
    <row r="12058" spans="1:4" x14ac:dyDescent="0.2">
      <c r="A12058">
        <v>101639</v>
      </c>
      <c r="B12058" t="s">
        <v>12758</v>
      </c>
      <c r="C12058" t="s">
        <v>77</v>
      </c>
      <c r="D12058">
        <v>0</v>
      </c>
    </row>
    <row r="12059" spans="1:4" x14ac:dyDescent="0.2">
      <c r="A12059">
        <v>105919</v>
      </c>
      <c r="B12059" t="s">
        <v>12759</v>
      </c>
      <c r="C12059" t="s">
        <v>77</v>
      </c>
      <c r="D12059">
        <v>0</v>
      </c>
    </row>
    <row r="12060" spans="1:4" x14ac:dyDescent="0.2">
      <c r="A12060">
        <v>101658</v>
      </c>
      <c r="B12060" t="s">
        <v>12760</v>
      </c>
      <c r="C12060" t="s">
        <v>77</v>
      </c>
      <c r="D12060">
        <v>415.41</v>
      </c>
    </row>
    <row r="12061" spans="1:4" x14ac:dyDescent="0.2">
      <c r="A12061">
        <v>101659</v>
      </c>
      <c r="B12061" t="s">
        <v>12761</v>
      </c>
      <c r="C12061" t="s">
        <v>77</v>
      </c>
      <c r="D12061">
        <v>470.7</v>
      </c>
    </row>
    <row r="12062" spans="1:4" x14ac:dyDescent="0.2">
      <c r="A12062">
        <v>101660</v>
      </c>
      <c r="B12062" t="s">
        <v>12762</v>
      </c>
      <c r="C12062" t="s">
        <v>77</v>
      </c>
      <c r="D12062">
        <v>731.66</v>
      </c>
    </row>
    <row r="12063" spans="1:4" x14ac:dyDescent="0.2">
      <c r="A12063">
        <v>101654</v>
      </c>
      <c r="B12063" t="s">
        <v>12763</v>
      </c>
      <c r="C12063" t="s">
        <v>77</v>
      </c>
      <c r="D12063">
        <v>176.1</v>
      </c>
    </row>
    <row r="12064" spans="1:4" x14ac:dyDescent="0.2">
      <c r="A12064">
        <v>101655</v>
      </c>
      <c r="B12064" t="s">
        <v>12764</v>
      </c>
      <c r="C12064" t="s">
        <v>77</v>
      </c>
      <c r="D12064">
        <v>263.01</v>
      </c>
    </row>
    <row r="12065" spans="1:4" x14ac:dyDescent="0.2">
      <c r="A12065">
        <v>101656</v>
      </c>
      <c r="B12065" t="s">
        <v>12765</v>
      </c>
      <c r="C12065" t="s">
        <v>77</v>
      </c>
      <c r="D12065">
        <v>283.3</v>
      </c>
    </row>
    <row r="12066" spans="1:4" x14ac:dyDescent="0.2">
      <c r="A12066">
        <v>101657</v>
      </c>
      <c r="B12066" t="s">
        <v>12766</v>
      </c>
      <c r="C12066" t="s">
        <v>77</v>
      </c>
      <c r="D12066">
        <v>326.52999999999997</v>
      </c>
    </row>
    <row r="12067" spans="1:4" x14ac:dyDescent="0.2">
      <c r="A12067">
        <v>105923</v>
      </c>
      <c r="B12067" t="s">
        <v>12767</v>
      </c>
      <c r="C12067" t="s">
        <v>77</v>
      </c>
      <c r="D12067">
        <v>0</v>
      </c>
    </row>
    <row r="12068" spans="1:4" x14ac:dyDescent="0.2">
      <c r="A12068">
        <v>105921</v>
      </c>
      <c r="B12068" t="s">
        <v>12768</v>
      </c>
      <c r="C12068" t="s">
        <v>77</v>
      </c>
      <c r="D12068">
        <v>0</v>
      </c>
    </row>
    <row r="12069" spans="1:4" x14ac:dyDescent="0.2">
      <c r="A12069">
        <v>105920</v>
      </c>
      <c r="B12069" t="s">
        <v>12769</v>
      </c>
      <c r="C12069" t="s">
        <v>77</v>
      </c>
      <c r="D12069">
        <v>0</v>
      </c>
    </row>
    <row r="12070" spans="1:4" x14ac:dyDescent="0.2">
      <c r="A12070">
        <v>105922</v>
      </c>
      <c r="B12070" t="s">
        <v>12770</v>
      </c>
      <c r="C12070" t="s">
        <v>77</v>
      </c>
      <c r="D12070">
        <v>0</v>
      </c>
    </row>
    <row r="12071" spans="1:4" x14ac:dyDescent="0.2">
      <c r="A12071">
        <v>101632</v>
      </c>
      <c r="B12071" t="s">
        <v>12771</v>
      </c>
      <c r="C12071" t="s">
        <v>77</v>
      </c>
      <c r="D12071">
        <v>39.909999999999997</v>
      </c>
    </row>
    <row r="12072" spans="1:4" x14ac:dyDescent="0.2">
      <c r="A12072">
        <v>101661</v>
      </c>
      <c r="B12072" t="s">
        <v>12772</v>
      </c>
      <c r="C12072" t="s">
        <v>77</v>
      </c>
      <c r="D12072">
        <v>124.09</v>
      </c>
    </row>
    <row r="12073" spans="1:4" x14ac:dyDescent="0.2">
      <c r="A12073">
        <v>105924</v>
      </c>
      <c r="B12073" t="s">
        <v>12773</v>
      </c>
      <c r="C12073" t="s">
        <v>77</v>
      </c>
      <c r="D12073">
        <v>11.71</v>
      </c>
    </row>
    <row r="12074" spans="1:4" x14ac:dyDescent="0.2">
      <c r="A12074">
        <v>101651</v>
      </c>
      <c r="B12074" t="s">
        <v>12774</v>
      </c>
      <c r="C12074" t="s">
        <v>77</v>
      </c>
      <c r="D12074">
        <v>65.400000000000006</v>
      </c>
    </row>
    <row r="12075" spans="1:4" x14ac:dyDescent="0.2">
      <c r="A12075">
        <v>101630</v>
      </c>
      <c r="B12075" t="s">
        <v>12775</v>
      </c>
      <c r="C12075" t="s">
        <v>77</v>
      </c>
      <c r="D12075">
        <v>74.97</v>
      </c>
    </row>
    <row r="12076" spans="1:4" x14ac:dyDescent="0.2">
      <c r="A12076">
        <v>101633</v>
      </c>
      <c r="B12076" t="s">
        <v>12776</v>
      </c>
      <c r="C12076" t="s">
        <v>77</v>
      </c>
      <c r="D12076">
        <v>103.08</v>
      </c>
    </row>
    <row r="12077" spans="1:4" x14ac:dyDescent="0.2">
      <c r="A12077">
        <v>104219</v>
      </c>
      <c r="B12077" t="s">
        <v>12777</v>
      </c>
      <c r="C12077" t="s">
        <v>59</v>
      </c>
      <c r="D12077">
        <v>112.21</v>
      </c>
    </row>
    <row r="12078" spans="1:4" x14ac:dyDescent="0.2">
      <c r="A12078">
        <v>104223</v>
      </c>
      <c r="B12078" t="s">
        <v>12778</v>
      </c>
      <c r="C12078" t="s">
        <v>59</v>
      </c>
      <c r="D12078">
        <v>147.83000000000001</v>
      </c>
    </row>
    <row r="12079" spans="1:4" x14ac:dyDescent="0.2">
      <c r="A12079">
        <v>104227</v>
      </c>
      <c r="B12079" t="s">
        <v>12779</v>
      </c>
      <c r="C12079" t="s">
        <v>59</v>
      </c>
      <c r="D12079">
        <v>176.17</v>
      </c>
    </row>
    <row r="12080" spans="1:4" x14ac:dyDescent="0.2">
      <c r="A12080">
        <v>104231</v>
      </c>
      <c r="B12080" t="s">
        <v>12780</v>
      </c>
      <c r="C12080" t="s">
        <v>59</v>
      </c>
      <c r="D12080">
        <v>194.02</v>
      </c>
    </row>
    <row r="12081" spans="1:4" x14ac:dyDescent="0.2">
      <c r="A12081">
        <v>104235</v>
      </c>
      <c r="B12081" t="s">
        <v>12781</v>
      </c>
      <c r="C12081" t="s">
        <v>59</v>
      </c>
      <c r="D12081">
        <v>96.71</v>
      </c>
    </row>
    <row r="12082" spans="1:4" x14ac:dyDescent="0.2">
      <c r="A12082">
        <v>104239</v>
      </c>
      <c r="B12082" t="s">
        <v>12782</v>
      </c>
      <c r="C12082" t="s">
        <v>59</v>
      </c>
      <c r="D12082">
        <v>130.53</v>
      </c>
    </row>
    <row r="12083" spans="1:4" x14ac:dyDescent="0.2">
      <c r="A12083">
        <v>104243</v>
      </c>
      <c r="B12083" t="s">
        <v>12783</v>
      </c>
      <c r="C12083" t="s">
        <v>59</v>
      </c>
      <c r="D12083">
        <v>157.01</v>
      </c>
    </row>
    <row r="12084" spans="1:4" x14ac:dyDescent="0.2">
      <c r="A12084">
        <v>104247</v>
      </c>
      <c r="B12084" t="s">
        <v>12784</v>
      </c>
      <c r="C12084" t="s">
        <v>59</v>
      </c>
      <c r="D12084">
        <v>169.68</v>
      </c>
    </row>
    <row r="12085" spans="1:4" x14ac:dyDescent="0.2">
      <c r="A12085">
        <v>87795</v>
      </c>
      <c r="B12085" t="s">
        <v>12785</v>
      </c>
      <c r="C12085" t="s">
        <v>59</v>
      </c>
      <c r="D12085">
        <v>98.76</v>
      </c>
    </row>
    <row r="12086" spans="1:4" x14ac:dyDescent="0.2">
      <c r="A12086">
        <v>87800</v>
      </c>
      <c r="B12086" t="s">
        <v>12786</v>
      </c>
      <c r="C12086" t="s">
        <v>59</v>
      </c>
      <c r="D12086">
        <v>133.47</v>
      </c>
    </row>
    <row r="12087" spans="1:4" x14ac:dyDescent="0.2">
      <c r="A12087">
        <v>87804</v>
      </c>
      <c r="B12087" t="s">
        <v>12787</v>
      </c>
      <c r="C12087" t="s">
        <v>59</v>
      </c>
      <c r="D12087">
        <v>159.94999999999999</v>
      </c>
    </row>
    <row r="12088" spans="1:4" x14ac:dyDescent="0.2">
      <c r="A12088">
        <v>87808</v>
      </c>
      <c r="B12088" t="s">
        <v>12788</v>
      </c>
      <c r="C12088" t="s">
        <v>59</v>
      </c>
      <c r="D12088">
        <v>172.53</v>
      </c>
    </row>
    <row r="12089" spans="1:4" x14ac:dyDescent="0.2">
      <c r="A12089">
        <v>87778</v>
      </c>
      <c r="B12089" t="s">
        <v>12789</v>
      </c>
      <c r="C12089" t="s">
        <v>59</v>
      </c>
      <c r="D12089">
        <v>115.54</v>
      </c>
    </row>
    <row r="12090" spans="1:4" x14ac:dyDescent="0.2">
      <c r="A12090">
        <v>87783</v>
      </c>
      <c r="B12090" t="s">
        <v>12790</v>
      </c>
      <c r="C12090" t="s">
        <v>59</v>
      </c>
      <c r="D12090">
        <v>152.16</v>
      </c>
    </row>
    <row r="12091" spans="1:4" x14ac:dyDescent="0.2">
      <c r="A12091">
        <v>87787</v>
      </c>
      <c r="B12091" t="s">
        <v>12791</v>
      </c>
      <c r="C12091" t="s">
        <v>59</v>
      </c>
      <c r="D12091">
        <v>180.5</v>
      </c>
    </row>
    <row r="12092" spans="1:4" x14ac:dyDescent="0.2">
      <c r="A12092">
        <v>87791</v>
      </c>
      <c r="B12092" t="s">
        <v>12792</v>
      </c>
      <c r="C12092" t="s">
        <v>59</v>
      </c>
      <c r="D12092">
        <v>198.77</v>
      </c>
    </row>
    <row r="12093" spans="1:4" x14ac:dyDescent="0.2">
      <c r="A12093">
        <v>87832</v>
      </c>
      <c r="B12093" t="s">
        <v>12793</v>
      </c>
      <c r="C12093" t="s">
        <v>59</v>
      </c>
      <c r="D12093">
        <v>179.31</v>
      </c>
    </row>
    <row r="12094" spans="1:4" x14ac:dyDescent="0.2">
      <c r="A12094">
        <v>87812</v>
      </c>
      <c r="B12094" t="s">
        <v>12794</v>
      </c>
      <c r="C12094" t="s">
        <v>59</v>
      </c>
      <c r="D12094">
        <v>130.15</v>
      </c>
    </row>
    <row r="12095" spans="1:4" x14ac:dyDescent="0.2">
      <c r="A12095">
        <v>87816</v>
      </c>
      <c r="B12095" t="s">
        <v>12795</v>
      </c>
      <c r="C12095" t="s">
        <v>59</v>
      </c>
      <c r="D12095">
        <v>164.91</v>
      </c>
    </row>
    <row r="12096" spans="1:4" x14ac:dyDescent="0.2">
      <c r="A12096">
        <v>87820</v>
      </c>
      <c r="B12096" t="s">
        <v>12796</v>
      </c>
      <c r="C12096" t="s">
        <v>59</v>
      </c>
      <c r="D12096">
        <v>191.39</v>
      </c>
    </row>
    <row r="12097" spans="1:4" x14ac:dyDescent="0.2">
      <c r="A12097">
        <v>87824</v>
      </c>
      <c r="B12097" t="s">
        <v>12797</v>
      </c>
      <c r="C12097" t="s">
        <v>59</v>
      </c>
      <c r="D12097">
        <v>218.81</v>
      </c>
    </row>
    <row r="12098" spans="1:4" x14ac:dyDescent="0.2">
      <c r="A12098">
        <v>87828</v>
      </c>
      <c r="B12098" t="s">
        <v>12798</v>
      </c>
      <c r="C12098" t="s">
        <v>59</v>
      </c>
      <c r="D12098">
        <v>139.97</v>
      </c>
    </row>
    <row r="12099" spans="1:4" x14ac:dyDescent="0.2">
      <c r="A12099">
        <v>104251</v>
      </c>
      <c r="B12099" t="s">
        <v>12799</v>
      </c>
      <c r="C12099" t="s">
        <v>59</v>
      </c>
      <c r="D12099">
        <v>124.15</v>
      </c>
    </row>
    <row r="12100" spans="1:4" x14ac:dyDescent="0.2">
      <c r="A12100">
        <v>104255</v>
      </c>
      <c r="B12100" t="s">
        <v>12800</v>
      </c>
      <c r="C12100" t="s">
        <v>59</v>
      </c>
      <c r="D12100">
        <v>157.97</v>
      </c>
    </row>
    <row r="12101" spans="1:4" x14ac:dyDescent="0.2">
      <c r="A12101">
        <v>104259</v>
      </c>
      <c r="B12101" t="s">
        <v>12801</v>
      </c>
      <c r="C12101" t="s">
        <v>59</v>
      </c>
      <c r="D12101">
        <v>184.45</v>
      </c>
    </row>
    <row r="12102" spans="1:4" x14ac:dyDescent="0.2">
      <c r="A12102">
        <v>104263</v>
      </c>
      <c r="B12102" t="s">
        <v>12802</v>
      </c>
      <c r="C12102" t="s">
        <v>59</v>
      </c>
      <c r="D12102">
        <v>210.25</v>
      </c>
    </row>
    <row r="12103" spans="1:4" x14ac:dyDescent="0.2">
      <c r="A12103">
        <v>87794</v>
      </c>
      <c r="B12103" t="s">
        <v>12803</v>
      </c>
      <c r="C12103" t="s">
        <v>59</v>
      </c>
      <c r="D12103">
        <v>45.27</v>
      </c>
    </row>
    <row r="12104" spans="1:4" x14ac:dyDescent="0.2">
      <c r="A12104">
        <v>87799</v>
      </c>
      <c r="B12104" t="s">
        <v>12804</v>
      </c>
      <c r="C12104" t="s">
        <v>59</v>
      </c>
      <c r="D12104">
        <v>62</v>
      </c>
    </row>
    <row r="12105" spans="1:4" x14ac:dyDescent="0.2">
      <c r="A12105">
        <v>87803</v>
      </c>
      <c r="B12105" t="s">
        <v>12805</v>
      </c>
      <c r="C12105" t="s">
        <v>59</v>
      </c>
      <c r="D12105">
        <v>69.63</v>
      </c>
    </row>
    <row r="12106" spans="1:4" x14ac:dyDescent="0.2">
      <c r="A12106">
        <v>87807</v>
      </c>
      <c r="B12106" t="s">
        <v>12806</v>
      </c>
      <c r="C12106" t="s">
        <v>59</v>
      </c>
      <c r="D12106">
        <v>76.06</v>
      </c>
    </row>
    <row r="12107" spans="1:4" x14ac:dyDescent="0.2">
      <c r="A12107">
        <v>104218</v>
      </c>
      <c r="B12107" t="s">
        <v>12807</v>
      </c>
      <c r="C12107" t="s">
        <v>59</v>
      </c>
      <c r="D12107">
        <v>55.59</v>
      </c>
    </row>
    <row r="12108" spans="1:4" x14ac:dyDescent="0.2">
      <c r="A12108">
        <v>87777</v>
      </c>
      <c r="B12108" t="s">
        <v>12808</v>
      </c>
      <c r="C12108" t="s">
        <v>59</v>
      </c>
      <c r="D12108">
        <v>59.3</v>
      </c>
    </row>
    <row r="12109" spans="1:4" x14ac:dyDescent="0.2">
      <c r="A12109">
        <v>104222</v>
      </c>
      <c r="B12109" t="s">
        <v>12809</v>
      </c>
      <c r="C12109" t="s">
        <v>59</v>
      </c>
      <c r="D12109">
        <v>71.739999999999995</v>
      </c>
    </row>
    <row r="12110" spans="1:4" x14ac:dyDescent="0.2">
      <c r="A12110">
        <v>87781</v>
      </c>
      <c r="B12110" t="s">
        <v>12810</v>
      </c>
      <c r="C12110" t="s">
        <v>59</v>
      </c>
      <c r="D12110">
        <v>76.5</v>
      </c>
    </row>
    <row r="12111" spans="1:4" x14ac:dyDescent="0.2">
      <c r="A12111">
        <v>104226</v>
      </c>
      <c r="B12111" t="s">
        <v>12811</v>
      </c>
      <c r="C12111" t="s">
        <v>59</v>
      </c>
      <c r="D12111">
        <v>79.91</v>
      </c>
    </row>
    <row r="12112" spans="1:4" x14ac:dyDescent="0.2">
      <c r="A12112">
        <v>87786</v>
      </c>
      <c r="B12112" t="s">
        <v>12812</v>
      </c>
      <c r="C12112" t="s">
        <v>59</v>
      </c>
      <c r="D12112">
        <v>84.67</v>
      </c>
    </row>
    <row r="12113" spans="1:4" x14ac:dyDescent="0.2">
      <c r="A12113">
        <v>104230</v>
      </c>
      <c r="B12113" t="s">
        <v>12813</v>
      </c>
      <c r="C12113" t="s">
        <v>59</v>
      </c>
      <c r="D12113">
        <v>93.09</v>
      </c>
    </row>
    <row r="12114" spans="1:4" x14ac:dyDescent="0.2">
      <c r="A12114">
        <v>104234</v>
      </c>
      <c r="B12114" t="s">
        <v>12814</v>
      </c>
      <c r="C12114" t="s">
        <v>59</v>
      </c>
      <c r="D12114">
        <v>43.09</v>
      </c>
    </row>
    <row r="12115" spans="1:4" x14ac:dyDescent="0.2">
      <c r="A12115">
        <v>104238</v>
      </c>
      <c r="B12115" t="s">
        <v>12815</v>
      </c>
      <c r="C12115" t="s">
        <v>59</v>
      </c>
      <c r="D12115">
        <v>58.76</v>
      </c>
    </row>
    <row r="12116" spans="1:4" x14ac:dyDescent="0.2">
      <c r="A12116">
        <v>104242</v>
      </c>
      <c r="B12116" t="s">
        <v>12816</v>
      </c>
      <c r="C12116" t="s">
        <v>59</v>
      </c>
      <c r="D12116">
        <v>66.39</v>
      </c>
    </row>
    <row r="12117" spans="1:4" x14ac:dyDescent="0.2">
      <c r="A12117">
        <v>104246</v>
      </c>
      <c r="B12117" t="s">
        <v>12817</v>
      </c>
      <c r="C12117" t="s">
        <v>59</v>
      </c>
      <c r="D12117">
        <v>72.489999999999995</v>
      </c>
    </row>
    <row r="12118" spans="1:4" x14ac:dyDescent="0.2">
      <c r="A12118">
        <v>104250</v>
      </c>
      <c r="B12118" t="s">
        <v>12818</v>
      </c>
      <c r="C12118" t="s">
        <v>59</v>
      </c>
      <c r="D12118">
        <v>73.52</v>
      </c>
    </row>
    <row r="12119" spans="1:4" x14ac:dyDescent="0.2">
      <c r="A12119">
        <v>87811</v>
      </c>
      <c r="B12119" t="s">
        <v>12819</v>
      </c>
      <c r="C12119" t="s">
        <v>59</v>
      </c>
      <c r="D12119">
        <v>80.19</v>
      </c>
    </row>
    <row r="12120" spans="1:4" x14ac:dyDescent="0.2">
      <c r="A12120">
        <v>104254</v>
      </c>
      <c r="B12120" t="s">
        <v>12820</v>
      </c>
      <c r="C12120" t="s">
        <v>59</v>
      </c>
      <c r="D12120">
        <v>89.19</v>
      </c>
    </row>
    <row r="12121" spans="1:4" x14ac:dyDescent="0.2">
      <c r="A12121">
        <v>87815</v>
      </c>
      <c r="B12121" t="s">
        <v>12821</v>
      </c>
      <c r="C12121" t="s">
        <v>59</v>
      </c>
      <c r="D12121">
        <v>96.9</v>
      </c>
    </row>
    <row r="12122" spans="1:4" x14ac:dyDescent="0.2">
      <c r="A12122">
        <v>104258</v>
      </c>
      <c r="B12122" t="s">
        <v>12822</v>
      </c>
      <c r="C12122" t="s">
        <v>59</v>
      </c>
      <c r="D12122">
        <v>96.82</v>
      </c>
    </row>
    <row r="12123" spans="1:4" x14ac:dyDescent="0.2">
      <c r="A12123">
        <v>87819</v>
      </c>
      <c r="B12123" t="s">
        <v>12823</v>
      </c>
      <c r="C12123" t="s">
        <v>59</v>
      </c>
      <c r="D12123">
        <v>104.53</v>
      </c>
    </row>
    <row r="12124" spans="1:4" x14ac:dyDescent="0.2">
      <c r="A12124">
        <v>104262</v>
      </c>
      <c r="B12124" t="s">
        <v>12824</v>
      </c>
      <c r="C12124" t="s">
        <v>59</v>
      </c>
      <c r="D12124">
        <v>123.38</v>
      </c>
    </row>
    <row r="12125" spans="1:4" x14ac:dyDescent="0.2">
      <c r="A12125">
        <v>87823</v>
      </c>
      <c r="B12125" t="s">
        <v>12825</v>
      </c>
      <c r="C12125" t="s">
        <v>59</v>
      </c>
      <c r="D12125">
        <v>133.9</v>
      </c>
    </row>
    <row r="12126" spans="1:4" x14ac:dyDescent="0.2">
      <c r="A12126">
        <v>87827</v>
      </c>
      <c r="B12126" t="s">
        <v>12826</v>
      </c>
      <c r="C12126" t="s">
        <v>59</v>
      </c>
      <c r="D12126">
        <v>76.709999999999994</v>
      </c>
    </row>
    <row r="12127" spans="1:4" x14ac:dyDescent="0.2">
      <c r="A12127">
        <v>87831</v>
      </c>
      <c r="B12127" t="s">
        <v>12827</v>
      </c>
      <c r="C12127" t="s">
        <v>59</v>
      </c>
      <c r="D12127">
        <v>93.78</v>
      </c>
    </row>
    <row r="12128" spans="1:4" x14ac:dyDescent="0.2">
      <c r="A12128">
        <v>104220</v>
      </c>
      <c r="B12128" t="s">
        <v>12828</v>
      </c>
      <c r="C12128" t="s">
        <v>59</v>
      </c>
      <c r="D12128">
        <v>55.28</v>
      </c>
    </row>
    <row r="12129" spans="1:4" x14ac:dyDescent="0.2">
      <c r="A12129">
        <v>104203</v>
      </c>
      <c r="B12129" t="s">
        <v>12829</v>
      </c>
      <c r="C12129" t="s">
        <v>59</v>
      </c>
      <c r="D12129">
        <v>59.2</v>
      </c>
    </row>
    <row r="12130" spans="1:4" x14ac:dyDescent="0.2">
      <c r="A12130">
        <v>104224</v>
      </c>
      <c r="B12130" t="s">
        <v>12830</v>
      </c>
      <c r="C12130" t="s">
        <v>59</v>
      </c>
      <c r="D12130">
        <v>71.33</v>
      </c>
    </row>
    <row r="12131" spans="1:4" x14ac:dyDescent="0.2">
      <c r="A12131">
        <v>104204</v>
      </c>
      <c r="B12131" t="s">
        <v>12831</v>
      </c>
      <c r="C12131" t="s">
        <v>59</v>
      </c>
      <c r="D12131">
        <v>76.430000000000007</v>
      </c>
    </row>
    <row r="12132" spans="1:4" x14ac:dyDescent="0.2">
      <c r="A12132">
        <v>104228</v>
      </c>
      <c r="B12132" t="s">
        <v>12832</v>
      </c>
      <c r="C12132" t="s">
        <v>59</v>
      </c>
      <c r="D12132">
        <v>78.8</v>
      </c>
    </row>
    <row r="12133" spans="1:4" x14ac:dyDescent="0.2">
      <c r="A12133">
        <v>104205</v>
      </c>
      <c r="B12133" t="s">
        <v>12833</v>
      </c>
      <c r="C12133" t="s">
        <v>59</v>
      </c>
      <c r="D12133">
        <v>83.9</v>
      </c>
    </row>
    <row r="12134" spans="1:4" x14ac:dyDescent="0.2">
      <c r="A12134">
        <v>104232</v>
      </c>
      <c r="B12134" t="s">
        <v>12834</v>
      </c>
      <c r="C12134" t="s">
        <v>59</v>
      </c>
      <c r="D12134">
        <v>86.98</v>
      </c>
    </row>
    <row r="12135" spans="1:4" x14ac:dyDescent="0.2">
      <c r="A12135">
        <v>104206</v>
      </c>
      <c r="B12135" t="s">
        <v>12835</v>
      </c>
      <c r="C12135" t="s">
        <v>59</v>
      </c>
      <c r="D12135">
        <v>92.58</v>
      </c>
    </row>
    <row r="12136" spans="1:4" x14ac:dyDescent="0.2">
      <c r="A12136">
        <v>104236</v>
      </c>
      <c r="B12136" t="s">
        <v>12836</v>
      </c>
      <c r="C12136" t="s">
        <v>59</v>
      </c>
      <c r="D12136">
        <v>42.17</v>
      </c>
    </row>
    <row r="12137" spans="1:4" x14ac:dyDescent="0.2">
      <c r="A12137">
        <v>104207</v>
      </c>
      <c r="B12137" t="s">
        <v>12837</v>
      </c>
      <c r="C12137" t="s">
        <v>59</v>
      </c>
      <c r="D12137">
        <v>44.58</v>
      </c>
    </row>
    <row r="12138" spans="1:4" x14ac:dyDescent="0.2">
      <c r="A12138">
        <v>104240</v>
      </c>
      <c r="B12138" t="s">
        <v>12838</v>
      </c>
      <c r="C12138" t="s">
        <v>59</v>
      </c>
      <c r="D12138">
        <v>57.83</v>
      </c>
    </row>
    <row r="12139" spans="1:4" x14ac:dyDescent="0.2">
      <c r="A12139">
        <v>104208</v>
      </c>
      <c r="B12139" t="s">
        <v>12839</v>
      </c>
      <c r="C12139" t="s">
        <v>59</v>
      </c>
      <c r="D12139">
        <v>61.29</v>
      </c>
    </row>
    <row r="12140" spans="1:4" x14ac:dyDescent="0.2">
      <c r="A12140">
        <v>104244</v>
      </c>
      <c r="B12140" t="s">
        <v>12840</v>
      </c>
      <c r="C12140" t="s">
        <v>59</v>
      </c>
      <c r="D12140">
        <v>64.849999999999994</v>
      </c>
    </row>
    <row r="12141" spans="1:4" x14ac:dyDescent="0.2">
      <c r="A12141">
        <v>104209</v>
      </c>
      <c r="B12141" t="s">
        <v>12841</v>
      </c>
      <c r="C12141" t="s">
        <v>59</v>
      </c>
      <c r="D12141">
        <v>68.319999999999993</v>
      </c>
    </row>
    <row r="12142" spans="1:4" x14ac:dyDescent="0.2">
      <c r="A12142">
        <v>104248</v>
      </c>
      <c r="B12142" t="s">
        <v>12842</v>
      </c>
      <c r="C12142" t="s">
        <v>59</v>
      </c>
      <c r="D12142">
        <v>67.7</v>
      </c>
    </row>
    <row r="12143" spans="1:4" x14ac:dyDescent="0.2">
      <c r="A12143">
        <v>104210</v>
      </c>
      <c r="B12143" t="s">
        <v>12843</v>
      </c>
      <c r="C12143" t="s">
        <v>59</v>
      </c>
      <c r="D12143">
        <v>71.06</v>
      </c>
    </row>
    <row r="12144" spans="1:4" x14ac:dyDescent="0.2">
      <c r="A12144">
        <v>104252</v>
      </c>
      <c r="B12144" t="s">
        <v>12844</v>
      </c>
      <c r="C12144" t="s">
        <v>59</v>
      </c>
      <c r="D12144">
        <v>75.11</v>
      </c>
    </row>
    <row r="12145" spans="1:4" x14ac:dyDescent="0.2">
      <c r="A12145">
        <v>104211</v>
      </c>
      <c r="B12145" t="s">
        <v>12845</v>
      </c>
      <c r="C12145" t="s">
        <v>59</v>
      </c>
      <c r="D12145">
        <v>82.17</v>
      </c>
    </row>
    <row r="12146" spans="1:4" x14ac:dyDescent="0.2">
      <c r="A12146">
        <v>104212</v>
      </c>
      <c r="B12146" t="s">
        <v>12846</v>
      </c>
      <c r="C12146" t="s">
        <v>59</v>
      </c>
      <c r="D12146">
        <v>98.94</v>
      </c>
    </row>
    <row r="12147" spans="1:4" x14ac:dyDescent="0.2">
      <c r="A12147">
        <v>104213</v>
      </c>
      <c r="B12147" t="s">
        <v>12847</v>
      </c>
      <c r="C12147" t="s">
        <v>59</v>
      </c>
      <c r="D12147">
        <v>105.97</v>
      </c>
    </row>
    <row r="12148" spans="1:4" x14ac:dyDescent="0.2">
      <c r="A12148">
        <v>104214</v>
      </c>
      <c r="B12148" t="s">
        <v>12848</v>
      </c>
      <c r="C12148" t="s">
        <v>59</v>
      </c>
      <c r="D12148">
        <v>126.19</v>
      </c>
    </row>
    <row r="12149" spans="1:4" x14ac:dyDescent="0.2">
      <c r="A12149">
        <v>104215</v>
      </c>
      <c r="B12149" t="s">
        <v>12849</v>
      </c>
      <c r="C12149" t="s">
        <v>59</v>
      </c>
      <c r="D12149">
        <v>77.33</v>
      </c>
    </row>
    <row r="12150" spans="1:4" x14ac:dyDescent="0.2">
      <c r="A12150">
        <v>104216</v>
      </c>
      <c r="B12150" t="s">
        <v>12850</v>
      </c>
      <c r="C12150" t="s">
        <v>59</v>
      </c>
      <c r="D12150">
        <v>94.03</v>
      </c>
    </row>
    <row r="12151" spans="1:4" x14ac:dyDescent="0.2">
      <c r="A12151">
        <v>104217</v>
      </c>
      <c r="B12151" t="s">
        <v>12851</v>
      </c>
      <c r="C12151" t="s">
        <v>59</v>
      </c>
      <c r="D12151">
        <v>51.5</v>
      </c>
    </row>
    <row r="12152" spans="1:4" x14ac:dyDescent="0.2">
      <c r="A12152">
        <v>104221</v>
      </c>
      <c r="B12152" t="s">
        <v>12852</v>
      </c>
      <c r="C12152" t="s">
        <v>59</v>
      </c>
      <c r="D12152">
        <v>66.27</v>
      </c>
    </row>
    <row r="12153" spans="1:4" x14ac:dyDescent="0.2">
      <c r="A12153">
        <v>104225</v>
      </c>
      <c r="B12153" t="s">
        <v>12853</v>
      </c>
      <c r="C12153" t="s">
        <v>59</v>
      </c>
      <c r="D12153">
        <v>73.040000000000006</v>
      </c>
    </row>
    <row r="12154" spans="1:4" x14ac:dyDescent="0.2">
      <c r="A12154">
        <v>104229</v>
      </c>
      <c r="B12154" t="s">
        <v>12854</v>
      </c>
      <c r="C12154" t="s">
        <v>59</v>
      </c>
      <c r="D12154">
        <v>85.53</v>
      </c>
    </row>
    <row r="12155" spans="1:4" x14ac:dyDescent="0.2">
      <c r="A12155">
        <v>104233</v>
      </c>
      <c r="B12155" t="s">
        <v>12855</v>
      </c>
      <c r="C12155" t="s">
        <v>59</v>
      </c>
      <c r="D12155">
        <v>39.28</v>
      </c>
    </row>
    <row r="12156" spans="1:4" x14ac:dyDescent="0.2">
      <c r="A12156">
        <v>104237</v>
      </c>
      <c r="B12156" t="s">
        <v>12856</v>
      </c>
      <c r="C12156" t="s">
        <v>59</v>
      </c>
      <c r="D12156">
        <v>53.65</v>
      </c>
    </row>
    <row r="12157" spans="1:4" x14ac:dyDescent="0.2">
      <c r="A12157">
        <v>104241</v>
      </c>
      <c r="B12157" t="s">
        <v>12857</v>
      </c>
      <c r="C12157" t="s">
        <v>59</v>
      </c>
      <c r="D12157">
        <v>59.98</v>
      </c>
    </row>
    <row r="12158" spans="1:4" x14ac:dyDescent="0.2">
      <c r="A12158">
        <v>104245</v>
      </c>
      <c r="B12158" t="s">
        <v>12858</v>
      </c>
      <c r="C12158" t="s">
        <v>59</v>
      </c>
      <c r="D12158">
        <v>65.430000000000007</v>
      </c>
    </row>
    <row r="12159" spans="1:4" x14ac:dyDescent="0.2">
      <c r="A12159">
        <v>104249</v>
      </c>
      <c r="B12159" t="s">
        <v>12859</v>
      </c>
      <c r="C12159" t="s">
        <v>59</v>
      </c>
      <c r="D12159">
        <v>69.709999999999994</v>
      </c>
    </row>
    <row r="12160" spans="1:4" x14ac:dyDescent="0.2">
      <c r="A12160">
        <v>104253</v>
      </c>
      <c r="B12160" t="s">
        <v>12860</v>
      </c>
      <c r="C12160" t="s">
        <v>59</v>
      </c>
      <c r="D12160">
        <v>84.08</v>
      </c>
    </row>
    <row r="12161" spans="1:4" x14ac:dyDescent="0.2">
      <c r="A12161">
        <v>104256</v>
      </c>
      <c r="B12161" t="s">
        <v>12861</v>
      </c>
      <c r="C12161" t="s">
        <v>59</v>
      </c>
      <c r="D12161">
        <v>90.77</v>
      </c>
    </row>
    <row r="12162" spans="1:4" x14ac:dyDescent="0.2">
      <c r="A12162">
        <v>104260</v>
      </c>
      <c r="B12162" t="s">
        <v>12862</v>
      </c>
      <c r="C12162" t="s">
        <v>59</v>
      </c>
      <c r="D12162">
        <v>97.79</v>
      </c>
    </row>
    <row r="12163" spans="1:4" x14ac:dyDescent="0.2">
      <c r="A12163">
        <v>104264</v>
      </c>
      <c r="B12163" t="s">
        <v>12863</v>
      </c>
      <c r="C12163" t="s">
        <v>59</v>
      </c>
      <c r="D12163">
        <v>116.1</v>
      </c>
    </row>
    <row r="12164" spans="1:4" x14ac:dyDescent="0.2">
      <c r="A12164">
        <v>87792</v>
      </c>
      <c r="B12164" t="s">
        <v>396</v>
      </c>
      <c r="C12164" t="s">
        <v>59</v>
      </c>
      <c r="D12164">
        <v>41.46</v>
      </c>
    </row>
    <row r="12165" spans="1:4" x14ac:dyDescent="0.2">
      <c r="A12165">
        <v>87797</v>
      </c>
      <c r="B12165" t="s">
        <v>12864</v>
      </c>
      <c r="C12165" t="s">
        <v>59</v>
      </c>
      <c r="D12165">
        <v>56.89</v>
      </c>
    </row>
    <row r="12166" spans="1:4" x14ac:dyDescent="0.2">
      <c r="A12166">
        <v>87801</v>
      </c>
      <c r="B12166" t="s">
        <v>12865</v>
      </c>
      <c r="C12166" t="s">
        <v>59</v>
      </c>
      <c r="D12166">
        <v>63.22</v>
      </c>
    </row>
    <row r="12167" spans="1:4" x14ac:dyDescent="0.2">
      <c r="A12167">
        <v>87805</v>
      </c>
      <c r="B12167" t="s">
        <v>12866</v>
      </c>
      <c r="C12167" t="s">
        <v>59</v>
      </c>
      <c r="D12167">
        <v>69</v>
      </c>
    </row>
    <row r="12168" spans="1:4" x14ac:dyDescent="0.2">
      <c r="A12168">
        <v>87775</v>
      </c>
      <c r="B12168" t="s">
        <v>12867</v>
      </c>
      <c r="C12168" t="s">
        <v>59</v>
      </c>
      <c r="D12168">
        <v>55.21</v>
      </c>
    </row>
    <row r="12169" spans="1:4" x14ac:dyDescent="0.2">
      <c r="A12169">
        <v>87779</v>
      </c>
      <c r="B12169" t="s">
        <v>12868</v>
      </c>
      <c r="C12169" t="s">
        <v>59</v>
      </c>
      <c r="D12169">
        <v>71.03</v>
      </c>
    </row>
    <row r="12170" spans="1:4" x14ac:dyDescent="0.2">
      <c r="A12170">
        <v>87784</v>
      </c>
      <c r="B12170" t="s">
        <v>12869</v>
      </c>
      <c r="C12170" t="s">
        <v>59</v>
      </c>
      <c r="D12170">
        <v>77.8</v>
      </c>
    </row>
    <row r="12171" spans="1:4" x14ac:dyDescent="0.2">
      <c r="A12171">
        <v>87788</v>
      </c>
      <c r="B12171" t="s">
        <v>12870</v>
      </c>
      <c r="C12171" t="s">
        <v>59</v>
      </c>
      <c r="D12171">
        <v>91.42</v>
      </c>
    </row>
    <row r="12172" spans="1:4" x14ac:dyDescent="0.2">
      <c r="A12172">
        <v>87809</v>
      </c>
      <c r="B12172" t="s">
        <v>12871</v>
      </c>
      <c r="C12172" t="s">
        <v>59</v>
      </c>
      <c r="D12172">
        <v>76.38</v>
      </c>
    </row>
    <row r="12173" spans="1:4" x14ac:dyDescent="0.2">
      <c r="A12173">
        <v>87813</v>
      </c>
      <c r="B12173" t="s">
        <v>12872</v>
      </c>
      <c r="C12173" t="s">
        <v>59</v>
      </c>
      <c r="D12173">
        <v>91.79</v>
      </c>
    </row>
    <row r="12174" spans="1:4" x14ac:dyDescent="0.2">
      <c r="A12174">
        <v>104257</v>
      </c>
      <c r="B12174" t="s">
        <v>12873</v>
      </c>
      <c r="C12174" t="s">
        <v>59</v>
      </c>
      <c r="D12174">
        <v>90.41</v>
      </c>
    </row>
    <row r="12175" spans="1:4" x14ac:dyDescent="0.2">
      <c r="A12175">
        <v>87817</v>
      </c>
      <c r="B12175" t="s">
        <v>12874</v>
      </c>
      <c r="C12175" t="s">
        <v>59</v>
      </c>
      <c r="D12175">
        <v>98.12</v>
      </c>
    </row>
    <row r="12176" spans="1:4" x14ac:dyDescent="0.2">
      <c r="A12176">
        <v>104261</v>
      </c>
      <c r="B12176" t="s">
        <v>12875</v>
      </c>
      <c r="C12176" t="s">
        <v>59</v>
      </c>
      <c r="D12176">
        <v>116.32</v>
      </c>
    </row>
    <row r="12177" spans="1:4" x14ac:dyDescent="0.2">
      <c r="A12177">
        <v>87821</v>
      </c>
      <c r="B12177" t="s">
        <v>12876</v>
      </c>
      <c r="C12177" t="s">
        <v>59</v>
      </c>
      <c r="D12177">
        <v>126.84</v>
      </c>
    </row>
    <row r="12178" spans="1:4" x14ac:dyDescent="0.2">
      <c r="A12178">
        <v>87825</v>
      </c>
      <c r="B12178" t="s">
        <v>12877</v>
      </c>
      <c r="C12178" t="s">
        <v>59</v>
      </c>
      <c r="D12178">
        <v>72.040000000000006</v>
      </c>
    </row>
    <row r="12179" spans="1:4" x14ac:dyDescent="0.2">
      <c r="A12179">
        <v>87829</v>
      </c>
      <c r="B12179" t="s">
        <v>12878</v>
      </c>
      <c r="C12179" t="s">
        <v>59</v>
      </c>
      <c r="D12179">
        <v>87.52</v>
      </c>
    </row>
    <row r="12180" spans="1:4" x14ac:dyDescent="0.2">
      <c r="A12180">
        <v>87557</v>
      </c>
      <c r="B12180" t="s">
        <v>12879</v>
      </c>
      <c r="C12180" t="s">
        <v>59</v>
      </c>
      <c r="D12180">
        <v>60</v>
      </c>
    </row>
    <row r="12181" spans="1:4" x14ac:dyDescent="0.2">
      <c r="A12181">
        <v>87539</v>
      </c>
      <c r="B12181" t="s">
        <v>12880</v>
      </c>
      <c r="C12181" t="s">
        <v>59</v>
      </c>
      <c r="D12181">
        <v>91.85</v>
      </c>
    </row>
    <row r="12182" spans="1:4" x14ac:dyDescent="0.2">
      <c r="A12182">
        <v>104972</v>
      </c>
      <c r="B12182" t="s">
        <v>12881</v>
      </c>
      <c r="C12182" t="s">
        <v>59</v>
      </c>
      <c r="D12182">
        <v>34.659999999999997</v>
      </c>
    </row>
    <row r="12183" spans="1:4" x14ac:dyDescent="0.2">
      <c r="A12183">
        <v>104954</v>
      </c>
      <c r="B12183" t="s">
        <v>12882</v>
      </c>
      <c r="C12183" t="s">
        <v>59</v>
      </c>
      <c r="D12183">
        <v>48.4</v>
      </c>
    </row>
    <row r="12184" spans="1:4" x14ac:dyDescent="0.2">
      <c r="A12184">
        <v>104976</v>
      </c>
      <c r="B12184" t="s">
        <v>12883</v>
      </c>
      <c r="C12184" t="s">
        <v>59</v>
      </c>
      <c r="D12184">
        <v>30.87</v>
      </c>
    </row>
    <row r="12185" spans="1:4" x14ac:dyDescent="0.2">
      <c r="A12185">
        <v>104966</v>
      </c>
      <c r="B12185" t="s">
        <v>12884</v>
      </c>
      <c r="C12185" t="s">
        <v>59</v>
      </c>
      <c r="D12185">
        <v>44.61</v>
      </c>
    </row>
    <row r="12186" spans="1:4" x14ac:dyDescent="0.2">
      <c r="A12186">
        <v>104968</v>
      </c>
      <c r="B12186" t="s">
        <v>12885</v>
      </c>
      <c r="C12186" t="s">
        <v>59</v>
      </c>
      <c r="D12186">
        <v>41.04</v>
      </c>
    </row>
    <row r="12187" spans="1:4" x14ac:dyDescent="0.2">
      <c r="A12187">
        <v>104962</v>
      </c>
      <c r="B12187" t="s">
        <v>12886</v>
      </c>
      <c r="C12187" t="s">
        <v>59</v>
      </c>
      <c r="D12187">
        <v>54.78</v>
      </c>
    </row>
    <row r="12188" spans="1:4" x14ac:dyDescent="0.2">
      <c r="A12188">
        <v>87550</v>
      </c>
      <c r="B12188" t="s">
        <v>12887</v>
      </c>
      <c r="C12188" t="s">
        <v>59</v>
      </c>
      <c r="D12188">
        <v>27.62</v>
      </c>
    </row>
    <row r="12189" spans="1:4" x14ac:dyDescent="0.2">
      <c r="A12189">
        <v>87532</v>
      </c>
      <c r="B12189" t="s">
        <v>12888</v>
      </c>
      <c r="C12189" t="s">
        <v>59</v>
      </c>
      <c r="D12189">
        <v>39.46</v>
      </c>
    </row>
    <row r="12190" spans="1:4" x14ac:dyDescent="0.2">
      <c r="A12190">
        <v>87554</v>
      </c>
      <c r="B12190" t="s">
        <v>12889</v>
      </c>
      <c r="C12190" t="s">
        <v>59</v>
      </c>
      <c r="D12190">
        <v>25.16</v>
      </c>
    </row>
    <row r="12191" spans="1:4" x14ac:dyDescent="0.2">
      <c r="A12191">
        <v>87536</v>
      </c>
      <c r="B12191" t="s">
        <v>12890</v>
      </c>
      <c r="C12191" t="s">
        <v>59</v>
      </c>
      <c r="D12191">
        <v>37.01</v>
      </c>
    </row>
    <row r="12192" spans="1:4" x14ac:dyDescent="0.2">
      <c r="A12192">
        <v>87528</v>
      </c>
      <c r="B12192" t="s">
        <v>12891</v>
      </c>
      <c r="C12192" t="s">
        <v>59</v>
      </c>
      <c r="D12192">
        <v>43.57</v>
      </c>
    </row>
    <row r="12193" spans="1:4" x14ac:dyDescent="0.2">
      <c r="A12193">
        <v>87546</v>
      </c>
      <c r="B12193" t="s">
        <v>12892</v>
      </c>
      <c r="C12193" t="s">
        <v>59</v>
      </c>
      <c r="D12193">
        <v>31.73</v>
      </c>
    </row>
    <row r="12194" spans="1:4" x14ac:dyDescent="0.2">
      <c r="A12194">
        <v>104971</v>
      </c>
      <c r="B12194" t="s">
        <v>12893</v>
      </c>
      <c r="C12194" t="s">
        <v>59</v>
      </c>
      <c r="D12194">
        <v>32.14</v>
      </c>
    </row>
    <row r="12195" spans="1:4" x14ac:dyDescent="0.2">
      <c r="A12195">
        <v>104965</v>
      </c>
      <c r="B12195" t="s">
        <v>12894</v>
      </c>
      <c r="C12195" t="s">
        <v>59</v>
      </c>
      <c r="D12195">
        <v>44.45</v>
      </c>
    </row>
    <row r="12196" spans="1:4" x14ac:dyDescent="0.2">
      <c r="A12196">
        <v>104975</v>
      </c>
      <c r="B12196" t="s">
        <v>12895</v>
      </c>
      <c r="C12196" t="s">
        <v>59</v>
      </c>
      <c r="D12196">
        <v>28.35</v>
      </c>
    </row>
    <row r="12197" spans="1:4" x14ac:dyDescent="0.2">
      <c r="A12197">
        <v>104957</v>
      </c>
      <c r="B12197" t="s">
        <v>12896</v>
      </c>
      <c r="C12197" t="s">
        <v>59</v>
      </c>
      <c r="D12197">
        <v>40.659999999999997</v>
      </c>
    </row>
    <row r="12198" spans="1:4" x14ac:dyDescent="0.2">
      <c r="A12198">
        <v>104967</v>
      </c>
      <c r="B12198" t="s">
        <v>12897</v>
      </c>
      <c r="C12198" t="s">
        <v>59</v>
      </c>
      <c r="D12198">
        <v>38.520000000000003</v>
      </c>
    </row>
    <row r="12199" spans="1:4" x14ac:dyDescent="0.2">
      <c r="A12199">
        <v>104961</v>
      </c>
      <c r="B12199" t="s">
        <v>12898</v>
      </c>
      <c r="C12199" t="s">
        <v>59</v>
      </c>
      <c r="D12199">
        <v>50.83</v>
      </c>
    </row>
    <row r="12200" spans="1:4" x14ac:dyDescent="0.2">
      <c r="A12200">
        <v>87549</v>
      </c>
      <c r="B12200" t="s">
        <v>12899</v>
      </c>
      <c r="C12200" t="s">
        <v>59</v>
      </c>
      <c r="D12200">
        <v>25.1</v>
      </c>
    </row>
    <row r="12201" spans="1:4" x14ac:dyDescent="0.2">
      <c r="A12201">
        <v>87531</v>
      </c>
      <c r="B12201" t="s">
        <v>12900</v>
      </c>
      <c r="C12201" t="s">
        <v>59</v>
      </c>
      <c r="D12201">
        <v>35.51</v>
      </c>
    </row>
    <row r="12202" spans="1:4" x14ac:dyDescent="0.2">
      <c r="A12202">
        <v>87553</v>
      </c>
      <c r="B12202" t="s">
        <v>12901</v>
      </c>
      <c r="C12202" t="s">
        <v>59</v>
      </c>
      <c r="D12202">
        <v>22.64</v>
      </c>
    </row>
    <row r="12203" spans="1:4" x14ac:dyDescent="0.2">
      <c r="A12203">
        <v>87535</v>
      </c>
      <c r="B12203" t="s">
        <v>12902</v>
      </c>
      <c r="C12203" t="s">
        <v>59</v>
      </c>
      <c r="D12203">
        <v>33.06</v>
      </c>
    </row>
    <row r="12204" spans="1:4" x14ac:dyDescent="0.2">
      <c r="A12204">
        <v>87527</v>
      </c>
      <c r="B12204" t="s">
        <v>12903</v>
      </c>
      <c r="C12204" t="s">
        <v>59</v>
      </c>
      <c r="D12204">
        <v>39.619999999999997</v>
      </c>
    </row>
    <row r="12205" spans="1:4" x14ac:dyDescent="0.2">
      <c r="A12205">
        <v>87545</v>
      </c>
      <c r="B12205" t="s">
        <v>12904</v>
      </c>
      <c r="C12205" t="s">
        <v>59</v>
      </c>
      <c r="D12205">
        <v>29.21</v>
      </c>
    </row>
    <row r="12206" spans="1:4" x14ac:dyDescent="0.2">
      <c r="A12206">
        <v>104960</v>
      </c>
      <c r="B12206" t="s">
        <v>12905</v>
      </c>
      <c r="C12206" t="s">
        <v>59</v>
      </c>
      <c r="D12206">
        <v>58.56</v>
      </c>
    </row>
    <row r="12207" spans="1:4" x14ac:dyDescent="0.2">
      <c r="A12207">
        <v>87561</v>
      </c>
      <c r="B12207" t="s">
        <v>12906</v>
      </c>
      <c r="C12207" t="s">
        <v>59</v>
      </c>
      <c r="D12207">
        <v>59.47</v>
      </c>
    </row>
    <row r="12208" spans="1:4" x14ac:dyDescent="0.2">
      <c r="A12208">
        <v>104953</v>
      </c>
      <c r="B12208" t="s">
        <v>12907</v>
      </c>
      <c r="C12208" t="s">
        <v>59</v>
      </c>
      <c r="D12208">
        <v>90.41</v>
      </c>
    </row>
    <row r="12209" spans="1:4" x14ac:dyDescent="0.2">
      <c r="A12209">
        <v>87543</v>
      </c>
      <c r="B12209" t="s">
        <v>12908</v>
      </c>
      <c r="C12209" t="s">
        <v>59</v>
      </c>
      <c r="D12209">
        <v>33.85</v>
      </c>
    </row>
    <row r="12210" spans="1:4" x14ac:dyDescent="0.2">
      <c r="A12210">
        <v>104959</v>
      </c>
      <c r="B12210" t="s">
        <v>12909</v>
      </c>
      <c r="C12210" t="s">
        <v>59</v>
      </c>
      <c r="D12210">
        <v>25.78</v>
      </c>
    </row>
    <row r="12211" spans="1:4" x14ac:dyDescent="0.2">
      <c r="A12211">
        <v>104958</v>
      </c>
      <c r="B12211" t="s">
        <v>12910</v>
      </c>
      <c r="C12211" t="s">
        <v>59</v>
      </c>
      <c r="D12211">
        <v>23.26</v>
      </c>
    </row>
    <row r="12212" spans="1:4" x14ac:dyDescent="0.2">
      <c r="A12212">
        <v>104970</v>
      </c>
      <c r="B12212" t="s">
        <v>12911</v>
      </c>
      <c r="C12212" t="s">
        <v>59</v>
      </c>
      <c r="D12212">
        <v>36.5</v>
      </c>
    </row>
    <row r="12213" spans="1:4" x14ac:dyDescent="0.2">
      <c r="A12213">
        <v>104964</v>
      </c>
      <c r="B12213" t="s">
        <v>12912</v>
      </c>
      <c r="C12213" t="s">
        <v>59</v>
      </c>
      <c r="D12213">
        <v>50.25</v>
      </c>
    </row>
    <row r="12214" spans="1:4" x14ac:dyDescent="0.2">
      <c r="A12214">
        <v>104956</v>
      </c>
      <c r="B12214" t="s">
        <v>12913</v>
      </c>
      <c r="C12214" t="s">
        <v>59</v>
      </c>
      <c r="D12214">
        <v>45.56</v>
      </c>
    </row>
    <row r="12215" spans="1:4" x14ac:dyDescent="0.2">
      <c r="A12215">
        <v>104974</v>
      </c>
      <c r="B12215" t="s">
        <v>12914</v>
      </c>
      <c r="C12215" t="s">
        <v>59</v>
      </c>
      <c r="D12215">
        <v>31.82</v>
      </c>
    </row>
    <row r="12216" spans="1:4" x14ac:dyDescent="0.2">
      <c r="A12216">
        <v>87548</v>
      </c>
      <c r="B12216" t="s">
        <v>12915</v>
      </c>
      <c r="C12216" t="s">
        <v>59</v>
      </c>
      <c r="D12216">
        <v>28.8</v>
      </c>
    </row>
    <row r="12217" spans="1:4" x14ac:dyDescent="0.2">
      <c r="A12217">
        <v>87530</v>
      </c>
      <c r="B12217" t="s">
        <v>12916</v>
      </c>
      <c r="C12217" t="s">
        <v>59</v>
      </c>
      <c r="D12217">
        <v>40.659999999999997</v>
      </c>
    </row>
    <row r="12218" spans="1:4" x14ac:dyDescent="0.2">
      <c r="A12218">
        <v>104952</v>
      </c>
      <c r="B12218" t="s">
        <v>12917</v>
      </c>
      <c r="C12218" t="s">
        <v>59</v>
      </c>
      <c r="D12218">
        <v>37.630000000000003</v>
      </c>
    </row>
    <row r="12219" spans="1:4" x14ac:dyDescent="0.2">
      <c r="A12219">
        <v>104969</v>
      </c>
      <c r="B12219" t="s">
        <v>12918</v>
      </c>
      <c r="C12219" t="s">
        <v>59</v>
      </c>
      <c r="D12219">
        <v>33.979999999999997</v>
      </c>
    </row>
    <row r="12220" spans="1:4" x14ac:dyDescent="0.2">
      <c r="A12220">
        <v>104963</v>
      </c>
      <c r="B12220" t="s">
        <v>12919</v>
      </c>
      <c r="C12220" t="s">
        <v>59</v>
      </c>
      <c r="D12220">
        <v>46.3</v>
      </c>
    </row>
    <row r="12221" spans="1:4" x14ac:dyDescent="0.2">
      <c r="A12221">
        <v>104955</v>
      </c>
      <c r="B12221" t="s">
        <v>12920</v>
      </c>
      <c r="C12221" t="s">
        <v>59</v>
      </c>
      <c r="D12221">
        <v>41.61</v>
      </c>
    </row>
    <row r="12222" spans="1:4" x14ac:dyDescent="0.2">
      <c r="A12222">
        <v>104973</v>
      </c>
      <c r="B12222" t="s">
        <v>12921</v>
      </c>
      <c r="C12222" t="s">
        <v>59</v>
      </c>
      <c r="D12222">
        <v>29.3</v>
      </c>
    </row>
    <row r="12223" spans="1:4" x14ac:dyDescent="0.2">
      <c r="A12223">
        <v>87547</v>
      </c>
      <c r="B12223" t="s">
        <v>12922</v>
      </c>
      <c r="C12223" t="s">
        <v>59</v>
      </c>
      <c r="D12223">
        <v>26.28</v>
      </c>
    </row>
    <row r="12224" spans="1:4" x14ac:dyDescent="0.2">
      <c r="A12224">
        <v>87529</v>
      </c>
      <c r="B12224" t="s">
        <v>12923</v>
      </c>
      <c r="C12224" t="s">
        <v>59</v>
      </c>
      <c r="D12224">
        <v>36.71</v>
      </c>
    </row>
    <row r="12225" spans="1:4" x14ac:dyDescent="0.2">
      <c r="A12225">
        <v>104951</v>
      </c>
      <c r="B12225" t="s">
        <v>12924</v>
      </c>
      <c r="C12225" t="s">
        <v>59</v>
      </c>
      <c r="D12225">
        <v>33.68</v>
      </c>
    </row>
    <row r="12226" spans="1:4" x14ac:dyDescent="0.2">
      <c r="A12226">
        <v>104978</v>
      </c>
      <c r="B12226" t="s">
        <v>12925</v>
      </c>
      <c r="C12226" t="s">
        <v>59</v>
      </c>
      <c r="D12226">
        <v>36.299999999999997</v>
      </c>
    </row>
    <row r="12227" spans="1:4" x14ac:dyDescent="0.2">
      <c r="A12227">
        <v>104977</v>
      </c>
      <c r="B12227" t="s">
        <v>12926</v>
      </c>
      <c r="C12227" t="s">
        <v>59</v>
      </c>
      <c r="D12227">
        <v>48.46</v>
      </c>
    </row>
    <row r="12228" spans="1:4" x14ac:dyDescent="0.2">
      <c r="A12228">
        <v>90408</v>
      </c>
      <c r="B12228" t="s">
        <v>12927</v>
      </c>
      <c r="C12228" t="s">
        <v>59</v>
      </c>
      <c r="D12228">
        <v>31.96</v>
      </c>
    </row>
    <row r="12229" spans="1:4" x14ac:dyDescent="0.2">
      <c r="A12229">
        <v>90406</v>
      </c>
      <c r="B12229" t="s">
        <v>12928</v>
      </c>
      <c r="C12229" t="s">
        <v>59</v>
      </c>
      <c r="D12229">
        <v>43.18</v>
      </c>
    </row>
    <row r="12230" spans="1:4" x14ac:dyDescent="0.2">
      <c r="A12230">
        <v>103313</v>
      </c>
      <c r="B12230" t="s">
        <v>12929</v>
      </c>
      <c r="C12230" t="s">
        <v>77</v>
      </c>
      <c r="D12230">
        <v>0</v>
      </c>
    </row>
    <row r="12231" spans="1:4" x14ac:dyDescent="0.2">
      <c r="A12231">
        <v>103309</v>
      </c>
      <c r="B12231" t="s">
        <v>12930</v>
      </c>
      <c r="C12231" t="s">
        <v>77</v>
      </c>
      <c r="D12231">
        <v>0</v>
      </c>
    </row>
    <row r="12232" spans="1:4" x14ac:dyDescent="0.2">
      <c r="A12232">
        <v>103312</v>
      </c>
      <c r="B12232" t="s">
        <v>12931</v>
      </c>
      <c r="C12232" t="s">
        <v>77</v>
      </c>
      <c r="D12232">
        <v>0</v>
      </c>
    </row>
    <row r="12233" spans="1:4" x14ac:dyDescent="0.2">
      <c r="A12233">
        <v>103296</v>
      </c>
      <c r="B12233" t="s">
        <v>12932</v>
      </c>
      <c r="C12233" t="s">
        <v>77</v>
      </c>
      <c r="D12233">
        <v>0</v>
      </c>
    </row>
    <row r="12234" spans="1:4" x14ac:dyDescent="0.2">
      <c r="A12234">
        <v>103300</v>
      </c>
      <c r="B12234" t="s">
        <v>12933</v>
      </c>
      <c r="C12234" t="s">
        <v>77</v>
      </c>
      <c r="D12234">
        <v>0</v>
      </c>
    </row>
    <row r="12235" spans="1:4" x14ac:dyDescent="0.2">
      <c r="A12235">
        <v>103301</v>
      </c>
      <c r="B12235" t="s">
        <v>12934</v>
      </c>
      <c r="C12235" t="s">
        <v>77</v>
      </c>
      <c r="D12235">
        <v>0</v>
      </c>
    </row>
    <row r="12236" spans="1:4" x14ac:dyDescent="0.2">
      <c r="A12236">
        <v>103304</v>
      </c>
      <c r="B12236" t="s">
        <v>12935</v>
      </c>
      <c r="C12236" t="s">
        <v>77</v>
      </c>
      <c r="D12236">
        <v>1247.1199999999999</v>
      </c>
    </row>
    <row r="12237" spans="1:4" x14ac:dyDescent="0.2">
      <c r="A12237">
        <v>103305</v>
      </c>
      <c r="B12237" t="s">
        <v>12936</v>
      </c>
      <c r="C12237" t="s">
        <v>77</v>
      </c>
      <c r="D12237">
        <v>0</v>
      </c>
    </row>
    <row r="12238" spans="1:4" x14ac:dyDescent="0.2">
      <c r="A12238">
        <v>103294</v>
      </c>
      <c r="B12238" t="s">
        <v>12937</v>
      </c>
      <c r="C12238" t="s">
        <v>77</v>
      </c>
      <c r="D12238">
        <v>0</v>
      </c>
    </row>
    <row r="12239" spans="1:4" x14ac:dyDescent="0.2">
      <c r="A12239">
        <v>103298</v>
      </c>
      <c r="B12239" t="s">
        <v>12938</v>
      </c>
      <c r="C12239" t="s">
        <v>77</v>
      </c>
      <c r="D12239">
        <v>0</v>
      </c>
    </row>
    <row r="12240" spans="1:4" x14ac:dyDescent="0.2">
      <c r="A12240">
        <v>103293</v>
      </c>
      <c r="B12240" t="s">
        <v>12939</v>
      </c>
      <c r="C12240" t="s">
        <v>77</v>
      </c>
      <c r="D12240">
        <v>0</v>
      </c>
    </row>
    <row r="12241" spans="1:4" x14ac:dyDescent="0.2">
      <c r="A12241">
        <v>103297</v>
      </c>
      <c r="B12241" t="s">
        <v>12940</v>
      </c>
      <c r="C12241" t="s">
        <v>77</v>
      </c>
      <c r="D12241">
        <v>0</v>
      </c>
    </row>
    <row r="12242" spans="1:4" x14ac:dyDescent="0.2">
      <c r="A12242">
        <v>103311</v>
      </c>
      <c r="B12242" t="s">
        <v>12941</v>
      </c>
      <c r="C12242" t="s">
        <v>77</v>
      </c>
      <c r="D12242">
        <v>0</v>
      </c>
    </row>
    <row r="12243" spans="1:4" x14ac:dyDescent="0.2">
      <c r="A12243">
        <v>103306</v>
      </c>
      <c r="B12243" t="s">
        <v>12942</v>
      </c>
      <c r="C12243" t="s">
        <v>77</v>
      </c>
      <c r="D12243">
        <v>0</v>
      </c>
    </row>
    <row r="12244" spans="1:4" x14ac:dyDescent="0.2">
      <c r="A12244">
        <v>103308</v>
      </c>
      <c r="B12244" t="s">
        <v>12943</v>
      </c>
      <c r="C12244" t="s">
        <v>77</v>
      </c>
      <c r="D12244">
        <v>0</v>
      </c>
    </row>
    <row r="12245" spans="1:4" x14ac:dyDescent="0.2">
      <c r="A12245">
        <v>103295</v>
      </c>
      <c r="B12245" t="s">
        <v>12944</v>
      </c>
      <c r="C12245" t="s">
        <v>77</v>
      </c>
      <c r="D12245">
        <v>0</v>
      </c>
    </row>
    <row r="12246" spans="1:4" x14ac:dyDescent="0.2">
      <c r="A12246">
        <v>103299</v>
      </c>
      <c r="B12246" t="s">
        <v>12945</v>
      </c>
      <c r="C12246" t="s">
        <v>77</v>
      </c>
      <c r="D12246">
        <v>0</v>
      </c>
    </row>
    <row r="12247" spans="1:4" x14ac:dyDescent="0.2">
      <c r="A12247">
        <v>103302</v>
      </c>
      <c r="B12247" t="s">
        <v>12946</v>
      </c>
      <c r="C12247" t="s">
        <v>77</v>
      </c>
      <c r="D12247">
        <v>0</v>
      </c>
    </row>
    <row r="12248" spans="1:4" x14ac:dyDescent="0.2">
      <c r="A12248">
        <v>103307</v>
      </c>
      <c r="B12248" t="s">
        <v>12947</v>
      </c>
      <c r="C12248" t="s">
        <v>77</v>
      </c>
      <c r="D12248">
        <v>1338.4</v>
      </c>
    </row>
    <row r="12249" spans="1:4" x14ac:dyDescent="0.2">
      <c r="A12249">
        <v>103310</v>
      </c>
      <c r="B12249" t="s">
        <v>12948</v>
      </c>
      <c r="C12249" t="s">
        <v>77</v>
      </c>
      <c r="D12249">
        <v>1289.8599999999999</v>
      </c>
    </row>
    <row r="12250" spans="1:4" x14ac:dyDescent="0.2">
      <c r="A12250">
        <v>103303</v>
      </c>
      <c r="B12250" t="s">
        <v>12949</v>
      </c>
      <c r="C12250" t="s">
        <v>77</v>
      </c>
      <c r="D12250">
        <v>0</v>
      </c>
    </row>
    <row r="12251" spans="1:4" x14ac:dyDescent="0.2">
      <c r="A12251">
        <v>103314</v>
      </c>
      <c r="B12251" t="s">
        <v>12950</v>
      </c>
      <c r="C12251" t="s">
        <v>59</v>
      </c>
      <c r="D12251">
        <v>222.51</v>
      </c>
    </row>
    <row r="12252" spans="1:4" x14ac:dyDescent="0.2">
      <c r="A12252">
        <v>103315</v>
      </c>
      <c r="B12252" t="s">
        <v>12951</v>
      </c>
      <c r="C12252" t="s">
        <v>59</v>
      </c>
      <c r="D12252">
        <v>214.34</v>
      </c>
    </row>
    <row r="12253" spans="1:4" x14ac:dyDescent="0.2">
      <c r="A12253">
        <v>105188</v>
      </c>
      <c r="B12253" t="s">
        <v>12952</v>
      </c>
      <c r="C12253" t="s">
        <v>59</v>
      </c>
      <c r="D12253">
        <v>216.76</v>
      </c>
    </row>
    <row r="12254" spans="1:4" x14ac:dyDescent="0.2">
      <c r="A12254">
        <v>87841</v>
      </c>
      <c r="B12254" t="s">
        <v>12953</v>
      </c>
      <c r="C12254" t="s">
        <v>59</v>
      </c>
      <c r="D12254">
        <v>196.85</v>
      </c>
    </row>
    <row r="12255" spans="1:4" x14ac:dyDescent="0.2">
      <c r="A12255">
        <v>87853</v>
      </c>
      <c r="B12255" t="s">
        <v>12954</v>
      </c>
      <c r="C12255" t="s">
        <v>59</v>
      </c>
      <c r="D12255">
        <v>218.85</v>
      </c>
    </row>
    <row r="12256" spans="1:4" x14ac:dyDescent="0.2">
      <c r="A12256">
        <v>105187</v>
      </c>
      <c r="B12256" t="s">
        <v>12955</v>
      </c>
      <c r="C12256" t="s">
        <v>59</v>
      </c>
      <c r="D12256">
        <v>298.05</v>
      </c>
    </row>
    <row r="12257" spans="1:4" x14ac:dyDescent="0.2">
      <c r="A12257">
        <v>87840</v>
      </c>
      <c r="B12257" t="s">
        <v>12956</v>
      </c>
      <c r="C12257" t="s">
        <v>59</v>
      </c>
      <c r="D12257">
        <v>278.14999999999998</v>
      </c>
    </row>
    <row r="12258" spans="1:4" x14ac:dyDescent="0.2">
      <c r="A12258">
        <v>87852</v>
      </c>
      <c r="B12258" t="s">
        <v>12957</v>
      </c>
      <c r="C12258" t="s">
        <v>59</v>
      </c>
      <c r="D12258">
        <v>300.14</v>
      </c>
    </row>
    <row r="12259" spans="1:4" x14ac:dyDescent="0.2">
      <c r="A12259">
        <v>105186</v>
      </c>
      <c r="B12259" t="s">
        <v>12958</v>
      </c>
      <c r="C12259" t="s">
        <v>59</v>
      </c>
      <c r="D12259">
        <v>222.89</v>
      </c>
    </row>
    <row r="12260" spans="1:4" x14ac:dyDescent="0.2">
      <c r="A12260">
        <v>87839</v>
      </c>
      <c r="B12260" t="s">
        <v>12959</v>
      </c>
      <c r="C12260" t="s">
        <v>59</v>
      </c>
      <c r="D12260">
        <v>203.29</v>
      </c>
    </row>
    <row r="12261" spans="1:4" x14ac:dyDescent="0.2">
      <c r="A12261">
        <v>87851</v>
      </c>
      <c r="B12261" t="s">
        <v>12960</v>
      </c>
      <c r="C12261" t="s">
        <v>59</v>
      </c>
      <c r="D12261">
        <v>225.6</v>
      </c>
    </row>
    <row r="12262" spans="1:4" x14ac:dyDescent="0.2">
      <c r="A12262">
        <v>105185</v>
      </c>
      <c r="B12262" t="s">
        <v>12961</v>
      </c>
      <c r="C12262" t="s">
        <v>59</v>
      </c>
      <c r="D12262">
        <v>304.92</v>
      </c>
    </row>
    <row r="12263" spans="1:4" x14ac:dyDescent="0.2">
      <c r="A12263">
        <v>87838</v>
      </c>
      <c r="B12263" t="s">
        <v>12962</v>
      </c>
      <c r="C12263" t="s">
        <v>59</v>
      </c>
      <c r="D12263">
        <v>285.37</v>
      </c>
    </row>
    <row r="12264" spans="1:4" x14ac:dyDescent="0.2">
      <c r="A12264">
        <v>87850</v>
      </c>
      <c r="B12264" t="s">
        <v>12963</v>
      </c>
      <c r="C12264" t="s">
        <v>59</v>
      </c>
      <c r="D12264">
        <v>307.69</v>
      </c>
    </row>
    <row r="12265" spans="1:4" x14ac:dyDescent="0.2">
      <c r="A12265">
        <v>105110</v>
      </c>
      <c r="B12265" t="s">
        <v>12964</v>
      </c>
      <c r="C12265" t="s">
        <v>54</v>
      </c>
      <c r="D12265">
        <v>152.13999999999999</v>
      </c>
    </row>
    <row r="12266" spans="1:4" x14ac:dyDescent="0.2">
      <c r="A12266">
        <v>105105</v>
      </c>
      <c r="B12266" t="s">
        <v>12965</v>
      </c>
      <c r="C12266" t="s">
        <v>54</v>
      </c>
      <c r="D12266">
        <v>48.16</v>
      </c>
    </row>
    <row r="12267" spans="1:4" x14ac:dyDescent="0.2">
      <c r="A12267">
        <v>105103</v>
      </c>
      <c r="B12267" t="s">
        <v>12966</v>
      </c>
      <c r="C12267" t="s">
        <v>54</v>
      </c>
      <c r="D12267">
        <v>68.59</v>
      </c>
    </row>
    <row r="12268" spans="1:4" x14ac:dyDescent="0.2">
      <c r="A12268">
        <v>105112</v>
      </c>
      <c r="B12268" t="s">
        <v>12967</v>
      </c>
      <c r="C12268" t="s">
        <v>54</v>
      </c>
      <c r="D12268">
        <v>127.02</v>
      </c>
    </row>
    <row r="12269" spans="1:4" x14ac:dyDescent="0.2">
      <c r="A12269">
        <v>105109</v>
      </c>
      <c r="B12269" t="s">
        <v>12968</v>
      </c>
      <c r="C12269" t="s">
        <v>77</v>
      </c>
      <c r="D12269">
        <v>0</v>
      </c>
    </row>
    <row r="12270" spans="1:4" x14ac:dyDescent="0.2">
      <c r="A12270">
        <v>105108</v>
      </c>
      <c r="B12270" t="s">
        <v>12969</v>
      </c>
      <c r="C12270" t="s">
        <v>77</v>
      </c>
      <c r="D12270">
        <v>0</v>
      </c>
    </row>
    <row r="12271" spans="1:4" x14ac:dyDescent="0.2">
      <c r="A12271">
        <v>105104</v>
      </c>
      <c r="B12271" t="s">
        <v>12970</v>
      </c>
      <c r="C12271" t="s">
        <v>77</v>
      </c>
      <c r="D12271">
        <v>4178.8599999999997</v>
      </c>
    </row>
    <row r="12272" spans="1:4" x14ac:dyDescent="0.2">
      <c r="A12272">
        <v>105107</v>
      </c>
      <c r="B12272" t="s">
        <v>12971</v>
      </c>
      <c r="C12272" t="s">
        <v>77</v>
      </c>
      <c r="D12272">
        <v>2305.62</v>
      </c>
    </row>
    <row r="12273" spans="1:4" x14ac:dyDescent="0.2">
      <c r="A12273">
        <v>105106</v>
      </c>
      <c r="B12273" t="s">
        <v>12972</v>
      </c>
      <c r="C12273" t="s">
        <v>77</v>
      </c>
      <c r="D12273">
        <v>1561.45</v>
      </c>
    </row>
    <row r="12274" spans="1:4" x14ac:dyDescent="0.2">
      <c r="A12274">
        <v>105111</v>
      </c>
      <c r="B12274" t="s">
        <v>12973</v>
      </c>
      <c r="C12274" t="s">
        <v>77</v>
      </c>
      <c r="D12274">
        <v>16187.67</v>
      </c>
    </row>
    <row r="12275" spans="1:4" x14ac:dyDescent="0.2">
      <c r="A12275">
        <v>98520</v>
      </c>
      <c r="B12275" t="s">
        <v>12974</v>
      </c>
      <c r="C12275" t="s">
        <v>59</v>
      </c>
      <c r="D12275">
        <v>4.82</v>
      </c>
    </row>
    <row r="12276" spans="1:4" x14ac:dyDescent="0.2">
      <c r="A12276">
        <v>98521</v>
      </c>
      <c r="B12276" t="s">
        <v>12975</v>
      </c>
      <c r="C12276" t="s">
        <v>59</v>
      </c>
      <c r="D12276">
        <v>0.35</v>
      </c>
    </row>
    <row r="12277" spans="1:4" x14ac:dyDescent="0.2">
      <c r="A12277">
        <v>105521</v>
      </c>
      <c r="B12277" t="s">
        <v>12976</v>
      </c>
      <c r="C12277" t="s">
        <v>59</v>
      </c>
      <c r="D12277">
        <v>3.25</v>
      </c>
    </row>
    <row r="12278" spans="1:4" x14ac:dyDescent="0.2">
      <c r="A12278">
        <v>98509</v>
      </c>
      <c r="B12278" t="s">
        <v>12977</v>
      </c>
      <c r="C12278" t="s">
        <v>77</v>
      </c>
      <c r="D12278">
        <v>85.99</v>
      </c>
    </row>
    <row r="12279" spans="1:4" x14ac:dyDescent="0.2">
      <c r="A12279">
        <v>98507</v>
      </c>
      <c r="B12279" t="s">
        <v>12978</v>
      </c>
      <c r="C12279" t="s">
        <v>77</v>
      </c>
      <c r="D12279">
        <v>0</v>
      </c>
    </row>
    <row r="12280" spans="1:4" x14ac:dyDescent="0.2">
      <c r="A12280">
        <v>98508</v>
      </c>
      <c r="B12280" t="s">
        <v>12979</v>
      </c>
      <c r="C12280" t="s">
        <v>77</v>
      </c>
      <c r="D12280">
        <v>0</v>
      </c>
    </row>
    <row r="12281" spans="1:4" x14ac:dyDescent="0.2">
      <c r="A12281">
        <v>98506</v>
      </c>
      <c r="B12281" t="s">
        <v>12980</v>
      </c>
      <c r="C12281" t="s">
        <v>77</v>
      </c>
      <c r="D12281">
        <v>0</v>
      </c>
    </row>
    <row r="12282" spans="1:4" x14ac:dyDescent="0.2">
      <c r="A12282">
        <v>98505</v>
      </c>
      <c r="B12282" t="s">
        <v>12981</v>
      </c>
      <c r="C12282" t="s">
        <v>59</v>
      </c>
      <c r="D12282">
        <v>125.22</v>
      </c>
    </row>
    <row r="12283" spans="1:4" x14ac:dyDescent="0.2">
      <c r="A12283">
        <v>98504</v>
      </c>
      <c r="B12283" t="s">
        <v>12982</v>
      </c>
      <c r="C12283" t="s">
        <v>59</v>
      </c>
      <c r="D12283">
        <v>14.95</v>
      </c>
    </row>
    <row r="12284" spans="1:4" x14ac:dyDescent="0.2">
      <c r="A12284">
        <v>98503</v>
      </c>
      <c r="B12284" t="s">
        <v>12983</v>
      </c>
      <c r="C12284" t="s">
        <v>59</v>
      </c>
      <c r="D12284">
        <v>20.93</v>
      </c>
    </row>
    <row r="12285" spans="1:4" x14ac:dyDescent="0.2">
      <c r="A12285">
        <v>103946</v>
      </c>
      <c r="B12285" t="s">
        <v>12984</v>
      </c>
      <c r="C12285" t="s">
        <v>59</v>
      </c>
      <c r="D12285">
        <v>19.53</v>
      </c>
    </row>
    <row r="12286" spans="1:4" x14ac:dyDescent="0.2">
      <c r="A12286">
        <v>98517</v>
      </c>
      <c r="B12286" t="s">
        <v>12985</v>
      </c>
      <c r="C12286" t="s">
        <v>77</v>
      </c>
      <c r="D12286">
        <v>0</v>
      </c>
    </row>
    <row r="12287" spans="1:4" x14ac:dyDescent="0.2">
      <c r="A12287">
        <v>98518</v>
      </c>
      <c r="B12287" t="s">
        <v>12986</v>
      </c>
      <c r="C12287" t="s">
        <v>77</v>
      </c>
      <c r="D12287">
        <v>0</v>
      </c>
    </row>
    <row r="12288" spans="1:4" x14ac:dyDescent="0.2">
      <c r="A12288">
        <v>98516</v>
      </c>
      <c r="B12288" t="s">
        <v>12987</v>
      </c>
      <c r="C12288" t="s">
        <v>77</v>
      </c>
      <c r="D12288">
        <v>405.43</v>
      </c>
    </row>
    <row r="12289" spans="1:4" x14ac:dyDescent="0.2">
      <c r="A12289">
        <v>98514</v>
      </c>
      <c r="B12289" t="s">
        <v>12988</v>
      </c>
      <c r="C12289" t="s">
        <v>77</v>
      </c>
      <c r="D12289">
        <v>0</v>
      </c>
    </row>
    <row r="12290" spans="1:4" x14ac:dyDescent="0.2">
      <c r="A12290">
        <v>98515</v>
      </c>
      <c r="B12290" t="s">
        <v>12989</v>
      </c>
      <c r="C12290" t="s">
        <v>77</v>
      </c>
      <c r="D12290">
        <v>0</v>
      </c>
    </row>
    <row r="12291" spans="1:4" x14ac:dyDescent="0.2">
      <c r="A12291">
        <v>98513</v>
      </c>
      <c r="B12291" t="s">
        <v>12990</v>
      </c>
      <c r="C12291" t="s">
        <v>77</v>
      </c>
      <c r="D12291">
        <v>0</v>
      </c>
    </row>
    <row r="12292" spans="1:4" x14ac:dyDescent="0.2">
      <c r="A12292">
        <v>98511</v>
      </c>
      <c r="B12292" t="s">
        <v>12991</v>
      </c>
      <c r="C12292" t="s">
        <v>77</v>
      </c>
      <c r="D12292">
        <v>238.4</v>
      </c>
    </row>
    <row r="12293" spans="1:4" x14ac:dyDescent="0.2">
      <c r="A12293">
        <v>98512</v>
      </c>
      <c r="B12293" t="s">
        <v>12992</v>
      </c>
      <c r="C12293" t="s">
        <v>77</v>
      </c>
      <c r="D12293">
        <v>0</v>
      </c>
    </row>
    <row r="12294" spans="1:4" x14ac:dyDescent="0.2">
      <c r="A12294">
        <v>98510</v>
      </c>
      <c r="B12294" t="s">
        <v>12993</v>
      </c>
      <c r="C12294" t="s">
        <v>77</v>
      </c>
      <c r="D12294">
        <v>128.04</v>
      </c>
    </row>
    <row r="12295" spans="1:4" x14ac:dyDescent="0.2">
      <c r="A12295">
        <v>98519</v>
      </c>
      <c r="B12295" t="s">
        <v>12994</v>
      </c>
      <c r="C12295" t="s">
        <v>59</v>
      </c>
      <c r="D12295">
        <v>3.57</v>
      </c>
    </row>
    <row r="12296" spans="1:4" x14ac:dyDescent="0.2">
      <c r="A12296">
        <v>91599</v>
      </c>
      <c r="B12296" t="s">
        <v>12995</v>
      </c>
      <c r="C12296" t="s">
        <v>61</v>
      </c>
      <c r="D12296">
        <v>10.06</v>
      </c>
    </row>
    <row r="12297" spans="1:4" x14ac:dyDescent="0.2">
      <c r="A12297">
        <v>100065</v>
      </c>
      <c r="B12297" t="s">
        <v>12996</v>
      </c>
      <c r="C12297" t="s">
        <v>61</v>
      </c>
      <c r="D12297">
        <v>0</v>
      </c>
    </row>
    <row r="12298" spans="1:4" x14ac:dyDescent="0.2">
      <c r="A12298">
        <v>100069</v>
      </c>
      <c r="B12298" t="s">
        <v>12997</v>
      </c>
      <c r="C12298" t="s">
        <v>61</v>
      </c>
      <c r="D12298">
        <v>0</v>
      </c>
    </row>
    <row r="12299" spans="1:4" x14ac:dyDescent="0.2">
      <c r="A12299">
        <v>100063</v>
      </c>
      <c r="B12299" t="s">
        <v>12998</v>
      </c>
      <c r="C12299" t="s">
        <v>61</v>
      </c>
      <c r="D12299">
        <v>0</v>
      </c>
    </row>
    <row r="12300" spans="1:4" x14ac:dyDescent="0.2">
      <c r="A12300">
        <v>91597</v>
      </c>
      <c r="B12300" t="s">
        <v>12999</v>
      </c>
      <c r="C12300" t="s">
        <v>61</v>
      </c>
      <c r="D12300">
        <v>9.68</v>
      </c>
    </row>
    <row r="12301" spans="1:4" x14ac:dyDescent="0.2">
      <c r="A12301">
        <v>91598</v>
      </c>
      <c r="B12301" t="s">
        <v>13000</v>
      </c>
      <c r="C12301" t="s">
        <v>61</v>
      </c>
      <c r="D12301">
        <v>12.76</v>
      </c>
    </row>
    <row r="12302" spans="1:4" x14ac:dyDescent="0.2">
      <c r="A12302">
        <v>91596</v>
      </c>
      <c r="B12302" t="s">
        <v>13001</v>
      </c>
      <c r="C12302" t="s">
        <v>61</v>
      </c>
      <c r="D12302">
        <v>13.21</v>
      </c>
    </row>
    <row r="12303" spans="1:4" x14ac:dyDescent="0.2">
      <c r="A12303">
        <v>100064</v>
      </c>
      <c r="B12303" t="s">
        <v>13002</v>
      </c>
      <c r="C12303" t="s">
        <v>61</v>
      </c>
      <c r="D12303">
        <v>13.14</v>
      </c>
    </row>
    <row r="12304" spans="1:4" x14ac:dyDescent="0.2">
      <c r="A12304">
        <v>100066</v>
      </c>
      <c r="B12304" t="s">
        <v>13003</v>
      </c>
      <c r="C12304" t="s">
        <v>61</v>
      </c>
      <c r="D12304">
        <v>13.2</v>
      </c>
    </row>
    <row r="12305" spans="1:4" x14ac:dyDescent="0.2">
      <c r="A12305">
        <v>91603</v>
      </c>
      <c r="B12305" t="s">
        <v>13004</v>
      </c>
      <c r="C12305" t="s">
        <v>61</v>
      </c>
      <c r="D12305">
        <v>10.6</v>
      </c>
    </row>
    <row r="12306" spans="1:4" x14ac:dyDescent="0.2">
      <c r="A12306">
        <v>100068</v>
      </c>
      <c r="B12306" t="s">
        <v>13005</v>
      </c>
      <c r="C12306" t="s">
        <v>61</v>
      </c>
      <c r="D12306">
        <v>9.1300000000000008</v>
      </c>
    </row>
    <row r="12307" spans="1:4" x14ac:dyDescent="0.2">
      <c r="A12307">
        <v>100067</v>
      </c>
      <c r="B12307" t="s">
        <v>13006</v>
      </c>
      <c r="C12307" t="s">
        <v>61</v>
      </c>
      <c r="D12307">
        <v>12.22</v>
      </c>
    </row>
    <row r="12308" spans="1:4" x14ac:dyDescent="0.2">
      <c r="A12308">
        <v>91601</v>
      </c>
      <c r="B12308" t="s">
        <v>13007</v>
      </c>
      <c r="C12308" t="s">
        <v>61</v>
      </c>
      <c r="D12308">
        <v>12.65</v>
      </c>
    </row>
    <row r="12309" spans="1:4" x14ac:dyDescent="0.2">
      <c r="A12309">
        <v>91602</v>
      </c>
      <c r="B12309" t="s">
        <v>13008</v>
      </c>
      <c r="C12309" t="s">
        <v>61</v>
      </c>
      <c r="D12309">
        <v>11.83</v>
      </c>
    </row>
    <row r="12310" spans="1:4" x14ac:dyDescent="0.2">
      <c r="A12310">
        <v>91593</v>
      </c>
      <c r="B12310" t="s">
        <v>13009</v>
      </c>
      <c r="C12310" t="s">
        <v>61</v>
      </c>
      <c r="D12310">
        <v>13.22</v>
      </c>
    </row>
    <row r="12311" spans="1:4" x14ac:dyDescent="0.2">
      <c r="A12311">
        <v>105814</v>
      </c>
      <c r="B12311" t="s">
        <v>13010</v>
      </c>
      <c r="C12311" t="s">
        <v>61</v>
      </c>
      <c r="D12311">
        <v>12.99</v>
      </c>
    </row>
    <row r="12312" spans="1:4" x14ac:dyDescent="0.2">
      <c r="A12312">
        <v>91594</v>
      </c>
      <c r="B12312" t="s">
        <v>13011</v>
      </c>
      <c r="C12312" t="s">
        <v>61</v>
      </c>
      <c r="D12312">
        <v>13.24</v>
      </c>
    </row>
    <row r="12313" spans="1:4" x14ac:dyDescent="0.2">
      <c r="A12313">
        <v>91595</v>
      </c>
      <c r="B12313" t="s">
        <v>13012</v>
      </c>
      <c r="C12313" t="s">
        <v>61</v>
      </c>
      <c r="D12313">
        <v>13.45</v>
      </c>
    </row>
    <row r="12314" spans="1:4" x14ac:dyDescent="0.2">
      <c r="A12314">
        <v>105815</v>
      </c>
      <c r="B12314" t="s">
        <v>13013</v>
      </c>
      <c r="C12314" t="s">
        <v>61</v>
      </c>
      <c r="D12314">
        <v>0</v>
      </c>
    </row>
    <row r="12315" spans="1:4" x14ac:dyDescent="0.2">
      <c r="A12315">
        <v>91600</v>
      </c>
      <c r="B12315" t="s">
        <v>13014</v>
      </c>
      <c r="C12315" t="s">
        <v>61</v>
      </c>
      <c r="D12315">
        <v>14.35</v>
      </c>
    </row>
    <row r="12316" spans="1:4" x14ac:dyDescent="0.2">
      <c r="A12316">
        <v>99235</v>
      </c>
      <c r="B12316" t="s">
        <v>13015</v>
      </c>
      <c r="C12316" t="s">
        <v>69</v>
      </c>
      <c r="D12316">
        <v>904.98</v>
      </c>
    </row>
    <row r="12317" spans="1:4" x14ac:dyDescent="0.2">
      <c r="A12317">
        <v>105539</v>
      </c>
      <c r="B12317" t="s">
        <v>13016</v>
      </c>
      <c r="C12317" t="s">
        <v>69</v>
      </c>
      <c r="D12317">
        <v>0</v>
      </c>
    </row>
    <row r="12318" spans="1:4" x14ac:dyDescent="0.2">
      <c r="A12318">
        <v>99439</v>
      </c>
      <c r="B12318" t="s">
        <v>13017</v>
      </c>
      <c r="C12318" t="s">
        <v>69</v>
      </c>
      <c r="D12318">
        <v>992.66</v>
      </c>
    </row>
    <row r="12319" spans="1:4" x14ac:dyDescent="0.2">
      <c r="A12319">
        <v>105540</v>
      </c>
      <c r="B12319" t="s">
        <v>13018</v>
      </c>
      <c r="C12319" t="s">
        <v>69</v>
      </c>
      <c r="D12319">
        <v>0</v>
      </c>
    </row>
    <row r="12320" spans="1:4" x14ac:dyDescent="0.2">
      <c r="A12320">
        <v>103184</v>
      </c>
      <c r="B12320" t="s">
        <v>13019</v>
      </c>
      <c r="C12320" t="s">
        <v>69</v>
      </c>
      <c r="D12320">
        <v>924.72</v>
      </c>
    </row>
    <row r="12321" spans="1:4" x14ac:dyDescent="0.2">
      <c r="A12321">
        <v>103183</v>
      </c>
      <c r="B12321" t="s">
        <v>13020</v>
      </c>
      <c r="C12321" t="s">
        <v>69</v>
      </c>
      <c r="D12321">
        <v>1061.5</v>
      </c>
    </row>
    <row r="12322" spans="1:4" x14ac:dyDescent="0.2">
      <c r="A12322">
        <v>99434</v>
      </c>
      <c r="B12322" t="s">
        <v>13021</v>
      </c>
      <c r="C12322" t="s">
        <v>69</v>
      </c>
      <c r="D12322">
        <v>1009.18</v>
      </c>
    </row>
    <row r="12323" spans="1:4" x14ac:dyDescent="0.2">
      <c r="A12323">
        <v>99431</v>
      </c>
      <c r="B12323" t="s">
        <v>13022</v>
      </c>
      <c r="C12323" t="s">
        <v>69</v>
      </c>
      <c r="D12323">
        <v>1005.73</v>
      </c>
    </row>
    <row r="12324" spans="1:4" x14ac:dyDescent="0.2">
      <c r="A12324">
        <v>99435</v>
      </c>
      <c r="B12324" t="s">
        <v>13023</v>
      </c>
      <c r="C12324" t="s">
        <v>69</v>
      </c>
      <c r="D12324">
        <v>986.07</v>
      </c>
    </row>
    <row r="12325" spans="1:4" x14ac:dyDescent="0.2">
      <c r="A12325">
        <v>99432</v>
      </c>
      <c r="B12325" t="s">
        <v>13024</v>
      </c>
      <c r="C12325" t="s">
        <v>69</v>
      </c>
      <c r="D12325">
        <v>983.58</v>
      </c>
    </row>
    <row r="12326" spans="1:4" x14ac:dyDescent="0.2">
      <c r="A12326">
        <v>99438</v>
      </c>
      <c r="B12326" t="s">
        <v>13025</v>
      </c>
      <c r="C12326" t="s">
        <v>69</v>
      </c>
      <c r="D12326">
        <v>967.11</v>
      </c>
    </row>
    <row r="12327" spans="1:4" x14ac:dyDescent="0.2">
      <c r="A12327">
        <v>105538</v>
      </c>
      <c r="B12327" t="s">
        <v>13026</v>
      </c>
      <c r="C12327" t="s">
        <v>69</v>
      </c>
      <c r="D12327">
        <v>0</v>
      </c>
    </row>
    <row r="12328" spans="1:4" x14ac:dyDescent="0.2">
      <c r="A12328">
        <v>99436</v>
      </c>
      <c r="B12328" t="s">
        <v>13027</v>
      </c>
      <c r="C12328" t="s">
        <v>69</v>
      </c>
      <c r="D12328">
        <v>1080.21</v>
      </c>
    </row>
    <row r="12329" spans="1:4" x14ac:dyDescent="0.2">
      <c r="A12329">
        <v>99437</v>
      </c>
      <c r="B12329" t="s">
        <v>13028</v>
      </c>
      <c r="C12329" t="s">
        <v>69</v>
      </c>
      <c r="D12329">
        <v>960.59</v>
      </c>
    </row>
    <row r="12330" spans="1:4" x14ac:dyDescent="0.2">
      <c r="A12330">
        <v>105537</v>
      </c>
      <c r="B12330" t="s">
        <v>13029</v>
      </c>
      <c r="C12330" t="s">
        <v>69</v>
      </c>
      <c r="D12330">
        <v>0</v>
      </c>
    </row>
    <row r="12331" spans="1:4" x14ac:dyDescent="0.2">
      <c r="A12331">
        <v>99433</v>
      </c>
      <c r="B12331" t="s">
        <v>13030</v>
      </c>
      <c r="C12331" t="s">
        <v>69</v>
      </c>
      <c r="D12331">
        <v>1060.44</v>
      </c>
    </row>
    <row r="12332" spans="1:4" x14ac:dyDescent="0.2">
      <c r="A12332">
        <v>104422</v>
      </c>
      <c r="B12332" t="s">
        <v>13031</v>
      </c>
      <c r="C12332" t="s">
        <v>59</v>
      </c>
      <c r="D12332">
        <v>12.21</v>
      </c>
    </row>
    <row r="12333" spans="1:4" x14ac:dyDescent="0.2">
      <c r="A12333">
        <v>105824</v>
      </c>
      <c r="B12333" t="s">
        <v>13032</v>
      </c>
      <c r="C12333" t="s">
        <v>59</v>
      </c>
      <c r="D12333">
        <v>13.4</v>
      </c>
    </row>
    <row r="12334" spans="1:4" x14ac:dyDescent="0.2">
      <c r="A12334">
        <v>105825</v>
      </c>
      <c r="B12334" t="s">
        <v>13033</v>
      </c>
      <c r="C12334" t="s">
        <v>59</v>
      </c>
      <c r="D12334">
        <v>6.25</v>
      </c>
    </row>
    <row r="12335" spans="1:4" x14ac:dyDescent="0.2">
      <c r="A12335">
        <v>104421</v>
      </c>
      <c r="B12335" t="s">
        <v>13034</v>
      </c>
      <c r="C12335" t="s">
        <v>59</v>
      </c>
      <c r="D12335">
        <v>17.100000000000001</v>
      </c>
    </row>
    <row r="12336" spans="1:4" x14ac:dyDescent="0.2">
      <c r="A12336">
        <v>105822</v>
      </c>
      <c r="B12336" t="s">
        <v>13035</v>
      </c>
      <c r="C12336" t="s">
        <v>59</v>
      </c>
      <c r="D12336">
        <v>18.29</v>
      </c>
    </row>
    <row r="12337" spans="1:4" x14ac:dyDescent="0.2">
      <c r="A12337">
        <v>105823</v>
      </c>
      <c r="B12337" t="s">
        <v>13036</v>
      </c>
      <c r="C12337" t="s">
        <v>59</v>
      </c>
      <c r="D12337">
        <v>11.14</v>
      </c>
    </row>
    <row r="12338" spans="1:4" x14ac:dyDescent="0.2">
      <c r="A12338">
        <v>104423</v>
      </c>
      <c r="B12338" t="s">
        <v>13037</v>
      </c>
      <c r="C12338" t="s">
        <v>59</v>
      </c>
      <c r="D12338">
        <v>15.64</v>
      </c>
    </row>
    <row r="12339" spans="1:4" x14ac:dyDescent="0.2">
      <c r="A12339">
        <v>105826</v>
      </c>
      <c r="B12339" t="s">
        <v>13038</v>
      </c>
      <c r="C12339" t="s">
        <v>59</v>
      </c>
      <c r="D12339">
        <v>16.829999999999998</v>
      </c>
    </row>
    <row r="12340" spans="1:4" x14ac:dyDescent="0.2">
      <c r="A12340">
        <v>105827</v>
      </c>
      <c r="B12340" t="s">
        <v>13039</v>
      </c>
      <c r="C12340" t="s">
        <v>59</v>
      </c>
      <c r="D12340">
        <v>9.68</v>
      </c>
    </row>
    <row r="12341" spans="1:4" x14ac:dyDescent="0.2">
      <c r="A12341">
        <v>104425</v>
      </c>
      <c r="B12341" t="s">
        <v>13040</v>
      </c>
      <c r="C12341" t="s">
        <v>59</v>
      </c>
      <c r="D12341">
        <v>10.72</v>
      </c>
    </row>
    <row r="12342" spans="1:4" x14ac:dyDescent="0.2">
      <c r="A12342">
        <v>105828</v>
      </c>
      <c r="B12342" t="s">
        <v>13041</v>
      </c>
      <c r="C12342" t="s">
        <v>59</v>
      </c>
      <c r="D12342">
        <v>11.91</v>
      </c>
    </row>
    <row r="12343" spans="1:4" x14ac:dyDescent="0.2">
      <c r="A12343">
        <v>105829</v>
      </c>
      <c r="B12343" t="s">
        <v>13042</v>
      </c>
      <c r="C12343" t="s">
        <v>59</v>
      </c>
      <c r="D12343">
        <v>4.76</v>
      </c>
    </row>
    <row r="12344" spans="1:4" x14ac:dyDescent="0.2">
      <c r="A12344">
        <v>91525</v>
      </c>
      <c r="B12344" t="s">
        <v>13043</v>
      </c>
      <c r="C12344" t="s">
        <v>59</v>
      </c>
      <c r="D12344">
        <v>8.31</v>
      </c>
    </row>
    <row r="12345" spans="1:4" x14ac:dyDescent="0.2">
      <c r="A12345">
        <v>105818</v>
      </c>
      <c r="B12345" t="s">
        <v>13044</v>
      </c>
      <c r="C12345" t="s">
        <v>59</v>
      </c>
      <c r="D12345">
        <v>12.14</v>
      </c>
    </row>
    <row r="12346" spans="1:4" x14ac:dyDescent="0.2">
      <c r="A12346">
        <v>105819</v>
      </c>
      <c r="B12346" t="s">
        <v>13045</v>
      </c>
      <c r="C12346" t="s">
        <v>59</v>
      </c>
      <c r="D12346">
        <v>4.99</v>
      </c>
    </row>
    <row r="12347" spans="1:4" x14ac:dyDescent="0.2">
      <c r="A12347">
        <v>104414</v>
      </c>
      <c r="B12347" t="s">
        <v>13046</v>
      </c>
      <c r="C12347" t="s">
        <v>59</v>
      </c>
      <c r="D12347">
        <v>7.54</v>
      </c>
    </row>
    <row r="12348" spans="1:4" x14ac:dyDescent="0.2">
      <c r="A12348">
        <v>105816</v>
      </c>
      <c r="B12348" t="s">
        <v>13047</v>
      </c>
      <c r="C12348" t="s">
        <v>59</v>
      </c>
      <c r="D12348">
        <v>11.37</v>
      </c>
    </row>
    <row r="12349" spans="1:4" x14ac:dyDescent="0.2">
      <c r="A12349">
        <v>105817</v>
      </c>
      <c r="B12349" t="s">
        <v>13048</v>
      </c>
      <c r="C12349" t="s">
        <v>59</v>
      </c>
      <c r="D12349">
        <v>4.22</v>
      </c>
    </row>
    <row r="12350" spans="1:4" x14ac:dyDescent="0.2">
      <c r="A12350">
        <v>104415</v>
      </c>
      <c r="B12350" t="s">
        <v>13049</v>
      </c>
      <c r="C12350" t="s">
        <v>59</v>
      </c>
      <c r="D12350">
        <v>12.36</v>
      </c>
    </row>
    <row r="12351" spans="1:4" x14ac:dyDescent="0.2">
      <c r="A12351">
        <v>105820</v>
      </c>
      <c r="B12351" t="s">
        <v>13050</v>
      </c>
      <c r="C12351" t="s">
        <v>59</v>
      </c>
      <c r="D12351">
        <v>16.190000000000001</v>
      </c>
    </row>
    <row r="12352" spans="1:4" x14ac:dyDescent="0.2">
      <c r="A12352">
        <v>105821</v>
      </c>
      <c r="B12352" t="s">
        <v>13051</v>
      </c>
      <c r="C12352" t="s">
        <v>59</v>
      </c>
      <c r="D12352">
        <v>9.0399999999999991</v>
      </c>
    </row>
    <row r="12353" spans="1:4" x14ac:dyDescent="0.2">
      <c r="A12353">
        <v>104418</v>
      </c>
      <c r="B12353" t="s">
        <v>13052</v>
      </c>
      <c r="C12353" t="s">
        <v>59</v>
      </c>
      <c r="D12353">
        <v>2.61</v>
      </c>
    </row>
    <row r="12354" spans="1:4" x14ac:dyDescent="0.2">
      <c r="A12354">
        <v>91515</v>
      </c>
      <c r="B12354" t="s">
        <v>13053</v>
      </c>
      <c r="C12354" t="s">
        <v>59</v>
      </c>
      <c r="D12354">
        <v>4.6500000000000004</v>
      </c>
    </row>
    <row r="12355" spans="1:4" x14ac:dyDescent="0.2">
      <c r="A12355">
        <v>104419</v>
      </c>
      <c r="B12355" t="s">
        <v>13054</v>
      </c>
      <c r="C12355" t="s">
        <v>59</v>
      </c>
      <c r="D12355">
        <v>4.05</v>
      </c>
    </row>
    <row r="12356" spans="1:4" x14ac:dyDescent="0.2">
      <c r="A12356">
        <v>91519</v>
      </c>
      <c r="B12356" t="s">
        <v>13055</v>
      </c>
      <c r="C12356" t="s">
        <v>59</v>
      </c>
      <c r="D12356">
        <v>2.02</v>
      </c>
    </row>
    <row r="12357" spans="1:4" x14ac:dyDescent="0.2">
      <c r="A12357">
        <v>91520</v>
      </c>
      <c r="B12357" t="s">
        <v>13056</v>
      </c>
      <c r="C12357" t="s">
        <v>59</v>
      </c>
      <c r="D12357">
        <v>1.99</v>
      </c>
    </row>
    <row r="12358" spans="1:4" x14ac:dyDescent="0.2">
      <c r="A12358">
        <v>104416</v>
      </c>
      <c r="B12358" t="s">
        <v>13057</v>
      </c>
      <c r="C12358" t="s">
        <v>59</v>
      </c>
      <c r="D12358">
        <v>1.66</v>
      </c>
    </row>
    <row r="12359" spans="1:4" x14ac:dyDescent="0.2">
      <c r="A12359">
        <v>104417</v>
      </c>
      <c r="B12359" t="s">
        <v>13058</v>
      </c>
      <c r="C12359" t="s">
        <v>59</v>
      </c>
      <c r="D12359">
        <v>3.64</v>
      </c>
    </row>
    <row r="12360" spans="1:4" x14ac:dyDescent="0.2">
      <c r="A12360">
        <v>91522</v>
      </c>
      <c r="B12360" t="s">
        <v>13059</v>
      </c>
      <c r="C12360" t="s">
        <v>59</v>
      </c>
      <c r="D12360">
        <v>3.29</v>
      </c>
    </row>
    <row r="12361" spans="1:4" x14ac:dyDescent="0.2">
      <c r="A12361">
        <v>104412</v>
      </c>
      <c r="B12361" t="s">
        <v>13060</v>
      </c>
      <c r="C12361" t="s">
        <v>59</v>
      </c>
      <c r="D12361">
        <v>2.96</v>
      </c>
    </row>
    <row r="12362" spans="1:4" x14ac:dyDescent="0.2">
      <c r="A12362">
        <v>104413</v>
      </c>
      <c r="B12362" t="s">
        <v>13061</v>
      </c>
      <c r="C12362" t="s">
        <v>59</v>
      </c>
      <c r="D12362">
        <v>4.97</v>
      </c>
    </row>
    <row r="12363" spans="1:4" x14ac:dyDescent="0.2">
      <c r="A12363">
        <v>102569</v>
      </c>
      <c r="B12363" t="s">
        <v>13062</v>
      </c>
      <c r="C12363" t="s">
        <v>59</v>
      </c>
      <c r="D12363">
        <v>0</v>
      </c>
    </row>
    <row r="12364" spans="1:4" x14ac:dyDescent="0.2">
      <c r="A12364">
        <v>102574</v>
      </c>
      <c r="B12364" t="s">
        <v>13063</v>
      </c>
      <c r="C12364" t="s">
        <v>59</v>
      </c>
      <c r="D12364">
        <v>0</v>
      </c>
    </row>
    <row r="12365" spans="1:4" x14ac:dyDescent="0.2">
      <c r="A12365">
        <v>102573</v>
      </c>
      <c r="B12365" t="s">
        <v>13064</v>
      </c>
      <c r="C12365" t="s">
        <v>59</v>
      </c>
      <c r="D12365">
        <v>0</v>
      </c>
    </row>
    <row r="12366" spans="1:4" x14ac:dyDescent="0.2">
      <c r="A12366">
        <v>102577</v>
      </c>
      <c r="B12366" t="s">
        <v>13065</v>
      </c>
      <c r="C12366" t="s">
        <v>59</v>
      </c>
      <c r="D12366">
        <v>0</v>
      </c>
    </row>
    <row r="12367" spans="1:4" x14ac:dyDescent="0.2">
      <c r="A12367">
        <v>102576</v>
      </c>
      <c r="B12367" t="s">
        <v>13066</v>
      </c>
      <c r="C12367" t="s">
        <v>59</v>
      </c>
      <c r="D12367">
        <v>0</v>
      </c>
    </row>
    <row r="12368" spans="1:4" x14ac:dyDescent="0.2">
      <c r="A12368">
        <v>103083</v>
      </c>
      <c r="B12368" t="s">
        <v>13067</v>
      </c>
      <c r="C12368" t="s">
        <v>59</v>
      </c>
      <c r="D12368">
        <v>0</v>
      </c>
    </row>
    <row r="12369" spans="1:4" x14ac:dyDescent="0.2">
      <c r="A12369">
        <v>103081</v>
      </c>
      <c r="B12369" t="s">
        <v>13068</v>
      </c>
      <c r="C12369" t="s">
        <v>59</v>
      </c>
      <c r="D12369">
        <v>0</v>
      </c>
    </row>
    <row r="12370" spans="1:4" x14ac:dyDescent="0.2">
      <c r="A12370">
        <v>103082</v>
      </c>
      <c r="B12370" t="s">
        <v>13069</v>
      </c>
      <c r="C12370" t="s">
        <v>59</v>
      </c>
      <c r="D12370">
        <v>0</v>
      </c>
    </row>
    <row r="12371" spans="1:4" x14ac:dyDescent="0.2">
      <c r="A12371">
        <v>103086</v>
      </c>
      <c r="B12371" t="s">
        <v>13070</v>
      </c>
      <c r="C12371" t="s">
        <v>59</v>
      </c>
      <c r="D12371">
        <v>0</v>
      </c>
    </row>
    <row r="12372" spans="1:4" x14ac:dyDescent="0.2">
      <c r="A12372">
        <v>103085</v>
      </c>
      <c r="B12372" t="s">
        <v>13071</v>
      </c>
      <c r="C12372" t="s">
        <v>59</v>
      </c>
      <c r="D12372">
        <v>0</v>
      </c>
    </row>
    <row r="12373" spans="1:4" x14ac:dyDescent="0.2">
      <c r="A12373">
        <v>104726</v>
      </c>
      <c r="B12373" t="s">
        <v>13072</v>
      </c>
      <c r="C12373" t="s">
        <v>59</v>
      </c>
      <c r="D12373">
        <v>0</v>
      </c>
    </row>
    <row r="12374" spans="1:4" x14ac:dyDescent="0.2">
      <c r="A12374">
        <v>104725</v>
      </c>
      <c r="B12374" t="s">
        <v>13073</v>
      </c>
      <c r="C12374" t="s">
        <v>59</v>
      </c>
      <c r="D12374">
        <v>0</v>
      </c>
    </row>
    <row r="12375" spans="1:4" x14ac:dyDescent="0.2">
      <c r="A12375">
        <v>96374</v>
      </c>
      <c r="B12375" t="s">
        <v>13074</v>
      </c>
      <c r="C12375" t="s">
        <v>54</v>
      </c>
      <c r="D12375">
        <v>24.46</v>
      </c>
    </row>
    <row r="12376" spans="1:4" x14ac:dyDescent="0.2">
      <c r="A12376">
        <v>96373</v>
      </c>
      <c r="B12376" t="s">
        <v>13075</v>
      </c>
      <c r="C12376" t="s">
        <v>54</v>
      </c>
      <c r="D12376">
        <v>10.8</v>
      </c>
    </row>
    <row r="12377" spans="1:4" x14ac:dyDescent="0.2">
      <c r="A12377">
        <v>96368</v>
      </c>
      <c r="B12377" t="s">
        <v>13076</v>
      </c>
      <c r="C12377" t="s">
        <v>59</v>
      </c>
      <c r="D12377">
        <v>197.37</v>
      </c>
    </row>
    <row r="12378" spans="1:4" x14ac:dyDescent="0.2">
      <c r="A12378">
        <v>96364</v>
      </c>
      <c r="B12378" t="s">
        <v>13077</v>
      </c>
      <c r="C12378" t="s">
        <v>59</v>
      </c>
      <c r="D12378">
        <v>164.33</v>
      </c>
    </row>
    <row r="12379" spans="1:4" x14ac:dyDescent="0.2">
      <c r="A12379">
        <v>96369</v>
      </c>
      <c r="B12379" t="s">
        <v>13078</v>
      </c>
      <c r="C12379" t="s">
        <v>59</v>
      </c>
      <c r="D12379">
        <v>218.66</v>
      </c>
    </row>
    <row r="12380" spans="1:4" x14ac:dyDescent="0.2">
      <c r="A12380">
        <v>104723</v>
      </c>
      <c r="B12380" t="s">
        <v>13079</v>
      </c>
      <c r="C12380" t="s">
        <v>59</v>
      </c>
      <c r="D12380">
        <v>256.08999999999997</v>
      </c>
    </row>
    <row r="12381" spans="1:4" x14ac:dyDescent="0.2">
      <c r="A12381">
        <v>96367</v>
      </c>
      <c r="B12381" t="s">
        <v>13080</v>
      </c>
      <c r="C12381" t="s">
        <v>59</v>
      </c>
      <c r="D12381">
        <v>181.9</v>
      </c>
    </row>
    <row r="12382" spans="1:4" x14ac:dyDescent="0.2">
      <c r="A12382">
        <v>104722</v>
      </c>
      <c r="B12382" t="s">
        <v>13081</v>
      </c>
      <c r="C12382" t="s">
        <v>59</v>
      </c>
      <c r="D12382">
        <v>203.1</v>
      </c>
    </row>
    <row r="12383" spans="1:4" x14ac:dyDescent="0.2">
      <c r="A12383">
        <v>96366</v>
      </c>
      <c r="B12383" t="s">
        <v>13082</v>
      </c>
      <c r="C12383" t="s">
        <v>59</v>
      </c>
      <c r="D12383">
        <v>170.18</v>
      </c>
    </row>
    <row r="12384" spans="1:4" x14ac:dyDescent="0.2">
      <c r="A12384">
        <v>96361</v>
      </c>
      <c r="B12384" t="s">
        <v>13083</v>
      </c>
      <c r="C12384" t="s">
        <v>59</v>
      </c>
      <c r="D12384">
        <v>151.49</v>
      </c>
    </row>
    <row r="12385" spans="1:4" x14ac:dyDescent="0.2">
      <c r="A12385">
        <v>104719</v>
      </c>
      <c r="B12385" t="s">
        <v>13084</v>
      </c>
      <c r="C12385" t="s">
        <v>59</v>
      </c>
      <c r="D12385">
        <v>186.76</v>
      </c>
    </row>
    <row r="12386" spans="1:4" x14ac:dyDescent="0.2">
      <c r="A12386">
        <v>96360</v>
      </c>
      <c r="B12386" t="s">
        <v>13085</v>
      </c>
      <c r="C12386" t="s">
        <v>59</v>
      </c>
      <c r="D12386">
        <v>131.30000000000001</v>
      </c>
    </row>
    <row r="12387" spans="1:4" x14ac:dyDescent="0.2">
      <c r="A12387">
        <v>96359</v>
      </c>
      <c r="B12387" t="s">
        <v>13086</v>
      </c>
      <c r="C12387" t="s">
        <v>59</v>
      </c>
      <c r="D12387">
        <v>114.74</v>
      </c>
    </row>
    <row r="12388" spans="1:4" x14ac:dyDescent="0.2">
      <c r="A12388">
        <v>104718</v>
      </c>
      <c r="B12388" t="s">
        <v>13087</v>
      </c>
      <c r="C12388" t="s">
        <v>59</v>
      </c>
      <c r="D12388">
        <v>133.76</v>
      </c>
    </row>
    <row r="12389" spans="1:4" x14ac:dyDescent="0.2">
      <c r="A12389">
        <v>96358</v>
      </c>
      <c r="B12389" t="s">
        <v>13088</v>
      </c>
      <c r="C12389" t="s">
        <v>59</v>
      </c>
      <c r="D12389">
        <v>104.12</v>
      </c>
    </row>
    <row r="12390" spans="1:4" x14ac:dyDescent="0.2">
      <c r="A12390">
        <v>96371</v>
      </c>
      <c r="B12390" t="s">
        <v>13089</v>
      </c>
      <c r="C12390" t="s">
        <v>59</v>
      </c>
      <c r="D12390">
        <v>76.849999999999994</v>
      </c>
    </row>
    <row r="12391" spans="1:4" x14ac:dyDescent="0.2">
      <c r="A12391">
        <v>104724</v>
      </c>
      <c r="B12391" t="s">
        <v>13090</v>
      </c>
      <c r="C12391" t="s">
        <v>59</v>
      </c>
      <c r="D12391">
        <v>94.77</v>
      </c>
    </row>
    <row r="12392" spans="1:4" x14ac:dyDescent="0.2">
      <c r="A12392">
        <v>96370</v>
      </c>
      <c r="B12392" t="s">
        <v>13091</v>
      </c>
      <c r="C12392" t="s">
        <v>59</v>
      </c>
      <c r="D12392">
        <v>66.790000000000006</v>
      </c>
    </row>
    <row r="12393" spans="1:4" x14ac:dyDescent="0.2">
      <c r="A12393">
        <v>96365</v>
      </c>
      <c r="B12393" t="s">
        <v>13092</v>
      </c>
      <c r="C12393" t="s">
        <v>59</v>
      </c>
      <c r="D12393">
        <v>185.09</v>
      </c>
    </row>
    <row r="12394" spans="1:4" x14ac:dyDescent="0.2">
      <c r="A12394">
        <v>104721</v>
      </c>
      <c r="B12394" t="s">
        <v>13093</v>
      </c>
      <c r="C12394" t="s">
        <v>59</v>
      </c>
      <c r="D12394">
        <v>221.43</v>
      </c>
    </row>
    <row r="12395" spans="1:4" x14ac:dyDescent="0.2">
      <c r="A12395">
        <v>96363</v>
      </c>
      <c r="B12395" t="s">
        <v>13094</v>
      </c>
      <c r="C12395" t="s">
        <v>59</v>
      </c>
      <c r="D12395">
        <v>148.32</v>
      </c>
    </row>
    <row r="12396" spans="1:4" x14ac:dyDescent="0.2">
      <c r="A12396">
        <v>104720</v>
      </c>
      <c r="B12396" t="s">
        <v>13095</v>
      </c>
      <c r="C12396" t="s">
        <v>59</v>
      </c>
      <c r="D12396">
        <v>168.43</v>
      </c>
    </row>
    <row r="12397" spans="1:4" x14ac:dyDescent="0.2">
      <c r="A12397">
        <v>96362</v>
      </c>
      <c r="B12397" t="s">
        <v>13096</v>
      </c>
      <c r="C12397" t="s">
        <v>59</v>
      </c>
      <c r="D12397">
        <v>137.15</v>
      </c>
    </row>
    <row r="12398" spans="1:4" x14ac:dyDescent="0.2">
      <c r="A12398">
        <v>103191</v>
      </c>
      <c r="B12398" t="s">
        <v>13097</v>
      </c>
      <c r="C12398" t="s">
        <v>77</v>
      </c>
      <c r="D12398">
        <v>2393.0500000000002</v>
      </c>
    </row>
    <row r="12399" spans="1:4" x14ac:dyDescent="0.2">
      <c r="A12399">
        <v>103206</v>
      </c>
      <c r="B12399" t="s">
        <v>13098</v>
      </c>
      <c r="C12399" t="s">
        <v>77</v>
      </c>
      <c r="D12399">
        <v>2399.9299999999998</v>
      </c>
    </row>
    <row r="12400" spans="1:4" x14ac:dyDescent="0.2">
      <c r="A12400">
        <v>103211</v>
      </c>
      <c r="B12400" t="s">
        <v>13099</v>
      </c>
      <c r="C12400" t="s">
        <v>77</v>
      </c>
      <c r="D12400">
        <v>0</v>
      </c>
    </row>
    <row r="12401" spans="1:4" x14ac:dyDescent="0.2">
      <c r="A12401">
        <v>103196</v>
      </c>
      <c r="B12401" t="s">
        <v>13100</v>
      </c>
      <c r="C12401" t="s">
        <v>77</v>
      </c>
      <c r="D12401">
        <v>0</v>
      </c>
    </row>
    <row r="12402" spans="1:4" x14ac:dyDescent="0.2">
      <c r="A12402">
        <v>103212</v>
      </c>
      <c r="B12402" t="s">
        <v>13101</v>
      </c>
      <c r="C12402" t="s">
        <v>77</v>
      </c>
      <c r="D12402">
        <v>0</v>
      </c>
    </row>
    <row r="12403" spans="1:4" x14ac:dyDescent="0.2">
      <c r="A12403">
        <v>103197</v>
      </c>
      <c r="B12403" t="s">
        <v>13102</v>
      </c>
      <c r="C12403" t="s">
        <v>77</v>
      </c>
      <c r="D12403">
        <v>0</v>
      </c>
    </row>
    <row r="12404" spans="1:4" x14ac:dyDescent="0.2">
      <c r="A12404">
        <v>103217</v>
      </c>
      <c r="B12404" t="s">
        <v>13103</v>
      </c>
      <c r="C12404" t="s">
        <v>77</v>
      </c>
      <c r="D12404">
        <v>0</v>
      </c>
    </row>
    <row r="12405" spans="1:4" x14ac:dyDescent="0.2">
      <c r="A12405">
        <v>103202</v>
      </c>
      <c r="B12405" t="s">
        <v>13104</v>
      </c>
      <c r="C12405" t="s">
        <v>77</v>
      </c>
      <c r="D12405">
        <v>0</v>
      </c>
    </row>
    <row r="12406" spans="1:4" x14ac:dyDescent="0.2">
      <c r="A12406">
        <v>103215</v>
      </c>
      <c r="B12406" t="s">
        <v>13105</v>
      </c>
      <c r="C12406" t="s">
        <v>77</v>
      </c>
      <c r="D12406">
        <v>0</v>
      </c>
    </row>
    <row r="12407" spans="1:4" x14ac:dyDescent="0.2">
      <c r="A12407">
        <v>103200</v>
      </c>
      <c r="B12407" t="s">
        <v>13106</v>
      </c>
      <c r="C12407" t="s">
        <v>77</v>
      </c>
      <c r="D12407">
        <v>0</v>
      </c>
    </row>
    <row r="12408" spans="1:4" x14ac:dyDescent="0.2">
      <c r="A12408">
        <v>103216</v>
      </c>
      <c r="B12408" t="s">
        <v>13107</v>
      </c>
      <c r="C12408" t="s">
        <v>77</v>
      </c>
      <c r="D12408">
        <v>0</v>
      </c>
    </row>
    <row r="12409" spans="1:4" x14ac:dyDescent="0.2">
      <c r="A12409">
        <v>103201</v>
      </c>
      <c r="B12409" t="s">
        <v>13108</v>
      </c>
      <c r="C12409" t="s">
        <v>77</v>
      </c>
      <c r="D12409">
        <v>0</v>
      </c>
    </row>
    <row r="12410" spans="1:4" x14ac:dyDescent="0.2">
      <c r="A12410">
        <v>103185</v>
      </c>
      <c r="B12410" t="s">
        <v>13109</v>
      </c>
      <c r="C12410" t="s">
        <v>77</v>
      </c>
      <c r="D12410">
        <v>6149.09</v>
      </c>
    </row>
    <row r="12411" spans="1:4" x14ac:dyDescent="0.2">
      <c r="A12411">
        <v>103218</v>
      </c>
      <c r="B12411" t="s">
        <v>13110</v>
      </c>
      <c r="C12411" t="s">
        <v>77</v>
      </c>
      <c r="D12411">
        <v>0</v>
      </c>
    </row>
    <row r="12412" spans="1:4" x14ac:dyDescent="0.2">
      <c r="A12412">
        <v>103203</v>
      </c>
      <c r="B12412" t="s">
        <v>13111</v>
      </c>
      <c r="C12412" t="s">
        <v>77</v>
      </c>
      <c r="D12412">
        <v>0</v>
      </c>
    </row>
    <row r="12413" spans="1:4" x14ac:dyDescent="0.2">
      <c r="A12413">
        <v>103213</v>
      </c>
      <c r="B12413" t="s">
        <v>13112</v>
      </c>
      <c r="C12413" t="s">
        <v>77</v>
      </c>
      <c r="D12413">
        <v>0</v>
      </c>
    </row>
    <row r="12414" spans="1:4" x14ac:dyDescent="0.2">
      <c r="A12414">
        <v>103198</v>
      </c>
      <c r="B12414" t="s">
        <v>13113</v>
      </c>
      <c r="C12414" t="s">
        <v>77</v>
      </c>
      <c r="D12414">
        <v>0</v>
      </c>
    </row>
    <row r="12415" spans="1:4" x14ac:dyDescent="0.2">
      <c r="A12415">
        <v>103214</v>
      </c>
      <c r="B12415" t="s">
        <v>13114</v>
      </c>
      <c r="C12415" t="s">
        <v>77</v>
      </c>
      <c r="D12415">
        <v>0</v>
      </c>
    </row>
    <row r="12416" spans="1:4" x14ac:dyDescent="0.2">
      <c r="A12416">
        <v>103199</v>
      </c>
      <c r="B12416" t="s">
        <v>13115</v>
      </c>
      <c r="C12416" t="s">
        <v>77</v>
      </c>
      <c r="D12416">
        <v>0</v>
      </c>
    </row>
    <row r="12417" spans="1:4" x14ac:dyDescent="0.2">
      <c r="A12417">
        <v>103219</v>
      </c>
      <c r="B12417" t="s">
        <v>13116</v>
      </c>
      <c r="C12417" t="s">
        <v>77</v>
      </c>
      <c r="D12417">
        <v>0</v>
      </c>
    </row>
    <row r="12418" spans="1:4" x14ac:dyDescent="0.2">
      <c r="A12418">
        <v>103204</v>
      </c>
      <c r="B12418" t="s">
        <v>13117</v>
      </c>
      <c r="C12418" t="s">
        <v>77</v>
      </c>
      <c r="D12418">
        <v>0</v>
      </c>
    </row>
    <row r="12419" spans="1:4" x14ac:dyDescent="0.2">
      <c r="A12419">
        <v>103186</v>
      </c>
      <c r="B12419" t="s">
        <v>13118</v>
      </c>
      <c r="C12419" t="s">
        <v>77</v>
      </c>
      <c r="D12419">
        <v>6485.01</v>
      </c>
    </row>
    <row r="12420" spans="1:4" x14ac:dyDescent="0.2">
      <c r="A12420">
        <v>103210</v>
      </c>
      <c r="B12420" t="s">
        <v>13119</v>
      </c>
      <c r="C12420" t="s">
        <v>77</v>
      </c>
      <c r="D12420">
        <v>2301.98</v>
      </c>
    </row>
    <row r="12421" spans="1:4" x14ac:dyDescent="0.2">
      <c r="A12421">
        <v>103195</v>
      </c>
      <c r="B12421" t="s">
        <v>13120</v>
      </c>
      <c r="C12421" t="s">
        <v>77</v>
      </c>
      <c r="D12421">
        <v>2204.38</v>
      </c>
    </row>
    <row r="12422" spans="1:4" x14ac:dyDescent="0.2">
      <c r="A12422">
        <v>103205</v>
      </c>
      <c r="B12422" t="s">
        <v>13121</v>
      </c>
      <c r="C12422" t="s">
        <v>77</v>
      </c>
      <c r="D12422">
        <v>4102.26</v>
      </c>
    </row>
    <row r="12423" spans="1:4" x14ac:dyDescent="0.2">
      <c r="A12423">
        <v>103190</v>
      </c>
      <c r="B12423" t="s">
        <v>13122</v>
      </c>
      <c r="C12423" t="s">
        <v>77</v>
      </c>
      <c r="D12423">
        <v>4095.37</v>
      </c>
    </row>
    <row r="12424" spans="1:4" x14ac:dyDescent="0.2">
      <c r="A12424">
        <v>103207</v>
      </c>
      <c r="B12424" t="s">
        <v>13123</v>
      </c>
      <c r="C12424" t="s">
        <v>77</v>
      </c>
      <c r="D12424">
        <v>2553.5700000000002</v>
      </c>
    </row>
    <row r="12425" spans="1:4" x14ac:dyDescent="0.2">
      <c r="A12425">
        <v>103192</v>
      </c>
      <c r="B12425" t="s">
        <v>13124</v>
      </c>
      <c r="C12425" t="s">
        <v>77</v>
      </c>
      <c r="D12425">
        <v>2546.69</v>
      </c>
    </row>
    <row r="12426" spans="1:4" x14ac:dyDescent="0.2">
      <c r="A12426">
        <v>103208</v>
      </c>
      <c r="B12426" t="s">
        <v>13125</v>
      </c>
      <c r="C12426" t="s">
        <v>77</v>
      </c>
      <c r="D12426">
        <v>1972.3</v>
      </c>
    </row>
    <row r="12427" spans="1:4" x14ac:dyDescent="0.2">
      <c r="A12427">
        <v>103193</v>
      </c>
      <c r="B12427" t="s">
        <v>13126</v>
      </c>
      <c r="C12427" t="s">
        <v>77</v>
      </c>
      <c r="D12427">
        <v>1965.42</v>
      </c>
    </row>
    <row r="12428" spans="1:4" x14ac:dyDescent="0.2">
      <c r="A12428">
        <v>103187</v>
      </c>
      <c r="B12428" t="s">
        <v>13127</v>
      </c>
      <c r="C12428" t="s">
        <v>77</v>
      </c>
      <c r="D12428">
        <v>4873.99</v>
      </c>
    </row>
    <row r="12429" spans="1:4" x14ac:dyDescent="0.2">
      <c r="A12429">
        <v>103188</v>
      </c>
      <c r="B12429" t="s">
        <v>13128</v>
      </c>
      <c r="C12429" t="s">
        <v>77</v>
      </c>
      <c r="D12429">
        <v>5240.62</v>
      </c>
    </row>
    <row r="12430" spans="1:4" x14ac:dyDescent="0.2">
      <c r="A12430">
        <v>103189</v>
      </c>
      <c r="B12430" t="s">
        <v>13129</v>
      </c>
      <c r="C12430" t="s">
        <v>77</v>
      </c>
      <c r="D12430">
        <v>2626.42</v>
      </c>
    </row>
    <row r="12431" spans="1:4" x14ac:dyDescent="0.2">
      <c r="A12431">
        <v>103209</v>
      </c>
      <c r="B12431" t="s">
        <v>13130</v>
      </c>
      <c r="C12431" t="s">
        <v>77</v>
      </c>
      <c r="D12431">
        <v>2830.27</v>
      </c>
    </row>
    <row r="12432" spans="1:4" x14ac:dyDescent="0.2">
      <c r="A12432">
        <v>103194</v>
      </c>
      <c r="B12432" t="s">
        <v>13131</v>
      </c>
      <c r="C12432" t="s">
        <v>77</v>
      </c>
      <c r="D12432">
        <v>2823.39</v>
      </c>
    </row>
    <row r="12433" spans="1:4" x14ac:dyDescent="0.2">
      <c r="A12433">
        <v>95001</v>
      </c>
      <c r="B12433" t="s">
        <v>13132</v>
      </c>
      <c r="C12433" t="s">
        <v>59</v>
      </c>
      <c r="D12433">
        <v>0</v>
      </c>
    </row>
    <row r="12434" spans="1:4" x14ac:dyDescent="0.2">
      <c r="A12434">
        <v>95000</v>
      </c>
      <c r="B12434" t="s">
        <v>13133</v>
      </c>
      <c r="C12434" t="s">
        <v>59</v>
      </c>
      <c r="D12434">
        <v>0</v>
      </c>
    </row>
    <row r="12435" spans="1:4" x14ac:dyDescent="0.2">
      <c r="A12435">
        <v>95005</v>
      </c>
      <c r="B12435" t="s">
        <v>13134</v>
      </c>
      <c r="C12435" t="s">
        <v>59</v>
      </c>
      <c r="D12435">
        <v>0</v>
      </c>
    </row>
    <row r="12436" spans="1:4" x14ac:dyDescent="0.2">
      <c r="A12436">
        <v>95004</v>
      </c>
      <c r="B12436" t="s">
        <v>13135</v>
      </c>
      <c r="C12436" t="s">
        <v>59</v>
      </c>
      <c r="D12436">
        <v>0</v>
      </c>
    </row>
    <row r="12437" spans="1:4" x14ac:dyDescent="0.2">
      <c r="A12437">
        <v>95003</v>
      </c>
      <c r="B12437" t="s">
        <v>13136</v>
      </c>
      <c r="C12437" t="s">
        <v>59</v>
      </c>
      <c r="D12437">
        <v>0</v>
      </c>
    </row>
    <row r="12438" spans="1:4" x14ac:dyDescent="0.2">
      <c r="A12438">
        <v>95002</v>
      </c>
      <c r="B12438" t="s">
        <v>13137</v>
      </c>
      <c r="C12438" t="s">
        <v>59</v>
      </c>
      <c r="D12438">
        <v>0</v>
      </c>
    </row>
    <row r="12439" spans="1:4" x14ac:dyDescent="0.2">
      <c r="A12439">
        <v>95007</v>
      </c>
      <c r="B12439" t="s">
        <v>13138</v>
      </c>
      <c r="C12439" t="s">
        <v>59</v>
      </c>
      <c r="D12439">
        <v>0</v>
      </c>
    </row>
    <row r="12440" spans="1:4" x14ac:dyDescent="0.2">
      <c r="A12440">
        <v>95006</v>
      </c>
      <c r="B12440" t="s">
        <v>13139</v>
      </c>
      <c r="C12440" t="s">
        <v>59</v>
      </c>
      <c r="D12440">
        <v>0</v>
      </c>
    </row>
    <row r="12441" spans="1:4" x14ac:dyDescent="0.2">
      <c r="A12441">
        <v>104313</v>
      </c>
      <c r="B12441" t="s">
        <v>13140</v>
      </c>
      <c r="C12441" t="s">
        <v>59</v>
      </c>
      <c r="D12441">
        <v>0</v>
      </c>
    </row>
    <row r="12442" spans="1:4" x14ac:dyDescent="0.2">
      <c r="A12442">
        <v>104312</v>
      </c>
      <c r="B12442" t="s">
        <v>13141</v>
      </c>
      <c r="C12442" t="s">
        <v>59</v>
      </c>
      <c r="D12442">
        <v>0</v>
      </c>
    </row>
    <row r="12443" spans="1:4" x14ac:dyDescent="0.2">
      <c r="A12443">
        <v>94992</v>
      </c>
      <c r="B12443" t="s">
        <v>13142</v>
      </c>
      <c r="C12443" t="s">
        <v>59</v>
      </c>
      <c r="D12443">
        <v>94.66</v>
      </c>
    </row>
    <row r="12444" spans="1:4" x14ac:dyDescent="0.2">
      <c r="A12444">
        <v>94994</v>
      </c>
      <c r="B12444" t="s">
        <v>13143</v>
      </c>
      <c r="C12444" t="s">
        <v>59</v>
      </c>
      <c r="D12444">
        <v>113.18</v>
      </c>
    </row>
    <row r="12445" spans="1:4" x14ac:dyDescent="0.2">
      <c r="A12445">
        <v>94990</v>
      </c>
      <c r="B12445" t="s">
        <v>435</v>
      </c>
      <c r="C12445" t="s">
        <v>69</v>
      </c>
      <c r="D12445">
        <v>911.04</v>
      </c>
    </row>
    <row r="12446" spans="1:4" x14ac:dyDescent="0.2">
      <c r="A12446">
        <v>94991</v>
      </c>
      <c r="B12446" t="s">
        <v>13144</v>
      </c>
      <c r="C12446" t="s">
        <v>69</v>
      </c>
      <c r="D12446">
        <v>967.32</v>
      </c>
    </row>
    <row r="12447" spans="1:4" x14ac:dyDescent="0.2">
      <c r="A12447">
        <v>104626</v>
      </c>
      <c r="B12447" t="s">
        <v>13145</v>
      </c>
      <c r="C12447" t="s">
        <v>69</v>
      </c>
      <c r="D12447">
        <v>991.23</v>
      </c>
    </row>
    <row r="12448" spans="1:4" x14ac:dyDescent="0.2">
      <c r="A12448">
        <v>94993</v>
      </c>
      <c r="B12448" t="s">
        <v>13146</v>
      </c>
      <c r="C12448" t="s">
        <v>59</v>
      </c>
      <c r="D12448">
        <v>98.03</v>
      </c>
    </row>
    <row r="12449" spans="1:4" x14ac:dyDescent="0.2">
      <c r="A12449">
        <v>94995</v>
      </c>
      <c r="B12449" t="s">
        <v>13147</v>
      </c>
      <c r="C12449" t="s">
        <v>59</v>
      </c>
      <c r="D12449">
        <v>117.68</v>
      </c>
    </row>
    <row r="12450" spans="1:4" x14ac:dyDescent="0.2">
      <c r="A12450">
        <v>101169</v>
      </c>
      <c r="B12450" t="s">
        <v>13148</v>
      </c>
      <c r="C12450" t="s">
        <v>59</v>
      </c>
      <c r="D12450">
        <v>325.24</v>
      </c>
    </row>
    <row r="12451" spans="1:4" x14ac:dyDescent="0.2">
      <c r="A12451">
        <v>104383</v>
      </c>
      <c r="B12451" t="s">
        <v>13149</v>
      </c>
      <c r="C12451" t="s">
        <v>59</v>
      </c>
      <c r="D12451">
        <v>0</v>
      </c>
    </row>
    <row r="12452" spans="1:4" x14ac:dyDescent="0.2">
      <c r="A12452">
        <v>101167</v>
      </c>
      <c r="B12452" t="s">
        <v>13150</v>
      </c>
      <c r="C12452" t="s">
        <v>59</v>
      </c>
      <c r="D12452">
        <v>309.89999999999998</v>
      </c>
    </row>
    <row r="12453" spans="1:4" x14ac:dyDescent="0.2">
      <c r="A12453">
        <v>101172</v>
      </c>
      <c r="B12453" t="s">
        <v>13151</v>
      </c>
      <c r="C12453" t="s">
        <v>59</v>
      </c>
      <c r="D12453">
        <v>88.62</v>
      </c>
    </row>
    <row r="12454" spans="1:4" x14ac:dyDescent="0.2">
      <c r="A12454">
        <v>104384</v>
      </c>
      <c r="B12454" t="s">
        <v>13152</v>
      </c>
      <c r="C12454" t="s">
        <v>59</v>
      </c>
      <c r="D12454">
        <v>0</v>
      </c>
    </row>
    <row r="12455" spans="1:4" x14ac:dyDescent="0.2">
      <c r="A12455">
        <v>101170</v>
      </c>
      <c r="B12455" t="s">
        <v>13153</v>
      </c>
      <c r="C12455" t="s">
        <v>59</v>
      </c>
      <c r="D12455">
        <v>61.05</v>
      </c>
    </row>
    <row r="12456" spans="1:4" x14ac:dyDescent="0.2">
      <c r="A12456">
        <v>104438</v>
      </c>
      <c r="B12456" t="s">
        <v>13154</v>
      </c>
      <c r="C12456" t="s">
        <v>59</v>
      </c>
      <c r="D12456">
        <v>0</v>
      </c>
    </row>
    <row r="12457" spans="1:4" x14ac:dyDescent="0.2">
      <c r="A12457">
        <v>92402</v>
      </c>
      <c r="B12457" t="s">
        <v>13155</v>
      </c>
      <c r="C12457" t="s">
        <v>59</v>
      </c>
      <c r="D12457">
        <v>102.1</v>
      </c>
    </row>
    <row r="12458" spans="1:4" x14ac:dyDescent="0.2">
      <c r="A12458">
        <v>104429</v>
      </c>
      <c r="B12458" t="s">
        <v>13156</v>
      </c>
      <c r="C12458" t="s">
        <v>59</v>
      </c>
      <c r="D12458">
        <v>0</v>
      </c>
    </row>
    <row r="12459" spans="1:4" x14ac:dyDescent="0.2">
      <c r="A12459">
        <v>104426</v>
      </c>
      <c r="B12459" t="s">
        <v>13157</v>
      </c>
      <c r="C12459" t="s">
        <v>59</v>
      </c>
      <c r="D12459">
        <v>0</v>
      </c>
    </row>
    <row r="12460" spans="1:4" x14ac:dyDescent="0.2">
      <c r="A12460">
        <v>104436</v>
      </c>
      <c r="B12460" t="s">
        <v>13158</v>
      </c>
      <c r="C12460" t="s">
        <v>59</v>
      </c>
      <c r="D12460">
        <v>0</v>
      </c>
    </row>
    <row r="12461" spans="1:4" x14ac:dyDescent="0.2">
      <c r="A12461">
        <v>104434</v>
      </c>
      <c r="B12461" t="s">
        <v>13159</v>
      </c>
      <c r="C12461" t="s">
        <v>59</v>
      </c>
      <c r="D12461">
        <v>0</v>
      </c>
    </row>
    <row r="12462" spans="1:4" x14ac:dyDescent="0.2">
      <c r="A12462">
        <v>104432</v>
      </c>
      <c r="B12462" t="s">
        <v>13160</v>
      </c>
      <c r="C12462" t="s">
        <v>59</v>
      </c>
      <c r="D12462">
        <v>108.73</v>
      </c>
    </row>
    <row r="12463" spans="1:4" x14ac:dyDescent="0.2">
      <c r="A12463">
        <v>93679</v>
      </c>
      <c r="B12463" t="s">
        <v>13161</v>
      </c>
      <c r="C12463" t="s">
        <v>59</v>
      </c>
      <c r="D12463">
        <v>116.22</v>
      </c>
    </row>
    <row r="12464" spans="1:4" x14ac:dyDescent="0.2">
      <c r="A12464">
        <v>92396</v>
      </c>
      <c r="B12464" t="s">
        <v>13162</v>
      </c>
      <c r="C12464" t="s">
        <v>59</v>
      </c>
      <c r="D12464">
        <v>103.98</v>
      </c>
    </row>
    <row r="12465" spans="1:4" x14ac:dyDescent="0.2">
      <c r="A12465">
        <v>104439</v>
      </c>
      <c r="B12465" t="s">
        <v>13163</v>
      </c>
      <c r="C12465" t="s">
        <v>59</v>
      </c>
      <c r="D12465">
        <v>0</v>
      </c>
    </row>
    <row r="12466" spans="1:4" x14ac:dyDescent="0.2">
      <c r="A12466">
        <v>104440</v>
      </c>
      <c r="B12466" t="s">
        <v>13164</v>
      </c>
      <c r="C12466" t="s">
        <v>59</v>
      </c>
      <c r="D12466">
        <v>0</v>
      </c>
    </row>
    <row r="12467" spans="1:4" x14ac:dyDescent="0.2">
      <c r="A12467">
        <v>92406</v>
      </c>
      <c r="B12467" t="s">
        <v>13165</v>
      </c>
      <c r="C12467" t="s">
        <v>59</v>
      </c>
      <c r="D12467">
        <v>136.38999999999999</v>
      </c>
    </row>
    <row r="12468" spans="1:4" x14ac:dyDescent="0.2">
      <c r="A12468">
        <v>92403</v>
      </c>
      <c r="B12468" t="s">
        <v>13166</v>
      </c>
      <c r="C12468" t="s">
        <v>59</v>
      </c>
      <c r="D12468">
        <v>91.29</v>
      </c>
    </row>
    <row r="12469" spans="1:4" x14ac:dyDescent="0.2">
      <c r="A12469">
        <v>92404</v>
      </c>
      <c r="B12469" t="s">
        <v>13167</v>
      </c>
      <c r="C12469" t="s">
        <v>59</v>
      </c>
      <c r="D12469">
        <v>113.98</v>
      </c>
    </row>
    <row r="12470" spans="1:4" x14ac:dyDescent="0.2">
      <c r="A12470">
        <v>104430</v>
      </c>
      <c r="B12470" t="s">
        <v>13168</v>
      </c>
      <c r="C12470" t="s">
        <v>59</v>
      </c>
      <c r="D12470">
        <v>0</v>
      </c>
    </row>
    <row r="12471" spans="1:4" x14ac:dyDescent="0.2">
      <c r="A12471">
        <v>104431</v>
      </c>
      <c r="B12471" t="s">
        <v>13169</v>
      </c>
      <c r="C12471" t="s">
        <v>59</v>
      </c>
      <c r="D12471">
        <v>0</v>
      </c>
    </row>
    <row r="12472" spans="1:4" x14ac:dyDescent="0.2">
      <c r="A12472">
        <v>104427</v>
      </c>
      <c r="B12472" t="s">
        <v>13170</v>
      </c>
      <c r="C12472" t="s">
        <v>59</v>
      </c>
      <c r="D12472">
        <v>0</v>
      </c>
    </row>
    <row r="12473" spans="1:4" x14ac:dyDescent="0.2">
      <c r="A12473">
        <v>104428</v>
      </c>
      <c r="B12473" t="s">
        <v>13171</v>
      </c>
      <c r="C12473" t="s">
        <v>59</v>
      </c>
      <c r="D12473">
        <v>0</v>
      </c>
    </row>
    <row r="12474" spans="1:4" x14ac:dyDescent="0.2">
      <c r="A12474">
        <v>92391</v>
      </c>
      <c r="B12474" t="s">
        <v>13172</v>
      </c>
      <c r="C12474" t="s">
        <v>59</v>
      </c>
      <c r="D12474">
        <v>91.85</v>
      </c>
    </row>
    <row r="12475" spans="1:4" x14ac:dyDescent="0.2">
      <c r="A12475">
        <v>92392</v>
      </c>
      <c r="B12475" t="s">
        <v>13173</v>
      </c>
      <c r="C12475" t="s">
        <v>59</v>
      </c>
      <c r="D12475">
        <v>192.14</v>
      </c>
    </row>
    <row r="12476" spans="1:4" x14ac:dyDescent="0.2">
      <c r="A12476">
        <v>104437</v>
      </c>
      <c r="B12476" t="s">
        <v>13174</v>
      </c>
      <c r="C12476" t="s">
        <v>59</v>
      </c>
      <c r="D12476">
        <v>0</v>
      </c>
    </row>
    <row r="12477" spans="1:4" x14ac:dyDescent="0.2">
      <c r="A12477">
        <v>104435</v>
      </c>
      <c r="B12477" t="s">
        <v>13175</v>
      </c>
      <c r="C12477" t="s">
        <v>59</v>
      </c>
      <c r="D12477">
        <v>0</v>
      </c>
    </row>
    <row r="12478" spans="1:4" x14ac:dyDescent="0.2">
      <c r="A12478">
        <v>104433</v>
      </c>
      <c r="B12478" t="s">
        <v>13176</v>
      </c>
      <c r="C12478" t="s">
        <v>59</v>
      </c>
      <c r="D12478">
        <v>97.15</v>
      </c>
    </row>
    <row r="12479" spans="1:4" x14ac:dyDescent="0.2">
      <c r="A12479">
        <v>93680</v>
      </c>
      <c r="B12479" t="s">
        <v>13177</v>
      </c>
      <c r="C12479" t="s">
        <v>59</v>
      </c>
      <c r="D12479">
        <v>105.55</v>
      </c>
    </row>
    <row r="12480" spans="1:4" x14ac:dyDescent="0.2">
      <c r="A12480">
        <v>93681</v>
      </c>
      <c r="B12480" t="s">
        <v>13178</v>
      </c>
      <c r="C12480" t="s">
        <v>59</v>
      </c>
      <c r="D12480">
        <v>125.88</v>
      </c>
    </row>
    <row r="12481" spans="1:4" x14ac:dyDescent="0.2">
      <c r="A12481">
        <v>92397</v>
      </c>
      <c r="B12481" t="s">
        <v>13179</v>
      </c>
      <c r="C12481" t="s">
        <v>59</v>
      </c>
      <c r="D12481">
        <v>93.62</v>
      </c>
    </row>
    <row r="12482" spans="1:4" x14ac:dyDescent="0.2">
      <c r="A12482">
        <v>92398</v>
      </c>
      <c r="B12482" t="s">
        <v>13180</v>
      </c>
      <c r="C12482" t="s">
        <v>59</v>
      </c>
      <c r="D12482">
        <v>116.33</v>
      </c>
    </row>
    <row r="12483" spans="1:4" x14ac:dyDescent="0.2">
      <c r="A12483">
        <v>92400</v>
      </c>
      <c r="B12483" t="s">
        <v>13181</v>
      </c>
      <c r="C12483" t="s">
        <v>59</v>
      </c>
      <c r="D12483">
        <v>136.24</v>
      </c>
    </row>
    <row r="12484" spans="1:4" x14ac:dyDescent="0.2">
      <c r="A12484">
        <v>92395</v>
      </c>
      <c r="B12484" t="s">
        <v>13182</v>
      </c>
      <c r="C12484" t="s">
        <v>59</v>
      </c>
      <c r="D12484">
        <v>133.78</v>
      </c>
    </row>
    <row r="12485" spans="1:4" x14ac:dyDescent="0.2">
      <c r="A12485">
        <v>92393</v>
      </c>
      <c r="B12485" t="s">
        <v>13183</v>
      </c>
      <c r="C12485" t="s">
        <v>59</v>
      </c>
      <c r="D12485">
        <v>90.04</v>
      </c>
    </row>
    <row r="12486" spans="1:4" x14ac:dyDescent="0.2">
      <c r="A12486">
        <v>92394</v>
      </c>
      <c r="B12486" t="s">
        <v>13184</v>
      </c>
      <c r="C12486" t="s">
        <v>59</v>
      </c>
      <c r="D12486">
        <v>111.79</v>
      </c>
    </row>
    <row r="12487" spans="1:4" x14ac:dyDescent="0.2">
      <c r="A12487">
        <v>97115</v>
      </c>
      <c r="B12487" t="s">
        <v>13185</v>
      </c>
      <c r="C12487" t="s">
        <v>61</v>
      </c>
      <c r="D12487">
        <v>60.59</v>
      </c>
    </row>
    <row r="12488" spans="1:4" x14ac:dyDescent="0.2">
      <c r="A12488">
        <v>97113</v>
      </c>
      <c r="B12488" t="s">
        <v>13186</v>
      </c>
      <c r="C12488" t="s">
        <v>59</v>
      </c>
      <c r="D12488">
        <v>3.08</v>
      </c>
    </row>
    <row r="12489" spans="1:4" x14ac:dyDescent="0.2">
      <c r="A12489">
        <v>97120</v>
      </c>
      <c r="B12489" t="s">
        <v>13187</v>
      </c>
      <c r="C12489" t="s">
        <v>61</v>
      </c>
      <c r="D12489">
        <v>10.039999999999999</v>
      </c>
    </row>
    <row r="12490" spans="1:4" x14ac:dyDescent="0.2">
      <c r="A12490">
        <v>97116</v>
      </c>
      <c r="B12490" t="s">
        <v>13188</v>
      </c>
      <c r="C12490" t="s">
        <v>61</v>
      </c>
      <c r="D12490">
        <v>23.84</v>
      </c>
    </row>
    <row r="12491" spans="1:4" x14ac:dyDescent="0.2">
      <c r="A12491">
        <v>97117</v>
      </c>
      <c r="B12491" t="s">
        <v>13189</v>
      </c>
      <c r="C12491" t="s">
        <v>61</v>
      </c>
      <c r="D12491">
        <v>20.86</v>
      </c>
    </row>
    <row r="12492" spans="1:4" x14ac:dyDescent="0.2">
      <c r="A12492">
        <v>97118</v>
      </c>
      <c r="B12492" t="s">
        <v>13190</v>
      </c>
      <c r="C12492" t="s">
        <v>61</v>
      </c>
      <c r="D12492">
        <v>17.32</v>
      </c>
    </row>
    <row r="12493" spans="1:4" x14ac:dyDescent="0.2">
      <c r="A12493">
        <v>97119</v>
      </c>
      <c r="B12493" t="s">
        <v>13191</v>
      </c>
      <c r="C12493" t="s">
        <v>61</v>
      </c>
      <c r="D12493">
        <v>15.65</v>
      </c>
    </row>
    <row r="12494" spans="1:4" x14ac:dyDescent="0.2">
      <c r="A12494">
        <v>97114</v>
      </c>
      <c r="B12494" t="s">
        <v>13192</v>
      </c>
      <c r="C12494" t="s">
        <v>54</v>
      </c>
      <c r="D12494">
        <v>0.36</v>
      </c>
    </row>
    <row r="12495" spans="1:4" x14ac:dyDescent="0.2">
      <c r="A12495">
        <v>97111</v>
      </c>
      <c r="B12495" t="s">
        <v>13193</v>
      </c>
      <c r="C12495" t="s">
        <v>59</v>
      </c>
      <c r="D12495">
        <v>267.56</v>
      </c>
    </row>
    <row r="12496" spans="1:4" x14ac:dyDescent="0.2">
      <c r="A12496">
        <v>97112</v>
      </c>
      <c r="B12496" t="s">
        <v>13194</v>
      </c>
      <c r="C12496" t="s">
        <v>59</v>
      </c>
      <c r="D12496">
        <v>277.83</v>
      </c>
    </row>
    <row r="12497" spans="1:4" x14ac:dyDescent="0.2">
      <c r="A12497">
        <v>103904</v>
      </c>
      <c r="B12497" t="s">
        <v>13195</v>
      </c>
      <c r="C12497" t="s">
        <v>59</v>
      </c>
      <c r="D12497">
        <v>163.63</v>
      </c>
    </row>
    <row r="12498" spans="1:4" x14ac:dyDescent="0.2">
      <c r="A12498">
        <v>103905</v>
      </c>
      <c r="B12498" t="s">
        <v>13196</v>
      </c>
      <c r="C12498" t="s">
        <v>59</v>
      </c>
      <c r="D12498">
        <v>172.89</v>
      </c>
    </row>
    <row r="12499" spans="1:4" x14ac:dyDescent="0.2">
      <c r="A12499">
        <v>103907</v>
      </c>
      <c r="B12499" t="s">
        <v>13197</v>
      </c>
      <c r="C12499" t="s">
        <v>59</v>
      </c>
      <c r="D12499">
        <v>182.93</v>
      </c>
    </row>
    <row r="12500" spans="1:4" x14ac:dyDescent="0.2">
      <c r="A12500">
        <v>103911</v>
      </c>
      <c r="B12500" t="s">
        <v>13198</v>
      </c>
      <c r="C12500" t="s">
        <v>59</v>
      </c>
      <c r="D12500">
        <v>267.5</v>
      </c>
    </row>
    <row r="12501" spans="1:4" x14ac:dyDescent="0.2">
      <c r="A12501">
        <v>97104</v>
      </c>
      <c r="B12501" t="s">
        <v>13199</v>
      </c>
      <c r="C12501" t="s">
        <v>59</v>
      </c>
      <c r="D12501">
        <v>168.82</v>
      </c>
    </row>
    <row r="12502" spans="1:4" x14ac:dyDescent="0.2">
      <c r="A12502">
        <v>103906</v>
      </c>
      <c r="B12502" t="s">
        <v>13200</v>
      </c>
      <c r="C12502" t="s">
        <v>59</v>
      </c>
      <c r="D12502">
        <v>204.37</v>
      </c>
    </row>
    <row r="12503" spans="1:4" x14ac:dyDescent="0.2">
      <c r="A12503">
        <v>97105</v>
      </c>
      <c r="B12503" t="s">
        <v>13201</v>
      </c>
      <c r="C12503" t="s">
        <v>59</v>
      </c>
      <c r="D12503">
        <v>191.92</v>
      </c>
    </row>
    <row r="12504" spans="1:4" x14ac:dyDescent="0.2">
      <c r="A12504">
        <v>97106</v>
      </c>
      <c r="B12504" t="s">
        <v>13202</v>
      </c>
      <c r="C12504" t="s">
        <v>59</v>
      </c>
      <c r="D12504">
        <v>214.31</v>
      </c>
    </row>
    <row r="12505" spans="1:4" x14ac:dyDescent="0.2">
      <c r="A12505">
        <v>97107</v>
      </c>
      <c r="B12505" t="s">
        <v>13203</v>
      </c>
      <c r="C12505" t="s">
        <v>59</v>
      </c>
      <c r="D12505">
        <v>243.22</v>
      </c>
    </row>
    <row r="12506" spans="1:4" x14ac:dyDescent="0.2">
      <c r="A12506">
        <v>97108</v>
      </c>
      <c r="B12506" t="s">
        <v>13204</v>
      </c>
      <c r="C12506" t="s">
        <v>59</v>
      </c>
      <c r="D12506">
        <v>276.14999999999998</v>
      </c>
    </row>
    <row r="12507" spans="1:4" x14ac:dyDescent="0.2">
      <c r="A12507">
        <v>97109</v>
      </c>
      <c r="B12507" t="s">
        <v>13205</v>
      </c>
      <c r="C12507" t="s">
        <v>59</v>
      </c>
      <c r="D12507">
        <v>305</v>
      </c>
    </row>
    <row r="12508" spans="1:4" x14ac:dyDescent="0.2">
      <c r="A12508">
        <v>103913</v>
      </c>
      <c r="B12508" t="s">
        <v>13206</v>
      </c>
      <c r="C12508" t="s">
        <v>59</v>
      </c>
      <c r="D12508">
        <v>154.96</v>
      </c>
    </row>
    <row r="12509" spans="1:4" x14ac:dyDescent="0.2">
      <c r="A12509">
        <v>103914</v>
      </c>
      <c r="B12509" t="s">
        <v>13207</v>
      </c>
      <c r="C12509" t="s">
        <v>59</v>
      </c>
      <c r="D12509">
        <v>180.24</v>
      </c>
    </row>
    <row r="12510" spans="1:4" x14ac:dyDescent="0.2">
      <c r="A12510">
        <v>103915</v>
      </c>
      <c r="B12510" t="s">
        <v>13208</v>
      </c>
      <c r="C12510" t="s">
        <v>59</v>
      </c>
      <c r="D12510">
        <v>196.66</v>
      </c>
    </row>
    <row r="12511" spans="1:4" x14ac:dyDescent="0.2">
      <c r="A12511">
        <v>103916</v>
      </c>
      <c r="B12511" t="s">
        <v>13209</v>
      </c>
      <c r="C12511" t="s">
        <v>59</v>
      </c>
      <c r="D12511">
        <v>225.88</v>
      </c>
    </row>
    <row r="12512" spans="1:4" x14ac:dyDescent="0.2">
      <c r="A12512">
        <v>103917</v>
      </c>
      <c r="B12512" t="s">
        <v>13210</v>
      </c>
      <c r="C12512" t="s">
        <v>59</v>
      </c>
      <c r="D12512">
        <v>259.88</v>
      </c>
    </row>
    <row r="12513" spans="1:4" x14ac:dyDescent="0.2">
      <c r="A12513">
        <v>103918</v>
      </c>
      <c r="B12513" t="s">
        <v>13211</v>
      </c>
      <c r="C12513" t="s">
        <v>59</v>
      </c>
      <c r="D12513">
        <v>275.77999999999997</v>
      </c>
    </row>
    <row r="12514" spans="1:4" x14ac:dyDescent="0.2">
      <c r="A12514">
        <v>103919</v>
      </c>
      <c r="B12514" t="s">
        <v>13212</v>
      </c>
      <c r="C12514" t="s">
        <v>59</v>
      </c>
      <c r="D12514">
        <v>0</v>
      </c>
    </row>
    <row r="12515" spans="1:4" x14ac:dyDescent="0.2">
      <c r="A12515">
        <v>103920</v>
      </c>
      <c r="B12515" t="s">
        <v>13213</v>
      </c>
      <c r="C12515" t="s">
        <v>59</v>
      </c>
      <c r="D12515">
        <v>0</v>
      </c>
    </row>
    <row r="12516" spans="1:4" x14ac:dyDescent="0.2">
      <c r="A12516">
        <v>103921</v>
      </c>
      <c r="B12516" t="s">
        <v>13214</v>
      </c>
      <c r="C12516" t="s">
        <v>59</v>
      </c>
      <c r="D12516">
        <v>0</v>
      </c>
    </row>
    <row r="12517" spans="1:4" x14ac:dyDescent="0.2">
      <c r="A12517">
        <v>103922</v>
      </c>
      <c r="B12517" t="s">
        <v>13215</v>
      </c>
      <c r="C12517" t="s">
        <v>59</v>
      </c>
      <c r="D12517">
        <v>0</v>
      </c>
    </row>
    <row r="12518" spans="1:4" x14ac:dyDescent="0.2">
      <c r="A12518">
        <v>103923</v>
      </c>
      <c r="B12518" t="s">
        <v>13216</v>
      </c>
      <c r="C12518" t="s">
        <v>59</v>
      </c>
      <c r="D12518">
        <v>0</v>
      </c>
    </row>
    <row r="12519" spans="1:4" x14ac:dyDescent="0.2">
      <c r="A12519">
        <v>103908</v>
      </c>
      <c r="B12519" t="s">
        <v>13217</v>
      </c>
      <c r="C12519" t="s">
        <v>59</v>
      </c>
      <c r="D12519">
        <v>207.4</v>
      </c>
    </row>
    <row r="12520" spans="1:4" x14ac:dyDescent="0.2">
      <c r="A12520">
        <v>103909</v>
      </c>
      <c r="B12520" t="s">
        <v>13218</v>
      </c>
      <c r="C12520" t="s">
        <v>59</v>
      </c>
      <c r="D12520">
        <v>235.44</v>
      </c>
    </row>
    <row r="12521" spans="1:4" x14ac:dyDescent="0.2">
      <c r="A12521">
        <v>103912</v>
      </c>
      <c r="B12521" t="s">
        <v>13219</v>
      </c>
      <c r="C12521" t="s">
        <v>59</v>
      </c>
      <c r="D12521">
        <v>295.49</v>
      </c>
    </row>
    <row r="12522" spans="1:4" x14ac:dyDescent="0.2">
      <c r="A12522">
        <v>101979</v>
      </c>
      <c r="B12522" t="s">
        <v>13220</v>
      </c>
      <c r="C12522" t="s">
        <v>54</v>
      </c>
      <c r="D12522">
        <v>49.23</v>
      </c>
    </row>
    <row r="12523" spans="1:4" x14ac:dyDescent="0.2">
      <c r="A12523">
        <v>101970</v>
      </c>
      <c r="B12523" t="s">
        <v>13221</v>
      </c>
      <c r="C12523" t="s">
        <v>54</v>
      </c>
      <c r="D12523">
        <v>0</v>
      </c>
    </row>
    <row r="12524" spans="1:4" x14ac:dyDescent="0.2">
      <c r="A12524">
        <v>101972</v>
      </c>
      <c r="B12524" t="s">
        <v>13222</v>
      </c>
      <c r="C12524" t="s">
        <v>54</v>
      </c>
      <c r="D12524">
        <v>0</v>
      </c>
    </row>
    <row r="12525" spans="1:4" x14ac:dyDescent="0.2">
      <c r="A12525">
        <v>101966</v>
      </c>
      <c r="B12525" t="s">
        <v>13223</v>
      </c>
      <c r="C12525" t="s">
        <v>54</v>
      </c>
      <c r="D12525">
        <v>167.91</v>
      </c>
    </row>
    <row r="12526" spans="1:4" x14ac:dyDescent="0.2">
      <c r="A12526">
        <v>101976</v>
      </c>
      <c r="B12526" t="s">
        <v>13224</v>
      </c>
      <c r="C12526" t="s">
        <v>54</v>
      </c>
      <c r="D12526">
        <v>0</v>
      </c>
    </row>
    <row r="12527" spans="1:4" x14ac:dyDescent="0.2">
      <c r="A12527">
        <v>101978</v>
      </c>
      <c r="B12527" t="s">
        <v>13225</v>
      </c>
      <c r="C12527" t="s">
        <v>54</v>
      </c>
      <c r="D12527">
        <v>0</v>
      </c>
    </row>
    <row r="12528" spans="1:4" x14ac:dyDescent="0.2">
      <c r="A12528">
        <v>101967</v>
      </c>
      <c r="B12528" t="s">
        <v>13226</v>
      </c>
      <c r="C12528" t="s">
        <v>54</v>
      </c>
      <c r="D12528">
        <v>0</v>
      </c>
    </row>
    <row r="12529" spans="1:4" x14ac:dyDescent="0.2">
      <c r="A12529">
        <v>101968</v>
      </c>
      <c r="B12529" t="s">
        <v>13227</v>
      </c>
      <c r="C12529" t="s">
        <v>54</v>
      </c>
      <c r="D12529">
        <v>0</v>
      </c>
    </row>
    <row r="12530" spans="1:4" x14ac:dyDescent="0.2">
      <c r="A12530">
        <v>101965</v>
      </c>
      <c r="B12530" t="s">
        <v>13228</v>
      </c>
      <c r="C12530" t="s">
        <v>54</v>
      </c>
      <c r="D12530">
        <v>131.28</v>
      </c>
    </row>
    <row r="12531" spans="1:4" x14ac:dyDescent="0.2">
      <c r="A12531">
        <v>104100</v>
      </c>
      <c r="B12531" t="s">
        <v>13229</v>
      </c>
      <c r="C12531" t="s">
        <v>59</v>
      </c>
      <c r="D12531">
        <v>0</v>
      </c>
    </row>
    <row r="12532" spans="1:4" x14ac:dyDescent="0.2">
      <c r="A12532">
        <v>104099</v>
      </c>
      <c r="B12532" t="s">
        <v>13230</v>
      </c>
      <c r="C12532" t="s">
        <v>59</v>
      </c>
      <c r="D12532">
        <v>0</v>
      </c>
    </row>
    <row r="12533" spans="1:4" x14ac:dyDescent="0.2">
      <c r="A12533">
        <v>104102</v>
      </c>
      <c r="B12533" t="s">
        <v>13231</v>
      </c>
      <c r="C12533" t="s">
        <v>59</v>
      </c>
      <c r="D12533">
        <v>0</v>
      </c>
    </row>
    <row r="12534" spans="1:4" x14ac:dyDescent="0.2">
      <c r="A12534">
        <v>104101</v>
      </c>
      <c r="B12534" t="s">
        <v>13232</v>
      </c>
      <c r="C12534" t="s">
        <v>59</v>
      </c>
      <c r="D12534">
        <v>0</v>
      </c>
    </row>
    <row r="12535" spans="1:4" x14ac:dyDescent="0.2">
      <c r="A12535">
        <v>104103</v>
      </c>
      <c r="B12535" t="s">
        <v>13233</v>
      </c>
      <c r="C12535" t="s">
        <v>59</v>
      </c>
      <c r="D12535">
        <v>0</v>
      </c>
    </row>
    <row r="12536" spans="1:4" x14ac:dyDescent="0.2">
      <c r="A12536">
        <v>92123</v>
      </c>
      <c r="B12536" t="s">
        <v>13234</v>
      </c>
      <c r="C12536" t="s">
        <v>69</v>
      </c>
      <c r="D12536">
        <v>53.02</v>
      </c>
    </row>
    <row r="12537" spans="1:4" x14ac:dyDescent="0.2">
      <c r="A12537">
        <v>92121</v>
      </c>
      <c r="B12537" t="s">
        <v>13235</v>
      </c>
      <c r="C12537" t="s">
        <v>69</v>
      </c>
      <c r="D12537">
        <v>30.77</v>
      </c>
    </row>
    <row r="12538" spans="1:4" x14ac:dyDescent="0.2">
      <c r="A12538">
        <v>92122</v>
      </c>
      <c r="B12538" t="s">
        <v>13236</v>
      </c>
      <c r="C12538" t="s">
        <v>69</v>
      </c>
      <c r="D12538">
        <v>50.76</v>
      </c>
    </row>
    <row r="12539" spans="1:4" x14ac:dyDescent="0.2">
      <c r="A12539">
        <v>103615</v>
      </c>
      <c r="B12539" t="s">
        <v>13237</v>
      </c>
      <c r="C12539" t="s">
        <v>54</v>
      </c>
      <c r="D12539">
        <v>0</v>
      </c>
    </row>
    <row r="12540" spans="1:4" x14ac:dyDescent="0.2">
      <c r="A12540">
        <v>103637</v>
      </c>
      <c r="B12540" t="s">
        <v>13238</v>
      </c>
      <c r="C12540" t="s">
        <v>54</v>
      </c>
      <c r="D12540">
        <v>0</v>
      </c>
    </row>
    <row r="12541" spans="1:4" x14ac:dyDescent="0.2">
      <c r="A12541">
        <v>103593</v>
      </c>
      <c r="B12541" t="s">
        <v>13239</v>
      </c>
      <c r="C12541" t="s">
        <v>54</v>
      </c>
      <c r="D12541">
        <v>0</v>
      </c>
    </row>
    <row r="12542" spans="1:4" x14ac:dyDescent="0.2">
      <c r="A12542">
        <v>103616</v>
      </c>
      <c r="B12542" t="s">
        <v>13240</v>
      </c>
      <c r="C12542" t="s">
        <v>54</v>
      </c>
      <c r="D12542">
        <v>0</v>
      </c>
    </row>
    <row r="12543" spans="1:4" x14ac:dyDescent="0.2">
      <c r="A12543">
        <v>103638</v>
      </c>
      <c r="B12543" t="s">
        <v>13241</v>
      </c>
      <c r="C12543" t="s">
        <v>54</v>
      </c>
      <c r="D12543">
        <v>0</v>
      </c>
    </row>
    <row r="12544" spans="1:4" x14ac:dyDescent="0.2">
      <c r="A12544">
        <v>103594</v>
      </c>
      <c r="B12544" t="s">
        <v>13242</v>
      </c>
      <c r="C12544" t="s">
        <v>54</v>
      </c>
      <c r="D12544">
        <v>0</v>
      </c>
    </row>
    <row r="12545" spans="1:4" x14ac:dyDescent="0.2">
      <c r="A12545">
        <v>103617</v>
      </c>
      <c r="B12545" t="s">
        <v>13243</v>
      </c>
      <c r="C12545" t="s">
        <v>54</v>
      </c>
      <c r="D12545">
        <v>0</v>
      </c>
    </row>
    <row r="12546" spans="1:4" x14ac:dyDescent="0.2">
      <c r="A12546">
        <v>103639</v>
      </c>
      <c r="B12546" t="s">
        <v>13244</v>
      </c>
      <c r="C12546" t="s">
        <v>54</v>
      </c>
      <c r="D12546">
        <v>0</v>
      </c>
    </row>
    <row r="12547" spans="1:4" x14ac:dyDescent="0.2">
      <c r="A12547">
        <v>103595</v>
      </c>
      <c r="B12547" t="s">
        <v>13245</v>
      </c>
      <c r="C12547" t="s">
        <v>54</v>
      </c>
      <c r="D12547">
        <v>0</v>
      </c>
    </row>
    <row r="12548" spans="1:4" x14ac:dyDescent="0.2">
      <c r="A12548">
        <v>103609</v>
      </c>
      <c r="B12548" t="s">
        <v>13246</v>
      </c>
      <c r="C12548" t="s">
        <v>54</v>
      </c>
      <c r="D12548">
        <v>0</v>
      </c>
    </row>
    <row r="12549" spans="1:4" x14ac:dyDescent="0.2">
      <c r="A12549">
        <v>103631</v>
      </c>
      <c r="B12549" t="s">
        <v>13247</v>
      </c>
      <c r="C12549" t="s">
        <v>54</v>
      </c>
      <c r="D12549">
        <v>0</v>
      </c>
    </row>
    <row r="12550" spans="1:4" x14ac:dyDescent="0.2">
      <c r="A12550">
        <v>103587</v>
      </c>
      <c r="B12550" t="s">
        <v>13248</v>
      </c>
      <c r="C12550" t="s">
        <v>54</v>
      </c>
      <c r="D12550">
        <v>0</v>
      </c>
    </row>
    <row r="12551" spans="1:4" x14ac:dyDescent="0.2">
      <c r="A12551">
        <v>103618</v>
      </c>
      <c r="B12551" t="s">
        <v>13249</v>
      </c>
      <c r="C12551" t="s">
        <v>54</v>
      </c>
      <c r="D12551">
        <v>0</v>
      </c>
    </row>
    <row r="12552" spans="1:4" x14ac:dyDescent="0.2">
      <c r="A12552">
        <v>103640</v>
      </c>
      <c r="B12552" t="s">
        <v>13250</v>
      </c>
      <c r="C12552" t="s">
        <v>54</v>
      </c>
      <c r="D12552">
        <v>0</v>
      </c>
    </row>
    <row r="12553" spans="1:4" x14ac:dyDescent="0.2">
      <c r="A12553">
        <v>103596</v>
      </c>
      <c r="B12553" t="s">
        <v>13251</v>
      </c>
      <c r="C12553" t="s">
        <v>54</v>
      </c>
      <c r="D12553">
        <v>0</v>
      </c>
    </row>
    <row r="12554" spans="1:4" x14ac:dyDescent="0.2">
      <c r="A12554">
        <v>103619</v>
      </c>
      <c r="B12554" t="s">
        <v>13252</v>
      </c>
      <c r="C12554" t="s">
        <v>54</v>
      </c>
      <c r="D12554">
        <v>0</v>
      </c>
    </row>
    <row r="12555" spans="1:4" x14ac:dyDescent="0.2">
      <c r="A12555">
        <v>103641</v>
      </c>
      <c r="B12555" t="s">
        <v>13253</v>
      </c>
      <c r="C12555" t="s">
        <v>54</v>
      </c>
      <c r="D12555">
        <v>0</v>
      </c>
    </row>
    <row r="12556" spans="1:4" x14ac:dyDescent="0.2">
      <c r="A12556">
        <v>103597</v>
      </c>
      <c r="B12556" t="s">
        <v>13254</v>
      </c>
      <c r="C12556" t="s">
        <v>54</v>
      </c>
      <c r="D12556">
        <v>0</v>
      </c>
    </row>
    <row r="12557" spans="1:4" x14ac:dyDescent="0.2">
      <c r="A12557">
        <v>103620</v>
      </c>
      <c r="B12557" t="s">
        <v>13255</v>
      </c>
      <c r="C12557" t="s">
        <v>54</v>
      </c>
      <c r="D12557">
        <v>0</v>
      </c>
    </row>
    <row r="12558" spans="1:4" x14ac:dyDescent="0.2">
      <c r="A12558">
        <v>103642</v>
      </c>
      <c r="B12558" t="s">
        <v>13256</v>
      </c>
      <c r="C12558" t="s">
        <v>54</v>
      </c>
      <c r="D12558">
        <v>0</v>
      </c>
    </row>
    <row r="12559" spans="1:4" x14ac:dyDescent="0.2">
      <c r="A12559">
        <v>103598</v>
      </c>
      <c r="B12559" t="s">
        <v>13257</v>
      </c>
      <c r="C12559" t="s">
        <v>54</v>
      </c>
      <c r="D12559">
        <v>0</v>
      </c>
    </row>
    <row r="12560" spans="1:4" x14ac:dyDescent="0.2">
      <c r="A12560">
        <v>103621</v>
      </c>
      <c r="B12560" t="s">
        <v>13258</v>
      </c>
      <c r="C12560" t="s">
        <v>54</v>
      </c>
      <c r="D12560">
        <v>0</v>
      </c>
    </row>
    <row r="12561" spans="1:4" x14ac:dyDescent="0.2">
      <c r="A12561">
        <v>103643</v>
      </c>
      <c r="B12561" t="s">
        <v>13259</v>
      </c>
      <c r="C12561" t="s">
        <v>54</v>
      </c>
      <c r="D12561">
        <v>0</v>
      </c>
    </row>
    <row r="12562" spans="1:4" x14ac:dyDescent="0.2">
      <c r="A12562">
        <v>103599</v>
      </c>
      <c r="B12562" t="s">
        <v>13260</v>
      </c>
      <c r="C12562" t="s">
        <v>54</v>
      </c>
      <c r="D12562">
        <v>0</v>
      </c>
    </row>
    <row r="12563" spans="1:4" x14ac:dyDescent="0.2">
      <c r="A12563">
        <v>103622</v>
      </c>
      <c r="B12563" t="s">
        <v>13261</v>
      </c>
      <c r="C12563" t="s">
        <v>54</v>
      </c>
      <c r="D12563">
        <v>0</v>
      </c>
    </row>
    <row r="12564" spans="1:4" x14ac:dyDescent="0.2">
      <c r="A12564">
        <v>103644</v>
      </c>
      <c r="B12564" t="s">
        <v>13262</v>
      </c>
      <c r="C12564" t="s">
        <v>54</v>
      </c>
      <c r="D12564">
        <v>0</v>
      </c>
    </row>
    <row r="12565" spans="1:4" x14ac:dyDescent="0.2">
      <c r="A12565">
        <v>103600</v>
      </c>
      <c r="B12565" t="s">
        <v>13263</v>
      </c>
      <c r="C12565" t="s">
        <v>54</v>
      </c>
      <c r="D12565">
        <v>0</v>
      </c>
    </row>
    <row r="12566" spans="1:4" x14ac:dyDescent="0.2">
      <c r="A12566">
        <v>103610</v>
      </c>
      <c r="B12566" t="s">
        <v>13264</v>
      </c>
      <c r="C12566" t="s">
        <v>54</v>
      </c>
      <c r="D12566">
        <v>0</v>
      </c>
    </row>
    <row r="12567" spans="1:4" x14ac:dyDescent="0.2">
      <c r="A12567">
        <v>103632</v>
      </c>
      <c r="B12567" t="s">
        <v>13265</v>
      </c>
      <c r="C12567" t="s">
        <v>54</v>
      </c>
      <c r="D12567">
        <v>0</v>
      </c>
    </row>
    <row r="12568" spans="1:4" x14ac:dyDescent="0.2">
      <c r="A12568">
        <v>103588</v>
      </c>
      <c r="B12568" t="s">
        <v>13266</v>
      </c>
      <c r="C12568" t="s">
        <v>54</v>
      </c>
      <c r="D12568">
        <v>0</v>
      </c>
    </row>
    <row r="12569" spans="1:4" x14ac:dyDescent="0.2">
      <c r="A12569">
        <v>103623</v>
      </c>
      <c r="B12569" t="s">
        <v>13267</v>
      </c>
      <c r="C12569" t="s">
        <v>54</v>
      </c>
      <c r="D12569">
        <v>0</v>
      </c>
    </row>
    <row r="12570" spans="1:4" x14ac:dyDescent="0.2">
      <c r="A12570">
        <v>103645</v>
      </c>
      <c r="B12570" t="s">
        <v>13268</v>
      </c>
      <c r="C12570" t="s">
        <v>54</v>
      </c>
      <c r="D12570">
        <v>0</v>
      </c>
    </row>
    <row r="12571" spans="1:4" x14ac:dyDescent="0.2">
      <c r="A12571">
        <v>103601</v>
      </c>
      <c r="B12571" t="s">
        <v>13269</v>
      </c>
      <c r="C12571" t="s">
        <v>54</v>
      </c>
      <c r="D12571">
        <v>0</v>
      </c>
    </row>
    <row r="12572" spans="1:4" x14ac:dyDescent="0.2">
      <c r="A12572">
        <v>103624</v>
      </c>
      <c r="B12572" t="s">
        <v>13270</v>
      </c>
      <c r="C12572" t="s">
        <v>54</v>
      </c>
      <c r="D12572">
        <v>0</v>
      </c>
    </row>
    <row r="12573" spans="1:4" x14ac:dyDescent="0.2">
      <c r="A12573">
        <v>103646</v>
      </c>
      <c r="B12573" t="s">
        <v>13271</v>
      </c>
      <c r="C12573" t="s">
        <v>54</v>
      </c>
      <c r="D12573">
        <v>0</v>
      </c>
    </row>
    <row r="12574" spans="1:4" x14ac:dyDescent="0.2">
      <c r="A12574">
        <v>103602</v>
      </c>
      <c r="B12574" t="s">
        <v>13272</v>
      </c>
      <c r="C12574" t="s">
        <v>54</v>
      </c>
      <c r="D12574">
        <v>0</v>
      </c>
    </row>
    <row r="12575" spans="1:4" x14ac:dyDescent="0.2">
      <c r="A12575">
        <v>103625</v>
      </c>
      <c r="B12575" t="s">
        <v>13273</v>
      </c>
      <c r="C12575" t="s">
        <v>54</v>
      </c>
      <c r="D12575">
        <v>0</v>
      </c>
    </row>
    <row r="12576" spans="1:4" x14ac:dyDescent="0.2">
      <c r="A12576">
        <v>103647</v>
      </c>
      <c r="B12576" t="s">
        <v>13274</v>
      </c>
      <c r="C12576" t="s">
        <v>54</v>
      </c>
      <c r="D12576">
        <v>0</v>
      </c>
    </row>
    <row r="12577" spans="1:4" x14ac:dyDescent="0.2">
      <c r="A12577">
        <v>103603</v>
      </c>
      <c r="B12577" t="s">
        <v>13275</v>
      </c>
      <c r="C12577" t="s">
        <v>54</v>
      </c>
      <c r="D12577">
        <v>0</v>
      </c>
    </row>
    <row r="12578" spans="1:4" x14ac:dyDescent="0.2">
      <c r="A12578">
        <v>103611</v>
      </c>
      <c r="B12578" t="s">
        <v>13276</v>
      </c>
      <c r="C12578" t="s">
        <v>54</v>
      </c>
      <c r="D12578">
        <v>0</v>
      </c>
    </row>
    <row r="12579" spans="1:4" x14ac:dyDescent="0.2">
      <c r="A12579">
        <v>103633</v>
      </c>
      <c r="B12579" t="s">
        <v>13277</v>
      </c>
      <c r="C12579" t="s">
        <v>54</v>
      </c>
      <c r="D12579">
        <v>0</v>
      </c>
    </row>
    <row r="12580" spans="1:4" x14ac:dyDescent="0.2">
      <c r="A12580">
        <v>103589</v>
      </c>
      <c r="B12580" t="s">
        <v>13278</v>
      </c>
      <c r="C12580" t="s">
        <v>54</v>
      </c>
      <c r="D12580">
        <v>0</v>
      </c>
    </row>
    <row r="12581" spans="1:4" x14ac:dyDescent="0.2">
      <c r="A12581">
        <v>103626</v>
      </c>
      <c r="B12581" t="s">
        <v>13279</v>
      </c>
      <c r="C12581" t="s">
        <v>54</v>
      </c>
      <c r="D12581">
        <v>0</v>
      </c>
    </row>
    <row r="12582" spans="1:4" x14ac:dyDescent="0.2">
      <c r="A12582">
        <v>103648</v>
      </c>
      <c r="B12582" t="s">
        <v>13280</v>
      </c>
      <c r="C12582" t="s">
        <v>54</v>
      </c>
      <c r="D12582">
        <v>0</v>
      </c>
    </row>
    <row r="12583" spans="1:4" x14ac:dyDescent="0.2">
      <c r="A12583">
        <v>103604</v>
      </c>
      <c r="B12583" t="s">
        <v>13281</v>
      </c>
      <c r="C12583" t="s">
        <v>54</v>
      </c>
      <c r="D12583">
        <v>0</v>
      </c>
    </row>
    <row r="12584" spans="1:4" x14ac:dyDescent="0.2">
      <c r="A12584">
        <v>103627</v>
      </c>
      <c r="B12584" t="s">
        <v>13282</v>
      </c>
      <c r="C12584" t="s">
        <v>54</v>
      </c>
      <c r="D12584">
        <v>0</v>
      </c>
    </row>
    <row r="12585" spans="1:4" x14ac:dyDescent="0.2">
      <c r="A12585">
        <v>103649</v>
      </c>
      <c r="B12585" t="s">
        <v>13283</v>
      </c>
      <c r="C12585" t="s">
        <v>54</v>
      </c>
      <c r="D12585">
        <v>0</v>
      </c>
    </row>
    <row r="12586" spans="1:4" x14ac:dyDescent="0.2">
      <c r="A12586">
        <v>103605</v>
      </c>
      <c r="B12586" t="s">
        <v>13284</v>
      </c>
      <c r="C12586" t="s">
        <v>54</v>
      </c>
      <c r="D12586">
        <v>0</v>
      </c>
    </row>
    <row r="12587" spans="1:4" x14ac:dyDescent="0.2">
      <c r="A12587">
        <v>103612</v>
      </c>
      <c r="B12587" t="s">
        <v>13285</v>
      </c>
      <c r="C12587" t="s">
        <v>54</v>
      </c>
      <c r="D12587">
        <v>0</v>
      </c>
    </row>
    <row r="12588" spans="1:4" x14ac:dyDescent="0.2">
      <c r="A12588">
        <v>103634</v>
      </c>
      <c r="B12588" t="s">
        <v>13286</v>
      </c>
      <c r="C12588" t="s">
        <v>54</v>
      </c>
      <c r="D12588">
        <v>0</v>
      </c>
    </row>
    <row r="12589" spans="1:4" x14ac:dyDescent="0.2">
      <c r="A12589">
        <v>103590</v>
      </c>
      <c r="B12589" t="s">
        <v>13287</v>
      </c>
      <c r="C12589" t="s">
        <v>54</v>
      </c>
      <c r="D12589">
        <v>0</v>
      </c>
    </row>
    <row r="12590" spans="1:4" x14ac:dyDescent="0.2">
      <c r="A12590">
        <v>103628</v>
      </c>
      <c r="B12590" t="s">
        <v>13288</v>
      </c>
      <c r="C12590" t="s">
        <v>54</v>
      </c>
      <c r="D12590">
        <v>0</v>
      </c>
    </row>
    <row r="12591" spans="1:4" x14ac:dyDescent="0.2">
      <c r="A12591">
        <v>103650</v>
      </c>
      <c r="B12591" t="s">
        <v>13289</v>
      </c>
      <c r="C12591" t="s">
        <v>54</v>
      </c>
      <c r="D12591">
        <v>0</v>
      </c>
    </row>
    <row r="12592" spans="1:4" x14ac:dyDescent="0.2">
      <c r="A12592">
        <v>103606</v>
      </c>
      <c r="B12592" t="s">
        <v>13290</v>
      </c>
      <c r="C12592" t="s">
        <v>54</v>
      </c>
      <c r="D12592">
        <v>0</v>
      </c>
    </row>
    <row r="12593" spans="1:4" x14ac:dyDescent="0.2">
      <c r="A12593">
        <v>103629</v>
      </c>
      <c r="B12593" t="s">
        <v>13291</v>
      </c>
      <c r="C12593" t="s">
        <v>54</v>
      </c>
      <c r="D12593">
        <v>0</v>
      </c>
    </row>
    <row r="12594" spans="1:4" x14ac:dyDescent="0.2">
      <c r="A12594">
        <v>103651</v>
      </c>
      <c r="B12594" t="s">
        <v>13292</v>
      </c>
      <c r="C12594" t="s">
        <v>54</v>
      </c>
      <c r="D12594">
        <v>0</v>
      </c>
    </row>
    <row r="12595" spans="1:4" x14ac:dyDescent="0.2">
      <c r="A12595">
        <v>103607</v>
      </c>
      <c r="B12595" t="s">
        <v>13293</v>
      </c>
      <c r="C12595" t="s">
        <v>54</v>
      </c>
      <c r="D12595">
        <v>0</v>
      </c>
    </row>
    <row r="12596" spans="1:4" x14ac:dyDescent="0.2">
      <c r="A12596">
        <v>103613</v>
      </c>
      <c r="B12596" t="s">
        <v>13294</v>
      </c>
      <c r="C12596" t="s">
        <v>54</v>
      </c>
      <c r="D12596">
        <v>0</v>
      </c>
    </row>
    <row r="12597" spans="1:4" x14ac:dyDescent="0.2">
      <c r="A12597">
        <v>103635</v>
      </c>
      <c r="B12597" t="s">
        <v>13295</v>
      </c>
      <c r="C12597" t="s">
        <v>54</v>
      </c>
      <c r="D12597">
        <v>0</v>
      </c>
    </row>
    <row r="12598" spans="1:4" x14ac:dyDescent="0.2">
      <c r="A12598">
        <v>103591</v>
      </c>
      <c r="B12598" t="s">
        <v>13296</v>
      </c>
      <c r="C12598" t="s">
        <v>54</v>
      </c>
      <c r="D12598">
        <v>0</v>
      </c>
    </row>
    <row r="12599" spans="1:4" x14ac:dyDescent="0.2">
      <c r="A12599">
        <v>103630</v>
      </c>
      <c r="B12599" t="s">
        <v>13297</v>
      </c>
      <c r="C12599" t="s">
        <v>54</v>
      </c>
      <c r="D12599">
        <v>0</v>
      </c>
    </row>
    <row r="12600" spans="1:4" x14ac:dyDescent="0.2">
      <c r="A12600">
        <v>103652</v>
      </c>
      <c r="B12600" t="s">
        <v>13298</v>
      </c>
      <c r="C12600" t="s">
        <v>54</v>
      </c>
      <c r="D12600">
        <v>0</v>
      </c>
    </row>
    <row r="12601" spans="1:4" x14ac:dyDescent="0.2">
      <c r="A12601">
        <v>103608</v>
      </c>
      <c r="B12601" t="s">
        <v>13299</v>
      </c>
      <c r="C12601" t="s">
        <v>54</v>
      </c>
      <c r="D12601">
        <v>0</v>
      </c>
    </row>
    <row r="12602" spans="1:4" x14ac:dyDescent="0.2">
      <c r="A12602">
        <v>103614</v>
      </c>
      <c r="B12602" t="s">
        <v>13300</v>
      </c>
      <c r="C12602" t="s">
        <v>54</v>
      </c>
      <c r="D12602">
        <v>0</v>
      </c>
    </row>
    <row r="12603" spans="1:4" x14ac:dyDescent="0.2">
      <c r="A12603">
        <v>103636</v>
      </c>
      <c r="B12603" t="s">
        <v>13301</v>
      </c>
      <c r="C12603" t="s">
        <v>54</v>
      </c>
      <c r="D12603">
        <v>0</v>
      </c>
    </row>
    <row r="12604" spans="1:4" x14ac:dyDescent="0.2">
      <c r="A12604">
        <v>103592</v>
      </c>
      <c r="B12604" t="s">
        <v>13302</v>
      </c>
      <c r="C12604" t="s">
        <v>54</v>
      </c>
      <c r="D12604">
        <v>0</v>
      </c>
    </row>
    <row r="12605" spans="1:4" x14ac:dyDescent="0.2">
      <c r="A12605">
        <v>88412</v>
      </c>
      <c r="B12605" t="s">
        <v>397</v>
      </c>
      <c r="C12605" t="s">
        <v>59</v>
      </c>
      <c r="D12605">
        <v>2.92</v>
      </c>
    </row>
    <row r="12606" spans="1:4" x14ac:dyDescent="0.2">
      <c r="A12606">
        <v>88411</v>
      </c>
      <c r="B12606" t="s">
        <v>13303</v>
      </c>
      <c r="C12606" t="s">
        <v>59</v>
      </c>
      <c r="D12606">
        <v>3.69</v>
      </c>
    </row>
    <row r="12607" spans="1:4" x14ac:dyDescent="0.2">
      <c r="A12607">
        <v>88415</v>
      </c>
      <c r="B12607" t="s">
        <v>13304</v>
      </c>
      <c r="C12607" t="s">
        <v>59</v>
      </c>
      <c r="D12607">
        <v>3.78</v>
      </c>
    </row>
    <row r="12608" spans="1:4" x14ac:dyDescent="0.2">
      <c r="A12608">
        <v>88413</v>
      </c>
      <c r="B12608" t="s">
        <v>13305</v>
      </c>
      <c r="C12608" t="s">
        <v>59</v>
      </c>
      <c r="D12608">
        <v>4.79</v>
      </c>
    </row>
    <row r="12609" spans="1:4" x14ac:dyDescent="0.2">
      <c r="A12609">
        <v>88414</v>
      </c>
      <c r="B12609" t="s">
        <v>13306</v>
      </c>
      <c r="C12609" t="s">
        <v>59</v>
      </c>
      <c r="D12609">
        <v>5.66</v>
      </c>
    </row>
    <row r="12610" spans="1:4" x14ac:dyDescent="0.2">
      <c r="A12610">
        <v>96131</v>
      </c>
      <c r="B12610" t="s">
        <v>13307</v>
      </c>
      <c r="C12610" t="s">
        <v>59</v>
      </c>
      <c r="D12610">
        <v>25.95</v>
      </c>
    </row>
    <row r="12611" spans="1:4" x14ac:dyDescent="0.2">
      <c r="A12611">
        <v>96126</v>
      </c>
      <c r="B12611" t="s">
        <v>13308</v>
      </c>
      <c r="C12611" t="s">
        <v>59</v>
      </c>
      <c r="D12611">
        <v>16.54</v>
      </c>
    </row>
    <row r="12612" spans="1:4" x14ac:dyDescent="0.2">
      <c r="A12612">
        <v>96132</v>
      </c>
      <c r="B12612" t="s">
        <v>13309</v>
      </c>
      <c r="C12612" t="s">
        <v>59</v>
      </c>
      <c r="D12612">
        <v>17.05</v>
      </c>
    </row>
    <row r="12613" spans="1:4" x14ac:dyDescent="0.2">
      <c r="A12613">
        <v>96127</v>
      </c>
      <c r="B12613" t="s">
        <v>13310</v>
      </c>
      <c r="C12613" t="s">
        <v>59</v>
      </c>
      <c r="D12613">
        <v>10.56</v>
      </c>
    </row>
    <row r="12614" spans="1:4" x14ac:dyDescent="0.2">
      <c r="A12614">
        <v>96135</v>
      </c>
      <c r="B12614" t="s">
        <v>13311</v>
      </c>
      <c r="C12614" t="s">
        <v>59</v>
      </c>
      <c r="D12614">
        <v>27.92</v>
      </c>
    </row>
    <row r="12615" spans="1:4" x14ac:dyDescent="0.2">
      <c r="A12615">
        <v>96130</v>
      </c>
      <c r="B12615" t="s">
        <v>13312</v>
      </c>
      <c r="C12615" t="s">
        <v>59</v>
      </c>
      <c r="D12615">
        <v>17.93</v>
      </c>
    </row>
    <row r="12616" spans="1:4" x14ac:dyDescent="0.2">
      <c r="A12616">
        <v>96133</v>
      </c>
      <c r="B12616" t="s">
        <v>13313</v>
      </c>
      <c r="C12616" t="s">
        <v>59</v>
      </c>
      <c r="D12616">
        <v>42.02</v>
      </c>
    </row>
    <row r="12617" spans="1:4" x14ac:dyDescent="0.2">
      <c r="A12617">
        <v>96128</v>
      </c>
      <c r="B12617" t="s">
        <v>13314</v>
      </c>
      <c r="C12617" t="s">
        <v>59</v>
      </c>
      <c r="D12617">
        <v>27.57</v>
      </c>
    </row>
    <row r="12618" spans="1:4" x14ac:dyDescent="0.2">
      <c r="A12618">
        <v>96134</v>
      </c>
      <c r="B12618" t="s">
        <v>13315</v>
      </c>
      <c r="C12618" t="s">
        <v>59</v>
      </c>
      <c r="D12618">
        <v>49.47</v>
      </c>
    </row>
    <row r="12619" spans="1:4" x14ac:dyDescent="0.2">
      <c r="A12619">
        <v>96129</v>
      </c>
      <c r="B12619" t="s">
        <v>13316</v>
      </c>
      <c r="C12619" t="s">
        <v>59</v>
      </c>
      <c r="D12619">
        <v>32.409999999999997</v>
      </c>
    </row>
    <row r="12620" spans="1:4" x14ac:dyDescent="0.2">
      <c r="A12620">
        <v>88432</v>
      </c>
      <c r="B12620" t="s">
        <v>13317</v>
      </c>
      <c r="C12620" t="s">
        <v>59</v>
      </c>
      <c r="D12620">
        <v>30.96</v>
      </c>
    </row>
    <row r="12621" spans="1:4" x14ac:dyDescent="0.2">
      <c r="A12621">
        <v>88426</v>
      </c>
      <c r="B12621" t="s">
        <v>13318</v>
      </c>
      <c r="C12621" t="s">
        <v>59</v>
      </c>
      <c r="D12621">
        <v>19.899999999999999</v>
      </c>
    </row>
    <row r="12622" spans="1:4" x14ac:dyDescent="0.2">
      <c r="A12622">
        <v>88417</v>
      </c>
      <c r="B12622" t="s">
        <v>13319</v>
      </c>
      <c r="C12622" t="s">
        <v>59</v>
      </c>
      <c r="D12622">
        <v>18.100000000000001</v>
      </c>
    </row>
    <row r="12623" spans="1:4" x14ac:dyDescent="0.2">
      <c r="A12623">
        <v>88424</v>
      </c>
      <c r="B12623" t="s">
        <v>13320</v>
      </c>
      <c r="C12623" t="s">
        <v>59</v>
      </c>
      <c r="D12623">
        <v>24.54</v>
      </c>
    </row>
    <row r="12624" spans="1:4" x14ac:dyDescent="0.2">
      <c r="A12624">
        <v>88416</v>
      </c>
      <c r="B12624" t="s">
        <v>13321</v>
      </c>
      <c r="C12624" t="s">
        <v>59</v>
      </c>
      <c r="D12624">
        <v>21.2</v>
      </c>
    </row>
    <row r="12625" spans="1:4" x14ac:dyDescent="0.2">
      <c r="A12625">
        <v>88431</v>
      </c>
      <c r="B12625" t="s">
        <v>13322</v>
      </c>
      <c r="C12625" t="s">
        <v>59</v>
      </c>
      <c r="D12625">
        <v>24.92</v>
      </c>
    </row>
    <row r="12626" spans="1:4" x14ac:dyDescent="0.2">
      <c r="A12626">
        <v>88423</v>
      </c>
      <c r="B12626" t="s">
        <v>13323</v>
      </c>
      <c r="C12626" t="s">
        <v>59</v>
      </c>
      <c r="D12626">
        <v>21.16</v>
      </c>
    </row>
    <row r="12627" spans="1:4" x14ac:dyDescent="0.2">
      <c r="A12627">
        <v>88428</v>
      </c>
      <c r="B12627" t="s">
        <v>13324</v>
      </c>
      <c r="C12627" t="s">
        <v>59</v>
      </c>
      <c r="D12627">
        <v>30.42</v>
      </c>
    </row>
    <row r="12628" spans="1:4" x14ac:dyDescent="0.2">
      <c r="A12628">
        <v>88420</v>
      </c>
      <c r="B12628" t="s">
        <v>13325</v>
      </c>
      <c r="C12628" t="s">
        <v>59</v>
      </c>
      <c r="D12628">
        <v>24</v>
      </c>
    </row>
    <row r="12629" spans="1:4" x14ac:dyDescent="0.2">
      <c r="A12629">
        <v>88429</v>
      </c>
      <c r="B12629" t="s">
        <v>13326</v>
      </c>
      <c r="C12629" t="s">
        <v>59</v>
      </c>
      <c r="D12629">
        <v>36.46</v>
      </c>
    </row>
    <row r="12630" spans="1:4" x14ac:dyDescent="0.2">
      <c r="A12630">
        <v>88421</v>
      </c>
      <c r="B12630" t="s">
        <v>13327</v>
      </c>
      <c r="C12630" t="s">
        <v>59</v>
      </c>
      <c r="D12630">
        <v>28.99</v>
      </c>
    </row>
    <row r="12631" spans="1:4" x14ac:dyDescent="0.2">
      <c r="A12631">
        <v>95622</v>
      </c>
      <c r="B12631" t="s">
        <v>13328</v>
      </c>
      <c r="C12631" t="s">
        <v>59</v>
      </c>
      <c r="D12631">
        <v>14.49</v>
      </c>
    </row>
    <row r="12632" spans="1:4" x14ac:dyDescent="0.2">
      <c r="A12632">
        <v>95623</v>
      </c>
      <c r="B12632" t="s">
        <v>13329</v>
      </c>
      <c r="C12632" t="s">
        <v>59</v>
      </c>
      <c r="D12632">
        <v>10.27</v>
      </c>
    </row>
    <row r="12633" spans="1:4" x14ac:dyDescent="0.2">
      <c r="A12633">
        <v>95626</v>
      </c>
      <c r="B12633" t="s">
        <v>13330</v>
      </c>
      <c r="C12633" t="s">
        <v>59</v>
      </c>
      <c r="D12633">
        <v>15.29</v>
      </c>
    </row>
    <row r="12634" spans="1:4" x14ac:dyDescent="0.2">
      <c r="A12634">
        <v>95624</v>
      </c>
      <c r="B12634" t="s">
        <v>13331</v>
      </c>
      <c r="C12634" t="s">
        <v>59</v>
      </c>
      <c r="D12634">
        <v>21.56</v>
      </c>
    </row>
    <row r="12635" spans="1:4" x14ac:dyDescent="0.2">
      <c r="A12635">
        <v>95625</v>
      </c>
      <c r="B12635" t="s">
        <v>13332</v>
      </c>
      <c r="C12635" t="s">
        <v>59</v>
      </c>
      <c r="D12635">
        <v>25.53</v>
      </c>
    </row>
    <row r="12636" spans="1:4" x14ac:dyDescent="0.2">
      <c r="A12636">
        <v>88497</v>
      </c>
      <c r="B12636" t="s">
        <v>13333</v>
      </c>
      <c r="C12636" t="s">
        <v>59</v>
      </c>
      <c r="D12636">
        <v>16.96</v>
      </c>
    </row>
    <row r="12637" spans="1:4" x14ac:dyDescent="0.2">
      <c r="A12637">
        <v>104648</v>
      </c>
      <c r="B12637" t="s">
        <v>13334</v>
      </c>
      <c r="C12637" t="s">
        <v>59</v>
      </c>
      <c r="D12637">
        <v>0</v>
      </c>
    </row>
    <row r="12638" spans="1:4" x14ac:dyDescent="0.2">
      <c r="A12638">
        <v>88495</v>
      </c>
      <c r="B12638" t="s">
        <v>13335</v>
      </c>
      <c r="C12638" t="s">
        <v>59</v>
      </c>
      <c r="D12638">
        <v>10.95</v>
      </c>
    </row>
    <row r="12639" spans="1:4" x14ac:dyDescent="0.2">
      <c r="A12639">
        <v>104646</v>
      </c>
      <c r="B12639" t="s">
        <v>13336</v>
      </c>
      <c r="C12639" t="s">
        <v>59</v>
      </c>
      <c r="D12639">
        <v>0</v>
      </c>
    </row>
    <row r="12640" spans="1:4" x14ac:dyDescent="0.2">
      <c r="A12640">
        <v>88496</v>
      </c>
      <c r="B12640" t="s">
        <v>13337</v>
      </c>
      <c r="C12640" t="s">
        <v>59</v>
      </c>
      <c r="D12640">
        <v>30.34</v>
      </c>
    </row>
    <row r="12641" spans="1:4" x14ac:dyDescent="0.2">
      <c r="A12641">
        <v>104647</v>
      </c>
      <c r="B12641" t="s">
        <v>13338</v>
      </c>
      <c r="C12641" t="s">
        <v>59</v>
      </c>
      <c r="D12641">
        <v>0</v>
      </c>
    </row>
    <row r="12642" spans="1:4" x14ac:dyDescent="0.2">
      <c r="A12642">
        <v>88494</v>
      </c>
      <c r="B12642" t="s">
        <v>13339</v>
      </c>
      <c r="C12642" t="s">
        <v>59</v>
      </c>
      <c r="D12642">
        <v>20.07</v>
      </c>
    </row>
    <row r="12643" spans="1:4" x14ac:dyDescent="0.2">
      <c r="A12643">
        <v>104645</v>
      </c>
      <c r="B12643" t="s">
        <v>13340</v>
      </c>
      <c r="C12643" t="s">
        <v>59</v>
      </c>
      <c r="D12643">
        <v>0</v>
      </c>
    </row>
    <row r="12644" spans="1:4" x14ac:dyDescent="0.2">
      <c r="A12644">
        <v>88485</v>
      </c>
      <c r="B12644" t="s">
        <v>508</v>
      </c>
      <c r="C12644" t="s">
        <v>59</v>
      </c>
      <c r="D12644">
        <v>3.46</v>
      </c>
    </row>
    <row r="12645" spans="1:4" x14ac:dyDescent="0.2">
      <c r="A12645">
        <v>88484</v>
      </c>
      <c r="B12645" t="s">
        <v>13341</v>
      </c>
      <c r="C12645" t="s">
        <v>59</v>
      </c>
      <c r="D12645">
        <v>4.38</v>
      </c>
    </row>
    <row r="12646" spans="1:4" x14ac:dyDescent="0.2">
      <c r="A12646">
        <v>104638</v>
      </c>
      <c r="B12646" t="s">
        <v>13342</v>
      </c>
      <c r="C12646" t="s">
        <v>59</v>
      </c>
      <c r="D12646">
        <v>0</v>
      </c>
    </row>
    <row r="12647" spans="1:4" x14ac:dyDescent="0.2">
      <c r="A12647">
        <v>104637</v>
      </c>
      <c r="B12647" t="s">
        <v>13343</v>
      </c>
      <c r="C12647" t="s">
        <v>59</v>
      </c>
      <c r="D12647">
        <v>0</v>
      </c>
    </row>
    <row r="12648" spans="1:4" x14ac:dyDescent="0.2">
      <c r="A12648">
        <v>104641</v>
      </c>
      <c r="B12648" t="s">
        <v>13344</v>
      </c>
      <c r="C12648" t="s">
        <v>59</v>
      </c>
      <c r="D12648">
        <v>9.1199999999999992</v>
      </c>
    </row>
    <row r="12649" spans="1:4" x14ac:dyDescent="0.2">
      <c r="A12649">
        <v>104639</v>
      </c>
      <c r="B12649" t="s">
        <v>13345</v>
      </c>
      <c r="C12649" t="s">
        <v>59</v>
      </c>
      <c r="D12649">
        <v>11.36</v>
      </c>
    </row>
    <row r="12650" spans="1:4" x14ac:dyDescent="0.2">
      <c r="A12650">
        <v>104644</v>
      </c>
      <c r="B12650" t="s">
        <v>13346</v>
      </c>
      <c r="C12650" t="s">
        <v>59</v>
      </c>
      <c r="D12650">
        <v>0</v>
      </c>
    </row>
    <row r="12651" spans="1:4" x14ac:dyDescent="0.2">
      <c r="A12651">
        <v>104643</v>
      </c>
      <c r="B12651" t="s">
        <v>13347</v>
      </c>
      <c r="C12651" t="s">
        <v>59</v>
      </c>
      <c r="D12651">
        <v>0</v>
      </c>
    </row>
    <row r="12652" spans="1:4" x14ac:dyDescent="0.2">
      <c r="A12652">
        <v>88489</v>
      </c>
      <c r="B12652" t="s">
        <v>448</v>
      </c>
      <c r="C12652" t="s">
        <v>59</v>
      </c>
      <c r="D12652">
        <v>12.66</v>
      </c>
    </row>
    <row r="12653" spans="1:4" x14ac:dyDescent="0.2">
      <c r="A12653">
        <v>88488</v>
      </c>
      <c r="B12653" t="s">
        <v>13348</v>
      </c>
      <c r="C12653" t="s">
        <v>59</v>
      </c>
      <c r="D12653">
        <v>14.9</v>
      </c>
    </row>
    <row r="12654" spans="1:4" x14ac:dyDescent="0.2">
      <c r="A12654">
        <v>104642</v>
      </c>
      <c r="B12654" t="s">
        <v>398</v>
      </c>
      <c r="C12654" t="s">
        <v>59</v>
      </c>
      <c r="D12654">
        <v>10.43</v>
      </c>
    </row>
    <row r="12655" spans="1:4" x14ac:dyDescent="0.2">
      <c r="A12655">
        <v>104640</v>
      </c>
      <c r="B12655" t="s">
        <v>13349</v>
      </c>
      <c r="C12655" t="s">
        <v>59</v>
      </c>
      <c r="D12655">
        <v>12.67</v>
      </c>
    </row>
    <row r="12656" spans="1:4" x14ac:dyDescent="0.2">
      <c r="A12656">
        <v>95305</v>
      </c>
      <c r="B12656" t="s">
        <v>13350</v>
      </c>
      <c r="C12656" t="s">
        <v>59</v>
      </c>
      <c r="D12656">
        <v>13.41</v>
      </c>
    </row>
    <row r="12657" spans="1:4" x14ac:dyDescent="0.2">
      <c r="A12657">
        <v>95306</v>
      </c>
      <c r="B12657" t="s">
        <v>13351</v>
      </c>
      <c r="C12657" t="s">
        <v>59</v>
      </c>
      <c r="D12657">
        <v>15.54</v>
      </c>
    </row>
    <row r="12658" spans="1:4" x14ac:dyDescent="0.2">
      <c r="A12658">
        <v>102201</v>
      </c>
      <c r="B12658" t="s">
        <v>13352</v>
      </c>
      <c r="C12658" t="s">
        <v>59</v>
      </c>
      <c r="D12658">
        <v>17.97</v>
      </c>
    </row>
    <row r="12659" spans="1:4" x14ac:dyDescent="0.2">
      <c r="A12659">
        <v>102200</v>
      </c>
      <c r="B12659" t="s">
        <v>13353</v>
      </c>
      <c r="C12659" t="s">
        <v>59</v>
      </c>
      <c r="D12659">
        <v>19.239999999999998</v>
      </c>
    </row>
    <row r="12660" spans="1:4" x14ac:dyDescent="0.2">
      <c r="A12660">
        <v>102202</v>
      </c>
      <c r="B12660" t="s">
        <v>13354</v>
      </c>
      <c r="C12660" t="s">
        <v>59</v>
      </c>
      <c r="D12660">
        <v>45.58</v>
      </c>
    </row>
    <row r="12661" spans="1:4" x14ac:dyDescent="0.2">
      <c r="A12661">
        <v>102193</v>
      </c>
      <c r="B12661" t="s">
        <v>13355</v>
      </c>
      <c r="C12661" t="s">
        <v>59</v>
      </c>
      <c r="D12661">
        <v>1.93</v>
      </c>
    </row>
    <row r="12662" spans="1:4" x14ac:dyDescent="0.2">
      <c r="A12662">
        <v>102194</v>
      </c>
      <c r="B12662" t="s">
        <v>13356</v>
      </c>
      <c r="C12662" t="s">
        <v>59</v>
      </c>
      <c r="D12662">
        <v>7.85</v>
      </c>
    </row>
    <row r="12663" spans="1:4" x14ac:dyDescent="0.2">
      <c r="A12663">
        <v>102198</v>
      </c>
      <c r="B12663" t="s">
        <v>13357</v>
      </c>
      <c r="C12663" t="s">
        <v>59</v>
      </c>
      <c r="D12663">
        <v>0</v>
      </c>
    </row>
    <row r="12664" spans="1:4" x14ac:dyDescent="0.2">
      <c r="A12664">
        <v>102197</v>
      </c>
      <c r="B12664" t="s">
        <v>13358</v>
      </c>
      <c r="C12664" t="s">
        <v>59</v>
      </c>
      <c r="D12664">
        <v>24.21</v>
      </c>
    </row>
    <row r="12665" spans="1:4" x14ac:dyDescent="0.2">
      <c r="A12665">
        <v>102195</v>
      </c>
      <c r="B12665" t="s">
        <v>13359</v>
      </c>
      <c r="C12665" t="s">
        <v>59</v>
      </c>
      <c r="D12665">
        <v>0</v>
      </c>
    </row>
    <row r="12666" spans="1:4" x14ac:dyDescent="0.2">
      <c r="A12666">
        <v>102199</v>
      </c>
      <c r="B12666" t="s">
        <v>13360</v>
      </c>
      <c r="C12666" t="s">
        <v>59</v>
      </c>
      <c r="D12666">
        <v>0</v>
      </c>
    </row>
    <row r="12667" spans="1:4" x14ac:dyDescent="0.2">
      <c r="A12667">
        <v>102196</v>
      </c>
      <c r="B12667" t="s">
        <v>13361</v>
      </c>
      <c r="C12667" t="s">
        <v>59</v>
      </c>
      <c r="D12667">
        <v>0</v>
      </c>
    </row>
    <row r="12668" spans="1:4" x14ac:dyDescent="0.2">
      <c r="A12668">
        <v>102233</v>
      </c>
      <c r="B12668" t="s">
        <v>13362</v>
      </c>
      <c r="C12668" t="s">
        <v>59</v>
      </c>
      <c r="D12668">
        <v>10.73</v>
      </c>
    </row>
    <row r="12669" spans="1:4" x14ac:dyDescent="0.2">
      <c r="A12669">
        <v>102234</v>
      </c>
      <c r="B12669" t="s">
        <v>13363</v>
      </c>
      <c r="C12669" t="s">
        <v>59</v>
      </c>
      <c r="D12669">
        <v>21.46</v>
      </c>
    </row>
    <row r="12670" spans="1:4" x14ac:dyDescent="0.2">
      <c r="A12670">
        <v>102207</v>
      </c>
      <c r="B12670" t="s">
        <v>13364</v>
      </c>
      <c r="C12670" t="s">
        <v>59</v>
      </c>
      <c r="D12670">
        <v>8.23</v>
      </c>
    </row>
    <row r="12671" spans="1:4" x14ac:dyDescent="0.2">
      <c r="A12671">
        <v>102217</v>
      </c>
      <c r="B12671" t="s">
        <v>13365</v>
      </c>
      <c r="C12671" t="s">
        <v>59</v>
      </c>
      <c r="D12671">
        <v>16.489999999999998</v>
      </c>
    </row>
    <row r="12672" spans="1:4" x14ac:dyDescent="0.2">
      <c r="A12672">
        <v>102227</v>
      </c>
      <c r="B12672" t="s">
        <v>13366</v>
      </c>
      <c r="C12672" t="s">
        <v>59</v>
      </c>
      <c r="D12672">
        <v>24.74</v>
      </c>
    </row>
    <row r="12673" spans="1:4" x14ac:dyDescent="0.2">
      <c r="A12673">
        <v>102211</v>
      </c>
      <c r="B12673" t="s">
        <v>13367</v>
      </c>
      <c r="C12673" t="s">
        <v>59</v>
      </c>
      <c r="D12673">
        <v>0</v>
      </c>
    </row>
    <row r="12674" spans="1:4" x14ac:dyDescent="0.2">
      <c r="A12674">
        <v>102221</v>
      </c>
      <c r="B12674" t="s">
        <v>13368</v>
      </c>
      <c r="C12674" t="s">
        <v>59</v>
      </c>
      <c r="D12674">
        <v>0</v>
      </c>
    </row>
    <row r="12675" spans="1:4" x14ac:dyDescent="0.2">
      <c r="A12675">
        <v>102231</v>
      </c>
      <c r="B12675" t="s">
        <v>13369</v>
      </c>
      <c r="C12675" t="s">
        <v>59</v>
      </c>
      <c r="D12675">
        <v>0</v>
      </c>
    </row>
    <row r="12676" spans="1:4" x14ac:dyDescent="0.2">
      <c r="A12676">
        <v>102209</v>
      </c>
      <c r="B12676" t="s">
        <v>13370</v>
      </c>
      <c r="C12676" t="s">
        <v>59</v>
      </c>
      <c r="D12676">
        <v>8.1</v>
      </c>
    </row>
    <row r="12677" spans="1:4" x14ac:dyDescent="0.2">
      <c r="A12677">
        <v>102219</v>
      </c>
      <c r="B12677" t="s">
        <v>13371</v>
      </c>
      <c r="C12677" t="s">
        <v>59</v>
      </c>
      <c r="D12677">
        <v>16.21</v>
      </c>
    </row>
    <row r="12678" spans="1:4" x14ac:dyDescent="0.2">
      <c r="A12678">
        <v>102229</v>
      </c>
      <c r="B12678" t="s">
        <v>13372</v>
      </c>
      <c r="C12678" t="s">
        <v>59</v>
      </c>
      <c r="D12678">
        <v>24.33</v>
      </c>
    </row>
    <row r="12679" spans="1:4" x14ac:dyDescent="0.2">
      <c r="A12679">
        <v>102210</v>
      </c>
      <c r="B12679" t="s">
        <v>13373</v>
      </c>
      <c r="C12679" t="s">
        <v>59</v>
      </c>
      <c r="D12679">
        <v>7.73</v>
      </c>
    </row>
    <row r="12680" spans="1:4" x14ac:dyDescent="0.2">
      <c r="A12680">
        <v>102220</v>
      </c>
      <c r="B12680" t="s">
        <v>13374</v>
      </c>
      <c r="C12680" t="s">
        <v>59</v>
      </c>
      <c r="D12680">
        <v>15.47</v>
      </c>
    </row>
    <row r="12681" spans="1:4" x14ac:dyDescent="0.2">
      <c r="A12681">
        <v>102230</v>
      </c>
      <c r="B12681" t="s">
        <v>13375</v>
      </c>
      <c r="C12681" t="s">
        <v>59</v>
      </c>
      <c r="D12681">
        <v>23.21</v>
      </c>
    </row>
    <row r="12682" spans="1:4" x14ac:dyDescent="0.2">
      <c r="A12682">
        <v>102208</v>
      </c>
      <c r="B12682" t="s">
        <v>13376</v>
      </c>
      <c r="C12682" t="s">
        <v>59</v>
      </c>
      <c r="D12682">
        <v>7.86</v>
      </c>
    </row>
    <row r="12683" spans="1:4" x14ac:dyDescent="0.2">
      <c r="A12683">
        <v>102218</v>
      </c>
      <c r="B12683" t="s">
        <v>13377</v>
      </c>
      <c r="C12683" t="s">
        <v>59</v>
      </c>
      <c r="D12683">
        <v>15.71</v>
      </c>
    </row>
    <row r="12684" spans="1:4" x14ac:dyDescent="0.2">
      <c r="A12684">
        <v>102228</v>
      </c>
      <c r="B12684" t="s">
        <v>13378</v>
      </c>
      <c r="C12684" t="s">
        <v>59</v>
      </c>
      <c r="D12684">
        <v>23.6</v>
      </c>
    </row>
    <row r="12685" spans="1:4" x14ac:dyDescent="0.2">
      <c r="A12685">
        <v>102212</v>
      </c>
      <c r="B12685" t="s">
        <v>13379</v>
      </c>
      <c r="C12685" t="s">
        <v>59</v>
      </c>
      <c r="D12685">
        <v>0</v>
      </c>
    </row>
    <row r="12686" spans="1:4" x14ac:dyDescent="0.2">
      <c r="A12686">
        <v>102222</v>
      </c>
      <c r="B12686" t="s">
        <v>13380</v>
      </c>
      <c r="C12686" t="s">
        <v>59</v>
      </c>
      <c r="D12686">
        <v>0</v>
      </c>
    </row>
    <row r="12687" spans="1:4" x14ac:dyDescent="0.2">
      <c r="A12687">
        <v>102232</v>
      </c>
      <c r="B12687" t="s">
        <v>13381</v>
      </c>
      <c r="C12687" t="s">
        <v>59</v>
      </c>
      <c r="D12687">
        <v>0</v>
      </c>
    </row>
    <row r="12688" spans="1:4" x14ac:dyDescent="0.2">
      <c r="A12688">
        <v>102203</v>
      </c>
      <c r="B12688" t="s">
        <v>13382</v>
      </c>
      <c r="C12688" t="s">
        <v>59</v>
      </c>
      <c r="D12688">
        <v>10.5</v>
      </c>
    </row>
    <row r="12689" spans="1:4" x14ac:dyDescent="0.2">
      <c r="A12689">
        <v>102213</v>
      </c>
      <c r="B12689" t="s">
        <v>13383</v>
      </c>
      <c r="C12689" t="s">
        <v>59</v>
      </c>
      <c r="D12689">
        <v>21.01</v>
      </c>
    </row>
    <row r="12690" spans="1:4" x14ac:dyDescent="0.2">
      <c r="A12690">
        <v>102223</v>
      </c>
      <c r="B12690" t="s">
        <v>13384</v>
      </c>
      <c r="C12690" t="s">
        <v>59</v>
      </c>
      <c r="D12690">
        <v>31.51</v>
      </c>
    </row>
    <row r="12691" spans="1:4" x14ac:dyDescent="0.2">
      <c r="A12691">
        <v>102204</v>
      </c>
      <c r="B12691" t="s">
        <v>13385</v>
      </c>
      <c r="C12691" t="s">
        <v>59</v>
      </c>
      <c r="D12691">
        <v>10.85</v>
      </c>
    </row>
    <row r="12692" spans="1:4" x14ac:dyDescent="0.2">
      <c r="A12692">
        <v>102214</v>
      </c>
      <c r="B12692" t="s">
        <v>13386</v>
      </c>
      <c r="C12692" t="s">
        <v>59</v>
      </c>
      <c r="D12692">
        <v>21.72</v>
      </c>
    </row>
    <row r="12693" spans="1:4" x14ac:dyDescent="0.2">
      <c r="A12693">
        <v>102224</v>
      </c>
      <c r="B12693" t="s">
        <v>13387</v>
      </c>
      <c r="C12693" t="s">
        <v>59</v>
      </c>
      <c r="D12693">
        <v>32.57</v>
      </c>
    </row>
    <row r="12694" spans="1:4" x14ac:dyDescent="0.2">
      <c r="A12694">
        <v>102205</v>
      </c>
      <c r="B12694" t="s">
        <v>13388</v>
      </c>
      <c r="C12694" t="s">
        <v>59</v>
      </c>
      <c r="D12694">
        <v>9.73</v>
      </c>
    </row>
    <row r="12695" spans="1:4" x14ac:dyDescent="0.2">
      <c r="A12695">
        <v>102215</v>
      </c>
      <c r="B12695" t="s">
        <v>13389</v>
      </c>
      <c r="C12695" t="s">
        <v>59</v>
      </c>
      <c r="D12695">
        <v>19.47</v>
      </c>
    </row>
    <row r="12696" spans="1:4" x14ac:dyDescent="0.2">
      <c r="A12696">
        <v>102225</v>
      </c>
      <c r="B12696" t="s">
        <v>13390</v>
      </c>
      <c r="C12696" t="s">
        <v>59</v>
      </c>
      <c r="D12696">
        <v>29.2</v>
      </c>
    </row>
    <row r="12697" spans="1:4" x14ac:dyDescent="0.2">
      <c r="A12697">
        <v>102206</v>
      </c>
      <c r="B12697" t="s">
        <v>13391</v>
      </c>
      <c r="C12697" t="s">
        <v>59</v>
      </c>
      <c r="D12697">
        <v>0</v>
      </c>
    </row>
    <row r="12698" spans="1:4" x14ac:dyDescent="0.2">
      <c r="A12698">
        <v>102216</v>
      </c>
      <c r="B12698" t="s">
        <v>13392</v>
      </c>
      <c r="C12698" t="s">
        <v>59</v>
      </c>
      <c r="D12698">
        <v>0</v>
      </c>
    </row>
    <row r="12699" spans="1:4" x14ac:dyDescent="0.2">
      <c r="A12699">
        <v>102226</v>
      </c>
      <c r="B12699" t="s">
        <v>13393</v>
      </c>
      <c r="C12699" t="s">
        <v>59</v>
      </c>
      <c r="D12699">
        <v>0</v>
      </c>
    </row>
    <row r="12700" spans="1:4" x14ac:dyDescent="0.2">
      <c r="A12700">
        <v>100718</v>
      </c>
      <c r="B12700" t="s">
        <v>13394</v>
      </c>
      <c r="C12700" t="s">
        <v>54</v>
      </c>
      <c r="D12700">
        <v>1.39</v>
      </c>
    </row>
    <row r="12701" spans="1:4" x14ac:dyDescent="0.2">
      <c r="A12701">
        <v>100716</v>
      </c>
      <c r="B12701" t="s">
        <v>13395</v>
      </c>
      <c r="C12701" t="s">
        <v>59</v>
      </c>
      <c r="D12701">
        <v>23.8</v>
      </c>
    </row>
    <row r="12702" spans="1:4" x14ac:dyDescent="0.2">
      <c r="A12702">
        <v>100717</v>
      </c>
      <c r="B12702" t="s">
        <v>13396</v>
      </c>
      <c r="C12702" t="s">
        <v>59</v>
      </c>
      <c r="D12702">
        <v>9.33</v>
      </c>
    </row>
    <row r="12703" spans="1:4" x14ac:dyDescent="0.2">
      <c r="A12703">
        <v>100754</v>
      </c>
      <c r="B12703" t="s">
        <v>13397</v>
      </c>
      <c r="C12703" t="s">
        <v>59</v>
      </c>
      <c r="D12703">
        <v>28.6</v>
      </c>
    </row>
    <row r="12704" spans="1:4" x14ac:dyDescent="0.2">
      <c r="A12704">
        <v>100736</v>
      </c>
      <c r="B12704" t="s">
        <v>13398</v>
      </c>
      <c r="C12704" t="s">
        <v>59</v>
      </c>
      <c r="D12704">
        <v>14.29</v>
      </c>
    </row>
    <row r="12705" spans="1:4" x14ac:dyDescent="0.2">
      <c r="A12705">
        <v>100753</v>
      </c>
      <c r="B12705" t="s">
        <v>13399</v>
      </c>
      <c r="C12705" t="s">
        <v>59</v>
      </c>
      <c r="D12705">
        <v>21.47</v>
      </c>
    </row>
    <row r="12706" spans="1:4" x14ac:dyDescent="0.2">
      <c r="A12706">
        <v>100735</v>
      </c>
      <c r="B12706" t="s">
        <v>13400</v>
      </c>
      <c r="C12706" t="s">
        <v>59</v>
      </c>
      <c r="D12706">
        <v>10.73</v>
      </c>
    </row>
    <row r="12707" spans="1:4" x14ac:dyDescent="0.2">
      <c r="A12707">
        <v>100734</v>
      </c>
      <c r="B12707" t="s">
        <v>13401</v>
      </c>
      <c r="C12707" t="s">
        <v>59</v>
      </c>
      <c r="D12707">
        <v>14.66</v>
      </c>
    </row>
    <row r="12708" spans="1:4" x14ac:dyDescent="0.2">
      <c r="A12708">
        <v>100733</v>
      </c>
      <c r="B12708" t="s">
        <v>13402</v>
      </c>
      <c r="C12708" t="s">
        <v>59</v>
      </c>
      <c r="D12708">
        <v>11.05</v>
      </c>
    </row>
    <row r="12709" spans="1:4" x14ac:dyDescent="0.2">
      <c r="A12709">
        <v>100740</v>
      </c>
      <c r="B12709" t="s">
        <v>13403</v>
      </c>
      <c r="C12709" t="s">
        <v>59</v>
      </c>
      <c r="D12709">
        <v>10.92</v>
      </c>
    </row>
    <row r="12710" spans="1:4" x14ac:dyDescent="0.2">
      <c r="A12710">
        <v>100758</v>
      </c>
      <c r="B12710" t="s">
        <v>13404</v>
      </c>
      <c r="C12710" t="s">
        <v>59</v>
      </c>
      <c r="D12710">
        <v>48.13</v>
      </c>
    </row>
    <row r="12711" spans="1:4" x14ac:dyDescent="0.2">
      <c r="A12711">
        <v>100742</v>
      </c>
      <c r="B12711" t="s">
        <v>13405</v>
      </c>
      <c r="C12711" t="s">
        <v>59</v>
      </c>
      <c r="D12711">
        <v>24.06</v>
      </c>
    </row>
    <row r="12712" spans="1:4" x14ac:dyDescent="0.2">
      <c r="A12712">
        <v>100739</v>
      </c>
      <c r="B12712" t="s">
        <v>13406</v>
      </c>
      <c r="C12712" t="s">
        <v>59</v>
      </c>
      <c r="D12712">
        <v>10.29</v>
      </c>
    </row>
    <row r="12713" spans="1:4" x14ac:dyDescent="0.2">
      <c r="A12713">
        <v>100757</v>
      </c>
      <c r="B12713" t="s">
        <v>13407</v>
      </c>
      <c r="C12713" t="s">
        <v>59</v>
      </c>
      <c r="D12713">
        <v>47.66</v>
      </c>
    </row>
    <row r="12714" spans="1:4" x14ac:dyDescent="0.2">
      <c r="A12714">
        <v>100741</v>
      </c>
      <c r="B12714" t="s">
        <v>13408</v>
      </c>
      <c r="C12714" t="s">
        <v>59</v>
      </c>
      <c r="D12714">
        <v>23.82</v>
      </c>
    </row>
    <row r="12715" spans="1:4" x14ac:dyDescent="0.2">
      <c r="A12715">
        <v>100744</v>
      </c>
      <c r="B12715" t="s">
        <v>13409</v>
      </c>
      <c r="C12715" t="s">
        <v>59</v>
      </c>
      <c r="D12715">
        <v>10.77</v>
      </c>
    </row>
    <row r="12716" spans="1:4" x14ac:dyDescent="0.2">
      <c r="A12716">
        <v>100760</v>
      </c>
      <c r="B12716" t="s">
        <v>13410</v>
      </c>
      <c r="C12716" t="s">
        <v>59</v>
      </c>
      <c r="D12716">
        <v>47.83</v>
      </c>
    </row>
    <row r="12717" spans="1:4" x14ac:dyDescent="0.2">
      <c r="A12717">
        <v>100746</v>
      </c>
      <c r="B12717" t="s">
        <v>13411</v>
      </c>
      <c r="C12717" t="s">
        <v>59</v>
      </c>
      <c r="D12717">
        <v>23.91</v>
      </c>
    </row>
    <row r="12718" spans="1:4" x14ac:dyDescent="0.2">
      <c r="A12718">
        <v>100743</v>
      </c>
      <c r="B12718" t="s">
        <v>13412</v>
      </c>
      <c r="C12718" t="s">
        <v>59</v>
      </c>
      <c r="D12718">
        <v>10.06</v>
      </c>
    </row>
    <row r="12719" spans="1:4" x14ac:dyDescent="0.2">
      <c r="A12719">
        <v>100759</v>
      </c>
      <c r="B12719" t="s">
        <v>13413</v>
      </c>
      <c r="C12719" t="s">
        <v>59</v>
      </c>
      <c r="D12719">
        <v>47.17</v>
      </c>
    </row>
    <row r="12720" spans="1:4" x14ac:dyDescent="0.2">
      <c r="A12720">
        <v>100745</v>
      </c>
      <c r="B12720" t="s">
        <v>13414</v>
      </c>
      <c r="C12720" t="s">
        <v>59</v>
      </c>
      <c r="D12720">
        <v>23.58</v>
      </c>
    </row>
    <row r="12721" spans="1:4" x14ac:dyDescent="0.2">
      <c r="A12721">
        <v>100748</v>
      </c>
      <c r="B12721" t="s">
        <v>13415</v>
      </c>
      <c r="C12721" t="s">
        <v>59</v>
      </c>
      <c r="D12721">
        <v>10.83</v>
      </c>
    </row>
    <row r="12722" spans="1:4" x14ac:dyDescent="0.2">
      <c r="A12722">
        <v>100762</v>
      </c>
      <c r="B12722" t="s">
        <v>13416</v>
      </c>
      <c r="C12722" t="s">
        <v>59</v>
      </c>
      <c r="D12722">
        <v>47.95</v>
      </c>
    </row>
    <row r="12723" spans="1:4" x14ac:dyDescent="0.2">
      <c r="A12723">
        <v>100750</v>
      </c>
      <c r="B12723" t="s">
        <v>13417</v>
      </c>
      <c r="C12723" t="s">
        <v>59</v>
      </c>
      <c r="D12723">
        <v>23.97</v>
      </c>
    </row>
    <row r="12724" spans="1:4" x14ac:dyDescent="0.2">
      <c r="A12724">
        <v>100747</v>
      </c>
      <c r="B12724" t="s">
        <v>13418</v>
      </c>
      <c r="C12724" t="s">
        <v>59</v>
      </c>
      <c r="D12724">
        <v>10.15</v>
      </c>
    </row>
    <row r="12725" spans="1:4" x14ac:dyDescent="0.2">
      <c r="A12725">
        <v>100761</v>
      </c>
      <c r="B12725" t="s">
        <v>13419</v>
      </c>
      <c r="C12725" t="s">
        <v>59</v>
      </c>
      <c r="D12725">
        <v>47.38</v>
      </c>
    </row>
    <row r="12726" spans="1:4" x14ac:dyDescent="0.2">
      <c r="A12726">
        <v>100749</v>
      </c>
      <c r="B12726" t="s">
        <v>13420</v>
      </c>
      <c r="C12726" t="s">
        <v>59</v>
      </c>
      <c r="D12726">
        <v>23.68</v>
      </c>
    </row>
    <row r="12727" spans="1:4" x14ac:dyDescent="0.2">
      <c r="A12727">
        <v>100720</v>
      </c>
      <c r="B12727" t="s">
        <v>13421</v>
      </c>
      <c r="C12727" t="s">
        <v>59</v>
      </c>
      <c r="D12727">
        <v>10.38</v>
      </c>
    </row>
    <row r="12728" spans="1:4" x14ac:dyDescent="0.2">
      <c r="A12728">
        <v>100722</v>
      </c>
      <c r="B12728" t="s">
        <v>13422</v>
      </c>
      <c r="C12728" t="s">
        <v>59</v>
      </c>
      <c r="D12728">
        <v>23.54</v>
      </c>
    </row>
    <row r="12729" spans="1:4" x14ac:dyDescent="0.2">
      <c r="A12729">
        <v>100719</v>
      </c>
      <c r="B12729" t="s">
        <v>796</v>
      </c>
      <c r="C12729" t="s">
        <v>59</v>
      </c>
      <c r="D12729">
        <v>10.45</v>
      </c>
    </row>
    <row r="12730" spans="1:4" x14ac:dyDescent="0.2">
      <c r="A12730">
        <v>100721</v>
      </c>
      <c r="B12730" t="s">
        <v>13423</v>
      </c>
      <c r="C12730" t="s">
        <v>59</v>
      </c>
      <c r="D12730">
        <v>24.18</v>
      </c>
    </row>
    <row r="12731" spans="1:4" x14ac:dyDescent="0.2">
      <c r="A12731">
        <v>100724</v>
      </c>
      <c r="B12731" t="s">
        <v>13424</v>
      </c>
      <c r="C12731" t="s">
        <v>59</v>
      </c>
      <c r="D12731">
        <v>13.45</v>
      </c>
    </row>
    <row r="12732" spans="1:4" x14ac:dyDescent="0.2">
      <c r="A12732">
        <v>100726</v>
      </c>
      <c r="B12732" t="s">
        <v>13425</v>
      </c>
      <c r="C12732" t="s">
        <v>59</v>
      </c>
      <c r="D12732">
        <v>26.51</v>
      </c>
    </row>
    <row r="12733" spans="1:4" x14ac:dyDescent="0.2">
      <c r="A12733">
        <v>100723</v>
      </c>
      <c r="B12733" t="s">
        <v>13426</v>
      </c>
      <c r="C12733" t="s">
        <v>59</v>
      </c>
      <c r="D12733">
        <v>11.2</v>
      </c>
    </row>
    <row r="12734" spans="1:4" x14ac:dyDescent="0.2">
      <c r="A12734">
        <v>100725</v>
      </c>
      <c r="B12734" t="s">
        <v>13427</v>
      </c>
      <c r="C12734" t="s">
        <v>59</v>
      </c>
      <c r="D12734">
        <v>24.43</v>
      </c>
    </row>
    <row r="12735" spans="1:4" x14ac:dyDescent="0.2">
      <c r="A12735">
        <v>100752</v>
      </c>
      <c r="B12735" t="s">
        <v>13428</v>
      </c>
      <c r="C12735" t="s">
        <v>59</v>
      </c>
      <c r="D12735">
        <v>45.14</v>
      </c>
    </row>
    <row r="12736" spans="1:4" x14ac:dyDescent="0.2">
      <c r="A12736">
        <v>100730</v>
      </c>
      <c r="B12736" t="s">
        <v>13429</v>
      </c>
      <c r="C12736" t="s">
        <v>59</v>
      </c>
      <c r="D12736">
        <v>22.56</v>
      </c>
    </row>
    <row r="12737" spans="1:4" x14ac:dyDescent="0.2">
      <c r="A12737">
        <v>100751</v>
      </c>
      <c r="B12737" t="s">
        <v>13430</v>
      </c>
      <c r="C12737" t="s">
        <v>59</v>
      </c>
      <c r="D12737">
        <v>38.549999999999997</v>
      </c>
    </row>
    <row r="12738" spans="1:4" x14ac:dyDescent="0.2">
      <c r="A12738">
        <v>100729</v>
      </c>
      <c r="B12738" t="s">
        <v>13431</v>
      </c>
      <c r="C12738" t="s">
        <v>59</v>
      </c>
      <c r="D12738">
        <v>19.27</v>
      </c>
    </row>
    <row r="12739" spans="1:4" x14ac:dyDescent="0.2">
      <c r="A12739">
        <v>100728</v>
      </c>
      <c r="B12739" t="s">
        <v>13432</v>
      </c>
      <c r="C12739" t="s">
        <v>59</v>
      </c>
      <c r="D12739">
        <v>22.89</v>
      </c>
    </row>
    <row r="12740" spans="1:4" x14ac:dyDescent="0.2">
      <c r="A12740">
        <v>100732</v>
      </c>
      <c r="B12740" t="s">
        <v>13433</v>
      </c>
      <c r="C12740" t="s">
        <v>59</v>
      </c>
      <c r="D12740">
        <v>0</v>
      </c>
    </row>
    <row r="12741" spans="1:4" x14ac:dyDescent="0.2">
      <c r="A12741">
        <v>100731</v>
      </c>
      <c r="B12741" t="s">
        <v>13434</v>
      </c>
      <c r="C12741" t="s">
        <v>59</v>
      </c>
      <c r="D12741">
        <v>0</v>
      </c>
    </row>
    <row r="12742" spans="1:4" x14ac:dyDescent="0.2">
      <c r="A12742">
        <v>100727</v>
      </c>
      <c r="B12742" t="s">
        <v>13435</v>
      </c>
      <c r="C12742" t="s">
        <v>59</v>
      </c>
      <c r="D12742">
        <v>25.35</v>
      </c>
    </row>
    <row r="12743" spans="1:4" x14ac:dyDescent="0.2">
      <c r="A12743">
        <v>100756</v>
      </c>
      <c r="B12743" t="s">
        <v>13436</v>
      </c>
      <c r="C12743" t="s">
        <v>59</v>
      </c>
      <c r="D12743">
        <v>0</v>
      </c>
    </row>
    <row r="12744" spans="1:4" x14ac:dyDescent="0.2">
      <c r="A12744">
        <v>100738</v>
      </c>
      <c r="B12744" t="s">
        <v>13437</v>
      </c>
      <c r="C12744" t="s">
        <v>59</v>
      </c>
      <c r="D12744">
        <v>0</v>
      </c>
    </row>
    <row r="12745" spans="1:4" x14ac:dyDescent="0.2">
      <c r="A12745">
        <v>100755</v>
      </c>
      <c r="B12745" t="s">
        <v>13438</v>
      </c>
      <c r="C12745" t="s">
        <v>59</v>
      </c>
      <c r="D12745">
        <v>0</v>
      </c>
    </row>
    <row r="12746" spans="1:4" x14ac:dyDescent="0.2">
      <c r="A12746">
        <v>100737</v>
      </c>
      <c r="B12746" t="s">
        <v>13439</v>
      </c>
      <c r="C12746" t="s">
        <v>59</v>
      </c>
      <c r="D12746">
        <v>0</v>
      </c>
    </row>
    <row r="12747" spans="1:4" x14ac:dyDescent="0.2">
      <c r="A12747">
        <v>102499</v>
      </c>
      <c r="B12747" t="s">
        <v>13440</v>
      </c>
      <c r="C12747" t="s">
        <v>59</v>
      </c>
      <c r="D12747">
        <v>3.28</v>
      </c>
    </row>
    <row r="12748" spans="1:4" x14ac:dyDescent="0.2">
      <c r="A12748">
        <v>102505</v>
      </c>
      <c r="B12748" t="s">
        <v>13441</v>
      </c>
      <c r="C12748" t="s">
        <v>54</v>
      </c>
      <c r="D12748">
        <v>9.9</v>
      </c>
    </row>
    <row r="12749" spans="1:4" x14ac:dyDescent="0.2">
      <c r="A12749">
        <v>102504</v>
      </c>
      <c r="B12749" t="s">
        <v>13442</v>
      </c>
      <c r="C12749" t="s">
        <v>54</v>
      </c>
      <c r="D12749">
        <v>9.73</v>
      </c>
    </row>
    <row r="12750" spans="1:4" x14ac:dyDescent="0.2">
      <c r="A12750">
        <v>102506</v>
      </c>
      <c r="B12750" t="s">
        <v>13443</v>
      </c>
      <c r="C12750" t="s">
        <v>54</v>
      </c>
      <c r="D12750">
        <v>10.64</v>
      </c>
    </row>
    <row r="12751" spans="1:4" x14ac:dyDescent="0.2">
      <c r="A12751">
        <v>102500</v>
      </c>
      <c r="B12751" t="s">
        <v>13444</v>
      </c>
      <c r="C12751" t="s">
        <v>54</v>
      </c>
      <c r="D12751">
        <v>4.43</v>
      </c>
    </row>
    <row r="12752" spans="1:4" x14ac:dyDescent="0.2">
      <c r="A12752">
        <v>102502</v>
      </c>
      <c r="B12752" t="s">
        <v>13445</v>
      </c>
      <c r="C12752" t="s">
        <v>54</v>
      </c>
      <c r="D12752">
        <v>0</v>
      </c>
    </row>
    <row r="12753" spans="1:4" x14ac:dyDescent="0.2">
      <c r="A12753">
        <v>102507</v>
      </c>
      <c r="B12753" t="s">
        <v>13446</v>
      </c>
      <c r="C12753" t="s">
        <v>54</v>
      </c>
      <c r="D12753">
        <v>6.23</v>
      </c>
    </row>
    <row r="12754" spans="1:4" x14ac:dyDescent="0.2">
      <c r="A12754">
        <v>102510</v>
      </c>
      <c r="B12754" t="s">
        <v>13447</v>
      </c>
      <c r="C12754" t="s">
        <v>54</v>
      </c>
      <c r="D12754">
        <v>0</v>
      </c>
    </row>
    <row r="12755" spans="1:4" x14ac:dyDescent="0.2">
      <c r="A12755">
        <v>102512</v>
      </c>
      <c r="B12755" t="s">
        <v>13448</v>
      </c>
      <c r="C12755" t="s">
        <v>54</v>
      </c>
      <c r="D12755">
        <v>5.83</v>
      </c>
    </row>
    <row r="12756" spans="1:4" x14ac:dyDescent="0.2">
      <c r="A12756">
        <v>102501</v>
      </c>
      <c r="B12756" t="s">
        <v>13449</v>
      </c>
      <c r="C12756" t="s">
        <v>59</v>
      </c>
      <c r="D12756">
        <v>24.76</v>
      </c>
    </row>
    <row r="12757" spans="1:4" x14ac:dyDescent="0.2">
      <c r="A12757">
        <v>102503</v>
      </c>
      <c r="B12757" t="s">
        <v>13450</v>
      </c>
      <c r="C12757" t="s">
        <v>59</v>
      </c>
      <c r="D12757">
        <v>0</v>
      </c>
    </row>
    <row r="12758" spans="1:4" x14ac:dyDescent="0.2">
      <c r="A12758">
        <v>102508</v>
      </c>
      <c r="B12758" t="s">
        <v>13451</v>
      </c>
      <c r="C12758" t="s">
        <v>59</v>
      </c>
      <c r="D12758">
        <v>43.21</v>
      </c>
    </row>
    <row r="12759" spans="1:4" x14ac:dyDescent="0.2">
      <c r="A12759">
        <v>102511</v>
      </c>
      <c r="B12759" t="s">
        <v>13452</v>
      </c>
      <c r="C12759" t="s">
        <v>59</v>
      </c>
      <c r="D12759">
        <v>0</v>
      </c>
    </row>
    <row r="12760" spans="1:4" x14ac:dyDescent="0.2">
      <c r="A12760">
        <v>102509</v>
      </c>
      <c r="B12760" t="s">
        <v>13453</v>
      </c>
      <c r="C12760" t="s">
        <v>59</v>
      </c>
      <c r="D12760">
        <v>29.86</v>
      </c>
    </row>
    <row r="12761" spans="1:4" x14ac:dyDescent="0.2">
      <c r="A12761">
        <v>102498</v>
      </c>
      <c r="B12761" t="s">
        <v>13454</v>
      </c>
      <c r="C12761" t="s">
        <v>54</v>
      </c>
      <c r="D12761">
        <v>1.56</v>
      </c>
    </row>
    <row r="12762" spans="1:4" x14ac:dyDescent="0.2">
      <c r="A12762">
        <v>102519</v>
      </c>
      <c r="B12762" t="s">
        <v>13455</v>
      </c>
      <c r="C12762" t="s">
        <v>77</v>
      </c>
      <c r="D12762">
        <v>0</v>
      </c>
    </row>
    <row r="12763" spans="1:4" x14ac:dyDescent="0.2">
      <c r="A12763">
        <v>102491</v>
      </c>
      <c r="B12763" t="s">
        <v>13456</v>
      </c>
      <c r="C12763" t="s">
        <v>59</v>
      </c>
      <c r="D12763">
        <v>20.04</v>
      </c>
    </row>
    <row r="12764" spans="1:4" x14ac:dyDescent="0.2">
      <c r="A12764">
        <v>102492</v>
      </c>
      <c r="B12764" t="s">
        <v>437</v>
      </c>
      <c r="C12764" t="s">
        <v>59</v>
      </c>
      <c r="D12764">
        <v>25.53</v>
      </c>
    </row>
    <row r="12765" spans="1:4" x14ac:dyDescent="0.2">
      <c r="A12765">
        <v>102804</v>
      </c>
      <c r="B12765" t="s">
        <v>13457</v>
      </c>
      <c r="C12765" t="s">
        <v>59</v>
      </c>
      <c r="D12765">
        <v>0</v>
      </c>
    </row>
    <row r="12766" spans="1:4" x14ac:dyDescent="0.2">
      <c r="A12766">
        <v>102494</v>
      </c>
      <c r="B12766" t="s">
        <v>13458</v>
      </c>
      <c r="C12766" t="s">
        <v>59</v>
      </c>
      <c r="D12766">
        <v>60.01</v>
      </c>
    </row>
    <row r="12767" spans="1:4" x14ac:dyDescent="0.2">
      <c r="A12767">
        <v>102805</v>
      </c>
      <c r="B12767" t="s">
        <v>13459</v>
      </c>
      <c r="C12767" t="s">
        <v>59</v>
      </c>
      <c r="D12767">
        <v>0</v>
      </c>
    </row>
    <row r="12768" spans="1:4" x14ac:dyDescent="0.2">
      <c r="A12768">
        <v>102490</v>
      </c>
      <c r="B12768" t="s">
        <v>13460</v>
      </c>
      <c r="C12768" t="s">
        <v>59</v>
      </c>
      <c r="D12768">
        <v>0</v>
      </c>
    </row>
    <row r="12769" spans="1:4" x14ac:dyDescent="0.2">
      <c r="A12769">
        <v>102496</v>
      </c>
      <c r="B12769" t="s">
        <v>13461</v>
      </c>
      <c r="C12769" t="s">
        <v>54</v>
      </c>
      <c r="D12769">
        <v>12.74</v>
      </c>
    </row>
    <row r="12770" spans="1:4" x14ac:dyDescent="0.2">
      <c r="A12770">
        <v>102497</v>
      </c>
      <c r="B12770" t="s">
        <v>13462</v>
      </c>
      <c r="C12770" t="s">
        <v>54</v>
      </c>
      <c r="D12770">
        <v>5.1100000000000003</v>
      </c>
    </row>
    <row r="12771" spans="1:4" x14ac:dyDescent="0.2">
      <c r="A12771">
        <v>102520</v>
      </c>
      <c r="B12771" t="s">
        <v>13463</v>
      </c>
      <c r="C12771" t="s">
        <v>59</v>
      </c>
      <c r="D12771">
        <v>80.069999999999993</v>
      </c>
    </row>
    <row r="12772" spans="1:4" x14ac:dyDescent="0.2">
      <c r="A12772">
        <v>102518</v>
      </c>
      <c r="B12772" t="s">
        <v>13464</v>
      </c>
      <c r="C12772" t="s">
        <v>77</v>
      </c>
      <c r="D12772">
        <v>0</v>
      </c>
    </row>
    <row r="12773" spans="1:4" x14ac:dyDescent="0.2">
      <c r="A12773">
        <v>102514</v>
      </c>
      <c r="B12773" t="s">
        <v>13465</v>
      </c>
      <c r="C12773" t="s">
        <v>77</v>
      </c>
      <c r="D12773">
        <v>0</v>
      </c>
    </row>
    <row r="12774" spans="1:4" x14ac:dyDescent="0.2">
      <c r="A12774">
        <v>102516</v>
      </c>
      <c r="B12774" t="s">
        <v>13466</v>
      </c>
      <c r="C12774" t="s">
        <v>77</v>
      </c>
      <c r="D12774">
        <v>0</v>
      </c>
    </row>
    <row r="12775" spans="1:4" x14ac:dyDescent="0.2">
      <c r="A12775">
        <v>102515</v>
      </c>
      <c r="B12775" t="s">
        <v>13467</v>
      </c>
      <c r="C12775" t="s">
        <v>77</v>
      </c>
      <c r="D12775">
        <v>0</v>
      </c>
    </row>
    <row r="12776" spans="1:4" x14ac:dyDescent="0.2">
      <c r="A12776">
        <v>102517</v>
      </c>
      <c r="B12776" t="s">
        <v>13468</v>
      </c>
      <c r="C12776" t="s">
        <v>77</v>
      </c>
      <c r="D12776">
        <v>0</v>
      </c>
    </row>
    <row r="12777" spans="1:4" x14ac:dyDescent="0.2">
      <c r="A12777">
        <v>102513</v>
      </c>
      <c r="B12777" t="s">
        <v>13469</v>
      </c>
      <c r="C12777" t="s">
        <v>59</v>
      </c>
      <c r="D12777">
        <v>46.95</v>
      </c>
    </row>
    <row r="12778" spans="1:4" x14ac:dyDescent="0.2">
      <c r="A12778">
        <v>102489</v>
      </c>
      <c r="B12778" t="s">
        <v>13470</v>
      </c>
      <c r="C12778" t="s">
        <v>59</v>
      </c>
      <c r="D12778">
        <v>28.87</v>
      </c>
    </row>
    <row r="12779" spans="1:4" x14ac:dyDescent="0.2">
      <c r="A12779">
        <v>102488</v>
      </c>
      <c r="B12779" t="s">
        <v>436</v>
      </c>
      <c r="C12779" t="s">
        <v>59</v>
      </c>
      <c r="D12779">
        <v>3.46</v>
      </c>
    </row>
    <row r="12780" spans="1:4" x14ac:dyDescent="0.2">
      <c r="A12780">
        <v>101730</v>
      </c>
      <c r="B12780" t="s">
        <v>13471</v>
      </c>
      <c r="C12780" t="s">
        <v>59</v>
      </c>
      <c r="D12780">
        <v>0</v>
      </c>
    </row>
    <row r="12781" spans="1:4" x14ac:dyDescent="0.2">
      <c r="A12781">
        <v>101746</v>
      </c>
      <c r="B12781" t="s">
        <v>13472</v>
      </c>
      <c r="C12781" t="s">
        <v>59</v>
      </c>
      <c r="D12781">
        <v>515.76</v>
      </c>
    </row>
    <row r="12782" spans="1:4" x14ac:dyDescent="0.2">
      <c r="A12782">
        <v>98679</v>
      </c>
      <c r="B12782" t="s">
        <v>13473</v>
      </c>
      <c r="C12782" t="s">
        <v>59</v>
      </c>
      <c r="D12782">
        <v>40.880000000000003</v>
      </c>
    </row>
    <row r="12783" spans="1:4" x14ac:dyDescent="0.2">
      <c r="A12783">
        <v>98680</v>
      </c>
      <c r="B12783" t="s">
        <v>13474</v>
      </c>
      <c r="C12783" t="s">
        <v>59</v>
      </c>
      <c r="D12783">
        <v>51.98</v>
      </c>
    </row>
    <row r="12784" spans="1:4" x14ac:dyDescent="0.2">
      <c r="A12784">
        <v>101749</v>
      </c>
      <c r="B12784" t="s">
        <v>13475</v>
      </c>
      <c r="C12784" t="s">
        <v>59</v>
      </c>
      <c r="D12784">
        <v>61.06</v>
      </c>
    </row>
    <row r="12785" spans="1:4" x14ac:dyDescent="0.2">
      <c r="A12785">
        <v>98681</v>
      </c>
      <c r="B12785" t="s">
        <v>13476</v>
      </c>
      <c r="C12785" t="s">
        <v>59</v>
      </c>
      <c r="D12785">
        <v>38.33</v>
      </c>
    </row>
    <row r="12786" spans="1:4" x14ac:dyDescent="0.2">
      <c r="A12786">
        <v>98682</v>
      </c>
      <c r="B12786" t="s">
        <v>13477</v>
      </c>
      <c r="C12786" t="s">
        <v>59</v>
      </c>
      <c r="D12786">
        <v>49.44</v>
      </c>
    </row>
    <row r="12787" spans="1:4" x14ac:dyDescent="0.2">
      <c r="A12787">
        <v>101750</v>
      </c>
      <c r="B12787" t="s">
        <v>13478</v>
      </c>
      <c r="C12787" t="s">
        <v>59</v>
      </c>
      <c r="D12787">
        <v>58.51</v>
      </c>
    </row>
    <row r="12788" spans="1:4" x14ac:dyDescent="0.2">
      <c r="A12788">
        <v>101737</v>
      </c>
      <c r="B12788" t="s">
        <v>13479</v>
      </c>
      <c r="C12788" t="s">
        <v>59</v>
      </c>
      <c r="D12788">
        <v>120.42</v>
      </c>
    </row>
    <row r="12789" spans="1:4" x14ac:dyDescent="0.2">
      <c r="A12789">
        <v>101735</v>
      </c>
      <c r="B12789" t="s">
        <v>13480</v>
      </c>
      <c r="C12789" t="s">
        <v>59</v>
      </c>
      <c r="D12789">
        <v>432.49</v>
      </c>
    </row>
    <row r="12790" spans="1:4" x14ac:dyDescent="0.2">
      <c r="A12790">
        <v>101734</v>
      </c>
      <c r="B12790" t="s">
        <v>13481</v>
      </c>
      <c r="C12790" t="s">
        <v>59</v>
      </c>
      <c r="D12790">
        <v>421.99</v>
      </c>
    </row>
    <row r="12791" spans="1:4" x14ac:dyDescent="0.2">
      <c r="A12791">
        <v>101736</v>
      </c>
      <c r="B12791" t="s">
        <v>13482</v>
      </c>
      <c r="C12791" t="s">
        <v>59</v>
      </c>
      <c r="D12791">
        <v>99.64</v>
      </c>
    </row>
    <row r="12792" spans="1:4" x14ac:dyDescent="0.2">
      <c r="A12792">
        <v>101733</v>
      </c>
      <c r="B12792" t="s">
        <v>13483</v>
      </c>
      <c r="C12792" t="s">
        <v>59</v>
      </c>
      <c r="D12792">
        <v>277.24</v>
      </c>
    </row>
    <row r="12793" spans="1:4" x14ac:dyDescent="0.2">
      <c r="A12793">
        <v>98678</v>
      </c>
      <c r="B12793" t="s">
        <v>13484</v>
      </c>
      <c r="C12793" t="s">
        <v>59</v>
      </c>
      <c r="D12793">
        <v>401.8</v>
      </c>
    </row>
    <row r="12794" spans="1:4" x14ac:dyDescent="0.2">
      <c r="A12794">
        <v>98677</v>
      </c>
      <c r="B12794" t="s">
        <v>13485</v>
      </c>
      <c r="C12794" t="s">
        <v>59</v>
      </c>
      <c r="D12794">
        <v>0</v>
      </c>
    </row>
    <row r="12795" spans="1:4" x14ac:dyDescent="0.2">
      <c r="A12795">
        <v>98676</v>
      </c>
      <c r="B12795" t="s">
        <v>13486</v>
      </c>
      <c r="C12795" t="s">
        <v>59</v>
      </c>
      <c r="D12795">
        <v>0</v>
      </c>
    </row>
    <row r="12796" spans="1:4" x14ac:dyDescent="0.2">
      <c r="A12796">
        <v>98675</v>
      </c>
      <c r="B12796" t="s">
        <v>13487</v>
      </c>
      <c r="C12796" t="s">
        <v>59</v>
      </c>
      <c r="D12796">
        <v>0</v>
      </c>
    </row>
    <row r="12797" spans="1:4" x14ac:dyDescent="0.2">
      <c r="A12797">
        <v>101747</v>
      </c>
      <c r="B12797" t="s">
        <v>13488</v>
      </c>
      <c r="C12797" t="s">
        <v>59</v>
      </c>
      <c r="D12797">
        <v>99.2</v>
      </c>
    </row>
    <row r="12798" spans="1:4" x14ac:dyDescent="0.2">
      <c r="A12798">
        <v>104162</v>
      </c>
      <c r="B12798" t="s">
        <v>13489</v>
      </c>
      <c r="C12798" t="s">
        <v>59</v>
      </c>
      <c r="D12798">
        <v>105.74</v>
      </c>
    </row>
    <row r="12799" spans="1:4" x14ac:dyDescent="0.2">
      <c r="A12799">
        <v>98671</v>
      </c>
      <c r="B12799" t="s">
        <v>13490</v>
      </c>
      <c r="C12799" t="s">
        <v>59</v>
      </c>
      <c r="D12799">
        <v>490.25</v>
      </c>
    </row>
    <row r="12800" spans="1:4" x14ac:dyDescent="0.2">
      <c r="A12800">
        <v>101092</v>
      </c>
      <c r="B12800" t="s">
        <v>13491</v>
      </c>
      <c r="C12800" t="s">
        <v>59</v>
      </c>
      <c r="D12800">
        <v>500.84</v>
      </c>
    </row>
    <row r="12801" spans="1:4" x14ac:dyDescent="0.2">
      <c r="A12801">
        <v>101091</v>
      </c>
      <c r="B12801" t="s">
        <v>13492</v>
      </c>
      <c r="C12801" t="s">
        <v>59</v>
      </c>
      <c r="D12801">
        <v>173.2</v>
      </c>
    </row>
    <row r="12802" spans="1:4" x14ac:dyDescent="0.2">
      <c r="A12802">
        <v>101726</v>
      </c>
      <c r="B12802" t="s">
        <v>13493</v>
      </c>
      <c r="C12802" t="s">
        <v>59</v>
      </c>
      <c r="D12802">
        <v>214.26</v>
      </c>
    </row>
    <row r="12803" spans="1:4" x14ac:dyDescent="0.2">
      <c r="A12803">
        <v>101725</v>
      </c>
      <c r="B12803" t="s">
        <v>13494</v>
      </c>
      <c r="C12803" t="s">
        <v>59</v>
      </c>
      <c r="D12803">
        <v>302.55</v>
      </c>
    </row>
    <row r="12804" spans="1:4" x14ac:dyDescent="0.2">
      <c r="A12804">
        <v>98672</v>
      </c>
      <c r="B12804" t="s">
        <v>13495</v>
      </c>
      <c r="C12804" t="s">
        <v>59</v>
      </c>
      <c r="D12804">
        <v>565.11</v>
      </c>
    </row>
    <row r="12805" spans="1:4" x14ac:dyDescent="0.2">
      <c r="A12805">
        <v>101093</v>
      </c>
      <c r="B12805" t="s">
        <v>13496</v>
      </c>
      <c r="C12805" t="s">
        <v>59</v>
      </c>
      <c r="D12805">
        <v>575.70000000000005</v>
      </c>
    </row>
    <row r="12806" spans="1:4" x14ac:dyDescent="0.2">
      <c r="A12806">
        <v>101732</v>
      </c>
      <c r="B12806" t="s">
        <v>13497</v>
      </c>
      <c r="C12806" t="s">
        <v>59</v>
      </c>
      <c r="D12806">
        <v>105.3</v>
      </c>
    </row>
    <row r="12807" spans="1:4" x14ac:dyDescent="0.2">
      <c r="A12807">
        <v>101731</v>
      </c>
      <c r="B12807" t="s">
        <v>13498</v>
      </c>
      <c r="C12807" t="s">
        <v>59</v>
      </c>
      <c r="D12807">
        <v>347.43</v>
      </c>
    </row>
    <row r="12808" spans="1:4" x14ac:dyDescent="0.2">
      <c r="A12808">
        <v>101090</v>
      </c>
      <c r="B12808" t="s">
        <v>13499</v>
      </c>
      <c r="C12808" t="s">
        <v>59</v>
      </c>
      <c r="D12808">
        <v>239.96</v>
      </c>
    </row>
    <row r="12809" spans="1:4" x14ac:dyDescent="0.2">
      <c r="A12809">
        <v>101751</v>
      </c>
      <c r="B12809" t="s">
        <v>13500</v>
      </c>
      <c r="C12809" t="s">
        <v>59</v>
      </c>
      <c r="D12809">
        <v>331.49</v>
      </c>
    </row>
    <row r="12810" spans="1:4" x14ac:dyDescent="0.2">
      <c r="A12810">
        <v>101729</v>
      </c>
      <c r="B12810" t="s">
        <v>13501</v>
      </c>
      <c r="C12810" t="s">
        <v>59</v>
      </c>
      <c r="D12810">
        <v>325.26</v>
      </c>
    </row>
    <row r="12811" spans="1:4" x14ac:dyDescent="0.2">
      <c r="A12811">
        <v>98683</v>
      </c>
      <c r="B12811" t="s">
        <v>13502</v>
      </c>
      <c r="C12811" t="s">
        <v>59</v>
      </c>
      <c r="D12811">
        <v>0</v>
      </c>
    </row>
    <row r="12812" spans="1:4" x14ac:dyDescent="0.2">
      <c r="A12812">
        <v>101094</v>
      </c>
      <c r="B12812" t="s">
        <v>13503</v>
      </c>
      <c r="C12812" t="s">
        <v>54</v>
      </c>
      <c r="D12812">
        <v>175.18</v>
      </c>
    </row>
    <row r="12813" spans="1:4" x14ac:dyDescent="0.2">
      <c r="A12813">
        <v>101095</v>
      </c>
      <c r="B12813" t="s">
        <v>13504</v>
      </c>
      <c r="C12813" t="s">
        <v>54</v>
      </c>
      <c r="D12813">
        <v>0</v>
      </c>
    </row>
    <row r="12814" spans="1:4" x14ac:dyDescent="0.2">
      <c r="A12814">
        <v>101728</v>
      </c>
      <c r="B12814" t="s">
        <v>13505</v>
      </c>
      <c r="C12814" t="s">
        <v>59</v>
      </c>
      <c r="D12814">
        <v>0</v>
      </c>
    </row>
    <row r="12815" spans="1:4" x14ac:dyDescent="0.2">
      <c r="A12815">
        <v>101727</v>
      </c>
      <c r="B12815" t="s">
        <v>13506</v>
      </c>
      <c r="C12815" t="s">
        <v>59</v>
      </c>
      <c r="D12815">
        <v>203.47</v>
      </c>
    </row>
    <row r="12816" spans="1:4" x14ac:dyDescent="0.2">
      <c r="A12816">
        <v>101748</v>
      </c>
      <c r="B12816" t="s">
        <v>13507</v>
      </c>
      <c r="C12816" t="s">
        <v>59</v>
      </c>
      <c r="D12816">
        <v>3.49</v>
      </c>
    </row>
    <row r="12817" spans="1:4" x14ac:dyDescent="0.2">
      <c r="A12817">
        <v>101742</v>
      </c>
      <c r="B12817" t="s">
        <v>13508</v>
      </c>
      <c r="C12817" t="s">
        <v>54</v>
      </c>
      <c r="D12817">
        <v>61.06</v>
      </c>
    </row>
    <row r="12818" spans="1:4" x14ac:dyDescent="0.2">
      <c r="A12818">
        <v>101740</v>
      </c>
      <c r="B12818" t="s">
        <v>13509</v>
      </c>
      <c r="C12818" t="s">
        <v>54</v>
      </c>
      <c r="D12818">
        <v>50.58</v>
      </c>
    </row>
    <row r="12819" spans="1:4" x14ac:dyDescent="0.2">
      <c r="A12819">
        <v>98685</v>
      </c>
      <c r="B12819" t="s">
        <v>13510</v>
      </c>
      <c r="C12819" t="s">
        <v>54</v>
      </c>
      <c r="D12819">
        <v>88.1</v>
      </c>
    </row>
    <row r="12820" spans="1:4" x14ac:dyDescent="0.2">
      <c r="A12820">
        <v>98686</v>
      </c>
      <c r="B12820" t="s">
        <v>13511</v>
      </c>
      <c r="C12820" t="s">
        <v>54</v>
      </c>
      <c r="D12820">
        <v>44.71</v>
      </c>
    </row>
    <row r="12821" spans="1:4" x14ac:dyDescent="0.2">
      <c r="A12821">
        <v>101739</v>
      </c>
      <c r="B12821" t="s">
        <v>13512</v>
      </c>
      <c r="C12821" t="s">
        <v>54</v>
      </c>
      <c r="D12821">
        <v>44.23</v>
      </c>
    </row>
    <row r="12822" spans="1:4" x14ac:dyDescent="0.2">
      <c r="A12822">
        <v>101738</v>
      </c>
      <c r="B12822" t="s">
        <v>13513</v>
      </c>
      <c r="C12822" t="s">
        <v>54</v>
      </c>
      <c r="D12822">
        <v>41.65</v>
      </c>
    </row>
    <row r="12823" spans="1:4" x14ac:dyDescent="0.2">
      <c r="A12823">
        <v>101741</v>
      </c>
      <c r="B12823" t="s">
        <v>13514</v>
      </c>
      <c r="C12823" t="s">
        <v>54</v>
      </c>
      <c r="D12823">
        <v>23.27</v>
      </c>
    </row>
    <row r="12824" spans="1:4" x14ac:dyDescent="0.2">
      <c r="A12824">
        <v>98697</v>
      </c>
      <c r="B12824" t="s">
        <v>13515</v>
      </c>
      <c r="C12824" t="s">
        <v>54</v>
      </c>
      <c r="D12824">
        <v>65.94</v>
      </c>
    </row>
    <row r="12825" spans="1:4" x14ac:dyDescent="0.2">
      <c r="A12825">
        <v>98688</v>
      </c>
      <c r="B12825" t="s">
        <v>13516</v>
      </c>
      <c r="C12825" t="s">
        <v>54</v>
      </c>
      <c r="D12825">
        <v>82.65</v>
      </c>
    </row>
    <row r="12826" spans="1:4" x14ac:dyDescent="0.2">
      <c r="A12826">
        <v>98687</v>
      </c>
      <c r="B12826" t="s">
        <v>13517</v>
      </c>
      <c r="C12826" t="s">
        <v>54</v>
      </c>
      <c r="D12826">
        <v>0</v>
      </c>
    </row>
    <row r="12827" spans="1:4" x14ac:dyDescent="0.2">
      <c r="A12827">
        <v>98689</v>
      </c>
      <c r="B12827" t="s">
        <v>13518</v>
      </c>
      <c r="C12827" t="s">
        <v>54</v>
      </c>
      <c r="D12827">
        <v>124.32</v>
      </c>
    </row>
    <row r="12828" spans="1:4" x14ac:dyDescent="0.2">
      <c r="A12828">
        <v>98695</v>
      </c>
      <c r="B12828" t="s">
        <v>13519</v>
      </c>
      <c r="C12828" t="s">
        <v>54</v>
      </c>
      <c r="D12828">
        <v>99.72</v>
      </c>
    </row>
    <row r="12829" spans="1:4" x14ac:dyDescent="0.2">
      <c r="A12829">
        <v>100606</v>
      </c>
      <c r="B12829" t="s">
        <v>13520</v>
      </c>
      <c r="C12829" t="s">
        <v>77</v>
      </c>
      <c r="D12829">
        <v>1755.56</v>
      </c>
    </row>
    <row r="12830" spans="1:4" x14ac:dyDescent="0.2">
      <c r="A12830">
        <v>100604</v>
      </c>
      <c r="B12830" t="s">
        <v>13521</v>
      </c>
      <c r="C12830" t="s">
        <v>77</v>
      </c>
      <c r="D12830">
        <v>804.24</v>
      </c>
    </row>
    <row r="12831" spans="1:4" x14ac:dyDescent="0.2">
      <c r="A12831">
        <v>100605</v>
      </c>
      <c r="B12831" t="s">
        <v>13522</v>
      </c>
      <c r="C12831" t="s">
        <v>77</v>
      </c>
      <c r="D12831">
        <v>1197.4000000000001</v>
      </c>
    </row>
    <row r="12832" spans="1:4" x14ac:dyDescent="0.2">
      <c r="A12832">
        <v>100580</v>
      </c>
      <c r="B12832" t="s">
        <v>13523</v>
      </c>
      <c r="C12832" t="s">
        <v>77</v>
      </c>
      <c r="D12832">
        <v>718.08</v>
      </c>
    </row>
    <row r="12833" spans="1:4" x14ac:dyDescent="0.2">
      <c r="A12833">
        <v>100579</v>
      </c>
      <c r="B12833" t="s">
        <v>13524</v>
      </c>
      <c r="C12833" t="s">
        <v>77</v>
      </c>
      <c r="D12833">
        <v>674.65</v>
      </c>
    </row>
    <row r="12834" spans="1:4" x14ac:dyDescent="0.2">
      <c r="A12834">
        <v>100609</v>
      </c>
      <c r="B12834" t="s">
        <v>13525</v>
      </c>
      <c r="C12834" t="s">
        <v>77</v>
      </c>
      <c r="D12834">
        <v>1786.05</v>
      </c>
    </row>
    <row r="12835" spans="1:4" x14ac:dyDescent="0.2">
      <c r="A12835">
        <v>100607</v>
      </c>
      <c r="B12835" t="s">
        <v>13526</v>
      </c>
      <c r="C12835" t="s">
        <v>77</v>
      </c>
      <c r="D12835">
        <v>824.94</v>
      </c>
    </row>
    <row r="12836" spans="1:4" x14ac:dyDescent="0.2">
      <c r="A12836">
        <v>100608</v>
      </c>
      <c r="B12836" t="s">
        <v>13527</v>
      </c>
      <c r="C12836" t="s">
        <v>77</v>
      </c>
      <c r="D12836">
        <v>1221.73</v>
      </c>
    </row>
    <row r="12837" spans="1:4" x14ac:dyDescent="0.2">
      <c r="A12837">
        <v>100582</v>
      </c>
      <c r="B12837" t="s">
        <v>13528</v>
      </c>
      <c r="C12837" t="s">
        <v>77</v>
      </c>
      <c r="D12837">
        <v>777.65</v>
      </c>
    </row>
    <row r="12838" spans="1:4" x14ac:dyDescent="0.2">
      <c r="A12838">
        <v>100581</v>
      </c>
      <c r="B12838" t="s">
        <v>13529</v>
      </c>
      <c r="C12838" t="s">
        <v>77</v>
      </c>
      <c r="D12838">
        <v>700.83</v>
      </c>
    </row>
    <row r="12839" spans="1:4" x14ac:dyDescent="0.2">
      <c r="A12839">
        <v>100613</v>
      </c>
      <c r="B12839" t="s">
        <v>13530</v>
      </c>
      <c r="C12839" t="s">
        <v>77</v>
      </c>
      <c r="D12839">
        <v>1816.36</v>
      </c>
    </row>
    <row r="12840" spans="1:4" x14ac:dyDescent="0.2">
      <c r="A12840">
        <v>100610</v>
      </c>
      <c r="B12840" t="s">
        <v>13531</v>
      </c>
      <c r="C12840" t="s">
        <v>77</v>
      </c>
      <c r="D12840">
        <v>845.25</v>
      </c>
    </row>
    <row r="12841" spans="1:4" x14ac:dyDescent="0.2">
      <c r="A12841">
        <v>100611</v>
      </c>
      <c r="B12841" t="s">
        <v>13532</v>
      </c>
      <c r="C12841" t="s">
        <v>77</v>
      </c>
      <c r="D12841">
        <v>1023.22</v>
      </c>
    </row>
    <row r="12842" spans="1:4" x14ac:dyDescent="0.2">
      <c r="A12842">
        <v>100612</v>
      </c>
      <c r="B12842" t="s">
        <v>13533</v>
      </c>
      <c r="C12842" t="s">
        <v>77</v>
      </c>
      <c r="D12842">
        <v>1245.69</v>
      </c>
    </row>
    <row r="12843" spans="1:4" x14ac:dyDescent="0.2">
      <c r="A12843">
        <v>100584</v>
      </c>
      <c r="B12843" t="s">
        <v>13534</v>
      </c>
      <c r="C12843" t="s">
        <v>77</v>
      </c>
      <c r="D12843">
        <v>775.47</v>
      </c>
    </row>
    <row r="12844" spans="1:4" x14ac:dyDescent="0.2">
      <c r="A12844">
        <v>100583</v>
      </c>
      <c r="B12844" t="s">
        <v>13535</v>
      </c>
      <c r="C12844" t="s">
        <v>77</v>
      </c>
      <c r="D12844">
        <v>728.39</v>
      </c>
    </row>
    <row r="12845" spans="1:4" x14ac:dyDescent="0.2">
      <c r="A12845">
        <v>100616</v>
      </c>
      <c r="B12845" t="s">
        <v>13536</v>
      </c>
      <c r="C12845" t="s">
        <v>77</v>
      </c>
      <c r="D12845">
        <v>1879.44</v>
      </c>
    </row>
    <row r="12846" spans="1:4" x14ac:dyDescent="0.2">
      <c r="A12846">
        <v>100614</v>
      </c>
      <c r="B12846" t="s">
        <v>13537</v>
      </c>
      <c r="C12846" t="s">
        <v>77</v>
      </c>
      <c r="D12846">
        <v>1066.8900000000001</v>
      </c>
    </row>
    <row r="12847" spans="1:4" x14ac:dyDescent="0.2">
      <c r="A12847">
        <v>100615</v>
      </c>
      <c r="B12847" t="s">
        <v>13538</v>
      </c>
      <c r="C12847" t="s">
        <v>77</v>
      </c>
      <c r="D12847">
        <v>1293.4000000000001</v>
      </c>
    </row>
    <row r="12848" spans="1:4" x14ac:dyDescent="0.2">
      <c r="A12848">
        <v>100586</v>
      </c>
      <c r="B12848" t="s">
        <v>13539</v>
      </c>
      <c r="C12848" t="s">
        <v>77</v>
      </c>
      <c r="D12848">
        <v>857.68</v>
      </c>
    </row>
    <row r="12849" spans="1:4" x14ac:dyDescent="0.2">
      <c r="A12849">
        <v>100585</v>
      </c>
      <c r="B12849" t="s">
        <v>13540</v>
      </c>
      <c r="C12849" t="s">
        <v>77</v>
      </c>
      <c r="D12849">
        <v>782.28</v>
      </c>
    </row>
    <row r="12850" spans="1:4" x14ac:dyDescent="0.2">
      <c r="A12850">
        <v>100618</v>
      </c>
      <c r="B12850" t="s">
        <v>13541</v>
      </c>
      <c r="C12850" t="s">
        <v>77</v>
      </c>
      <c r="D12850">
        <v>1949.78</v>
      </c>
    </row>
    <row r="12851" spans="1:4" x14ac:dyDescent="0.2">
      <c r="A12851">
        <v>100617</v>
      </c>
      <c r="B12851" t="s">
        <v>13542</v>
      </c>
      <c r="C12851" t="s">
        <v>77</v>
      </c>
      <c r="D12851">
        <v>1340.96</v>
      </c>
    </row>
    <row r="12852" spans="1:4" x14ac:dyDescent="0.2">
      <c r="A12852">
        <v>100588</v>
      </c>
      <c r="B12852" t="s">
        <v>13543</v>
      </c>
      <c r="C12852" t="s">
        <v>77</v>
      </c>
      <c r="D12852">
        <v>896.23</v>
      </c>
    </row>
    <row r="12853" spans="1:4" x14ac:dyDescent="0.2">
      <c r="A12853">
        <v>100587</v>
      </c>
      <c r="B12853" t="s">
        <v>13544</v>
      </c>
      <c r="C12853" t="s">
        <v>77</v>
      </c>
      <c r="D12853">
        <v>837.77</v>
      </c>
    </row>
    <row r="12854" spans="1:4" x14ac:dyDescent="0.2">
      <c r="A12854">
        <v>100590</v>
      </c>
      <c r="B12854" t="s">
        <v>13545</v>
      </c>
      <c r="C12854" t="s">
        <v>77</v>
      </c>
      <c r="D12854">
        <v>961.88</v>
      </c>
    </row>
    <row r="12855" spans="1:4" x14ac:dyDescent="0.2">
      <c r="A12855">
        <v>100589</v>
      </c>
      <c r="B12855" t="s">
        <v>13546</v>
      </c>
      <c r="C12855" t="s">
        <v>77</v>
      </c>
      <c r="D12855">
        <v>904.07</v>
      </c>
    </row>
    <row r="12856" spans="1:4" x14ac:dyDescent="0.2">
      <c r="A12856">
        <v>100592</v>
      </c>
      <c r="B12856" t="s">
        <v>13547</v>
      </c>
      <c r="C12856" t="s">
        <v>77</v>
      </c>
      <c r="D12856">
        <v>956.58</v>
      </c>
    </row>
    <row r="12857" spans="1:4" x14ac:dyDescent="0.2">
      <c r="A12857">
        <v>100591</v>
      </c>
      <c r="B12857" t="s">
        <v>13548</v>
      </c>
      <c r="C12857" t="s">
        <v>77</v>
      </c>
      <c r="D12857">
        <v>894.25</v>
      </c>
    </row>
    <row r="12858" spans="1:4" x14ac:dyDescent="0.2">
      <c r="A12858">
        <v>100594</v>
      </c>
      <c r="B12858" t="s">
        <v>13549</v>
      </c>
      <c r="C12858" t="s">
        <v>77</v>
      </c>
      <c r="D12858">
        <v>1048.22</v>
      </c>
    </row>
    <row r="12859" spans="1:4" x14ac:dyDescent="0.2">
      <c r="A12859">
        <v>100593</v>
      </c>
      <c r="B12859" t="s">
        <v>13550</v>
      </c>
      <c r="C12859" t="s">
        <v>77</v>
      </c>
      <c r="D12859">
        <v>966.5</v>
      </c>
    </row>
    <row r="12860" spans="1:4" x14ac:dyDescent="0.2">
      <c r="A12860">
        <v>100596</v>
      </c>
      <c r="B12860" t="s">
        <v>13551</v>
      </c>
      <c r="C12860" t="s">
        <v>77</v>
      </c>
      <c r="D12860">
        <v>1251.31</v>
      </c>
    </row>
    <row r="12861" spans="1:4" x14ac:dyDescent="0.2">
      <c r="A12861">
        <v>100595</v>
      </c>
      <c r="B12861" t="s">
        <v>13552</v>
      </c>
      <c r="C12861" t="s">
        <v>77</v>
      </c>
      <c r="D12861">
        <v>1140.58</v>
      </c>
    </row>
    <row r="12862" spans="1:4" x14ac:dyDescent="0.2">
      <c r="A12862">
        <v>100598</v>
      </c>
      <c r="B12862" t="s">
        <v>13553</v>
      </c>
      <c r="C12862" t="s">
        <v>77</v>
      </c>
      <c r="D12862">
        <v>1385.8</v>
      </c>
    </row>
    <row r="12863" spans="1:4" x14ac:dyDescent="0.2">
      <c r="A12863">
        <v>100597</v>
      </c>
      <c r="B12863" t="s">
        <v>13554</v>
      </c>
      <c r="C12863" t="s">
        <v>77</v>
      </c>
      <c r="D12863">
        <v>1294.27</v>
      </c>
    </row>
    <row r="12864" spans="1:4" x14ac:dyDescent="0.2">
      <c r="A12864">
        <v>100603</v>
      </c>
      <c r="B12864" t="s">
        <v>13555</v>
      </c>
      <c r="C12864" t="s">
        <v>77</v>
      </c>
      <c r="D12864">
        <v>1697.56</v>
      </c>
    </row>
    <row r="12865" spans="1:4" x14ac:dyDescent="0.2">
      <c r="A12865">
        <v>100599</v>
      </c>
      <c r="B12865" t="s">
        <v>13556</v>
      </c>
      <c r="C12865" t="s">
        <v>77</v>
      </c>
      <c r="D12865">
        <v>662.95</v>
      </c>
    </row>
    <row r="12866" spans="1:4" x14ac:dyDescent="0.2">
      <c r="A12866">
        <v>100600</v>
      </c>
      <c r="B12866" t="s">
        <v>13557</v>
      </c>
      <c r="C12866" t="s">
        <v>77</v>
      </c>
      <c r="D12866">
        <v>762.08</v>
      </c>
    </row>
    <row r="12867" spans="1:4" x14ac:dyDescent="0.2">
      <c r="A12867">
        <v>100601</v>
      </c>
      <c r="B12867" t="s">
        <v>13558</v>
      </c>
      <c r="C12867" t="s">
        <v>77</v>
      </c>
      <c r="D12867">
        <v>933.57</v>
      </c>
    </row>
    <row r="12868" spans="1:4" x14ac:dyDescent="0.2">
      <c r="A12868">
        <v>100602</v>
      </c>
      <c r="B12868" t="s">
        <v>13559</v>
      </c>
      <c r="C12868" t="s">
        <v>77</v>
      </c>
      <c r="D12868">
        <v>1147.95</v>
      </c>
    </row>
    <row r="12869" spans="1:4" x14ac:dyDescent="0.2">
      <c r="A12869">
        <v>100578</v>
      </c>
      <c r="B12869" t="s">
        <v>13560</v>
      </c>
      <c r="C12869" t="s">
        <v>77</v>
      </c>
      <c r="D12869">
        <v>622.04999999999995</v>
      </c>
    </row>
    <row r="12870" spans="1:4" x14ac:dyDescent="0.2">
      <c r="A12870">
        <v>105975</v>
      </c>
      <c r="B12870" t="s">
        <v>13561</v>
      </c>
      <c r="C12870" t="s">
        <v>54</v>
      </c>
      <c r="D12870">
        <v>0</v>
      </c>
    </row>
    <row r="12871" spans="1:4" x14ac:dyDescent="0.2">
      <c r="A12871">
        <v>105976</v>
      </c>
      <c r="B12871" t="s">
        <v>13562</v>
      </c>
      <c r="C12871" t="s">
        <v>54</v>
      </c>
      <c r="D12871">
        <v>0</v>
      </c>
    </row>
    <row r="12872" spans="1:4" x14ac:dyDescent="0.2">
      <c r="A12872">
        <v>105977</v>
      </c>
      <c r="B12872" t="s">
        <v>13563</v>
      </c>
      <c r="C12872" t="s">
        <v>54</v>
      </c>
      <c r="D12872">
        <v>0</v>
      </c>
    </row>
    <row r="12873" spans="1:4" x14ac:dyDescent="0.2">
      <c r="A12873">
        <v>105978</v>
      </c>
      <c r="B12873" t="s">
        <v>13564</v>
      </c>
      <c r="C12873" t="s">
        <v>54</v>
      </c>
      <c r="D12873">
        <v>0</v>
      </c>
    </row>
    <row r="12874" spans="1:4" x14ac:dyDescent="0.2">
      <c r="A12874">
        <v>105970</v>
      </c>
      <c r="B12874" t="s">
        <v>13565</v>
      </c>
      <c r="C12874" t="s">
        <v>77</v>
      </c>
      <c r="D12874">
        <v>0</v>
      </c>
    </row>
    <row r="12875" spans="1:4" x14ac:dyDescent="0.2">
      <c r="A12875">
        <v>105972</v>
      </c>
      <c r="B12875" t="s">
        <v>13566</v>
      </c>
      <c r="C12875" t="s">
        <v>77</v>
      </c>
      <c r="D12875">
        <v>0</v>
      </c>
    </row>
    <row r="12876" spans="1:4" x14ac:dyDescent="0.2">
      <c r="A12876">
        <v>105973</v>
      </c>
      <c r="B12876" t="s">
        <v>13567</v>
      </c>
      <c r="C12876" t="s">
        <v>77</v>
      </c>
      <c r="D12876">
        <v>0</v>
      </c>
    </row>
    <row r="12877" spans="1:4" x14ac:dyDescent="0.2">
      <c r="A12877">
        <v>105974</v>
      </c>
      <c r="B12877" t="s">
        <v>13568</v>
      </c>
      <c r="C12877" t="s">
        <v>77</v>
      </c>
      <c r="D12877">
        <v>0</v>
      </c>
    </row>
    <row r="12878" spans="1:4" x14ac:dyDescent="0.2">
      <c r="A12878">
        <v>105971</v>
      </c>
      <c r="B12878" t="s">
        <v>13569</v>
      </c>
      <c r="C12878" t="s">
        <v>77</v>
      </c>
      <c r="D12878">
        <v>0</v>
      </c>
    </row>
    <row r="12879" spans="1:4" x14ac:dyDescent="0.2">
      <c r="A12879">
        <v>105967</v>
      </c>
      <c r="B12879" t="s">
        <v>13570</v>
      </c>
      <c r="C12879" t="s">
        <v>77</v>
      </c>
      <c r="D12879">
        <v>0</v>
      </c>
    </row>
    <row r="12880" spans="1:4" x14ac:dyDescent="0.2">
      <c r="A12880">
        <v>105968</v>
      </c>
      <c r="B12880" t="s">
        <v>13571</v>
      </c>
      <c r="C12880" t="s">
        <v>77</v>
      </c>
      <c r="D12880">
        <v>0</v>
      </c>
    </row>
    <row r="12881" spans="1:4" x14ac:dyDescent="0.2">
      <c r="A12881">
        <v>105969</v>
      </c>
      <c r="B12881" t="s">
        <v>13572</v>
      </c>
      <c r="C12881" t="s">
        <v>77</v>
      </c>
      <c r="D12881">
        <v>0</v>
      </c>
    </row>
    <row r="12882" spans="1:4" x14ac:dyDescent="0.2">
      <c r="A12882">
        <v>100623</v>
      </c>
      <c r="B12882" t="s">
        <v>13573</v>
      </c>
      <c r="C12882" t="s">
        <v>77</v>
      </c>
      <c r="D12882">
        <v>2324.9499999999998</v>
      </c>
    </row>
    <row r="12883" spans="1:4" x14ac:dyDescent="0.2">
      <c r="A12883">
        <v>105964</v>
      </c>
      <c r="B12883" t="s">
        <v>13574</v>
      </c>
      <c r="C12883" t="s">
        <v>77</v>
      </c>
      <c r="D12883">
        <v>0</v>
      </c>
    </row>
    <row r="12884" spans="1:4" x14ac:dyDescent="0.2">
      <c r="A12884">
        <v>105965</v>
      </c>
      <c r="B12884" t="s">
        <v>13575</v>
      </c>
      <c r="C12884" t="s">
        <v>77</v>
      </c>
      <c r="D12884">
        <v>0</v>
      </c>
    </row>
    <row r="12885" spans="1:4" x14ac:dyDescent="0.2">
      <c r="A12885">
        <v>105966</v>
      </c>
      <c r="B12885" t="s">
        <v>13576</v>
      </c>
      <c r="C12885" t="s">
        <v>77</v>
      </c>
      <c r="D12885">
        <v>0</v>
      </c>
    </row>
    <row r="12886" spans="1:4" x14ac:dyDescent="0.2">
      <c r="A12886">
        <v>100621</v>
      </c>
      <c r="B12886" t="s">
        <v>13577</v>
      </c>
      <c r="C12886" t="s">
        <v>77</v>
      </c>
      <c r="D12886">
        <v>2861.19</v>
      </c>
    </row>
    <row r="12887" spans="1:4" x14ac:dyDescent="0.2">
      <c r="A12887">
        <v>105960</v>
      </c>
      <c r="B12887" t="s">
        <v>13578</v>
      </c>
      <c r="C12887" t="s">
        <v>77</v>
      </c>
      <c r="D12887">
        <v>0</v>
      </c>
    </row>
    <row r="12888" spans="1:4" x14ac:dyDescent="0.2">
      <c r="A12888">
        <v>105961</v>
      </c>
      <c r="B12888" t="s">
        <v>13579</v>
      </c>
      <c r="C12888" t="s">
        <v>77</v>
      </c>
      <c r="D12888">
        <v>0</v>
      </c>
    </row>
    <row r="12889" spans="1:4" x14ac:dyDescent="0.2">
      <c r="A12889">
        <v>105962</v>
      </c>
      <c r="B12889" t="s">
        <v>13580</v>
      </c>
      <c r="C12889" t="s">
        <v>77</v>
      </c>
      <c r="D12889">
        <v>0</v>
      </c>
    </row>
    <row r="12890" spans="1:4" x14ac:dyDescent="0.2">
      <c r="A12890">
        <v>105963</v>
      </c>
      <c r="B12890" t="s">
        <v>13581</v>
      </c>
      <c r="C12890" t="s">
        <v>77</v>
      </c>
      <c r="D12890">
        <v>0</v>
      </c>
    </row>
    <row r="12891" spans="1:4" x14ac:dyDescent="0.2">
      <c r="A12891">
        <v>100622</v>
      </c>
      <c r="B12891" t="s">
        <v>13582</v>
      </c>
      <c r="C12891" t="s">
        <v>77</v>
      </c>
      <c r="D12891">
        <v>2263.5300000000002</v>
      </c>
    </row>
    <row r="12892" spans="1:4" x14ac:dyDescent="0.2">
      <c r="A12892">
        <v>105956</v>
      </c>
      <c r="B12892" t="s">
        <v>13583</v>
      </c>
      <c r="C12892" t="s">
        <v>77</v>
      </c>
      <c r="D12892">
        <v>0</v>
      </c>
    </row>
    <row r="12893" spans="1:4" x14ac:dyDescent="0.2">
      <c r="A12893">
        <v>105957</v>
      </c>
      <c r="B12893" t="s">
        <v>13584</v>
      </c>
      <c r="C12893" t="s">
        <v>77</v>
      </c>
      <c r="D12893">
        <v>0</v>
      </c>
    </row>
    <row r="12894" spans="1:4" x14ac:dyDescent="0.2">
      <c r="A12894">
        <v>105958</v>
      </c>
      <c r="B12894" t="s">
        <v>13585</v>
      </c>
      <c r="C12894" t="s">
        <v>77</v>
      </c>
      <c r="D12894">
        <v>1978.44</v>
      </c>
    </row>
    <row r="12895" spans="1:4" x14ac:dyDescent="0.2">
      <c r="A12895">
        <v>105959</v>
      </c>
      <c r="B12895" t="s">
        <v>13586</v>
      </c>
      <c r="C12895" t="s">
        <v>77</v>
      </c>
      <c r="D12895">
        <v>0</v>
      </c>
    </row>
    <row r="12896" spans="1:4" x14ac:dyDescent="0.2">
      <c r="A12896">
        <v>100620</v>
      </c>
      <c r="B12896" t="s">
        <v>13587</v>
      </c>
      <c r="C12896" t="s">
        <v>77</v>
      </c>
      <c r="D12896">
        <v>2562.94</v>
      </c>
    </row>
    <row r="12897" spans="1:4" x14ac:dyDescent="0.2">
      <c r="A12897">
        <v>105951</v>
      </c>
      <c r="B12897" t="s">
        <v>13588</v>
      </c>
      <c r="C12897" t="s">
        <v>77</v>
      </c>
      <c r="D12897">
        <v>0</v>
      </c>
    </row>
    <row r="12898" spans="1:4" x14ac:dyDescent="0.2">
      <c r="A12898">
        <v>105952</v>
      </c>
      <c r="B12898" t="s">
        <v>13589</v>
      </c>
      <c r="C12898" t="s">
        <v>77</v>
      </c>
      <c r="D12898">
        <v>0</v>
      </c>
    </row>
    <row r="12899" spans="1:4" x14ac:dyDescent="0.2">
      <c r="A12899">
        <v>105953</v>
      </c>
      <c r="B12899" t="s">
        <v>13590</v>
      </c>
      <c r="C12899" t="s">
        <v>77</v>
      </c>
      <c r="D12899">
        <v>1764.67</v>
      </c>
    </row>
    <row r="12900" spans="1:4" x14ac:dyDescent="0.2">
      <c r="A12900">
        <v>105954</v>
      </c>
      <c r="B12900" t="s">
        <v>13591</v>
      </c>
      <c r="C12900" t="s">
        <v>77</v>
      </c>
      <c r="D12900">
        <v>0</v>
      </c>
    </row>
    <row r="12901" spans="1:4" x14ac:dyDescent="0.2">
      <c r="A12901">
        <v>105955</v>
      </c>
      <c r="B12901" t="s">
        <v>424</v>
      </c>
      <c r="C12901" t="s">
        <v>77</v>
      </c>
      <c r="D12901">
        <v>2344.27</v>
      </c>
    </row>
    <row r="12902" spans="1:4" x14ac:dyDescent="0.2">
      <c r="A12902">
        <v>105946</v>
      </c>
      <c r="B12902" t="s">
        <v>13592</v>
      </c>
      <c r="C12902" t="s">
        <v>77</v>
      </c>
      <c r="D12902">
        <v>0</v>
      </c>
    </row>
    <row r="12903" spans="1:4" x14ac:dyDescent="0.2">
      <c r="A12903">
        <v>105947</v>
      </c>
      <c r="B12903" t="s">
        <v>13593</v>
      </c>
      <c r="C12903" t="s">
        <v>77</v>
      </c>
      <c r="D12903">
        <v>0</v>
      </c>
    </row>
    <row r="12904" spans="1:4" x14ac:dyDescent="0.2">
      <c r="A12904">
        <v>105948</v>
      </c>
      <c r="B12904" t="s">
        <v>13594</v>
      </c>
      <c r="C12904" t="s">
        <v>77</v>
      </c>
      <c r="D12904">
        <v>0</v>
      </c>
    </row>
    <row r="12905" spans="1:4" x14ac:dyDescent="0.2">
      <c r="A12905">
        <v>105949</v>
      </c>
      <c r="B12905" t="s">
        <v>13595</v>
      </c>
      <c r="C12905" t="s">
        <v>77</v>
      </c>
      <c r="D12905">
        <v>0</v>
      </c>
    </row>
    <row r="12906" spans="1:4" x14ac:dyDescent="0.2">
      <c r="A12906">
        <v>105950</v>
      </c>
      <c r="B12906" t="s">
        <v>13596</v>
      </c>
      <c r="C12906" t="s">
        <v>77</v>
      </c>
      <c r="D12906">
        <v>0</v>
      </c>
    </row>
    <row r="12907" spans="1:4" x14ac:dyDescent="0.2">
      <c r="A12907">
        <v>100619</v>
      </c>
      <c r="B12907" t="s">
        <v>13597</v>
      </c>
      <c r="C12907" t="s">
        <v>77</v>
      </c>
      <c r="D12907">
        <v>567.63</v>
      </c>
    </row>
    <row r="12908" spans="1:4" x14ac:dyDescent="0.2">
      <c r="A12908">
        <v>99283</v>
      </c>
      <c r="B12908" t="s">
        <v>13598</v>
      </c>
      <c r="C12908" t="s">
        <v>54</v>
      </c>
      <c r="D12908">
        <v>1195.98</v>
      </c>
    </row>
    <row r="12909" spans="1:4" x14ac:dyDescent="0.2">
      <c r="A12909">
        <v>99293</v>
      </c>
      <c r="B12909" t="s">
        <v>13599</v>
      </c>
      <c r="C12909" t="s">
        <v>54</v>
      </c>
      <c r="D12909">
        <v>1443.39</v>
      </c>
    </row>
    <row r="12910" spans="1:4" x14ac:dyDescent="0.2">
      <c r="A12910">
        <v>99243</v>
      </c>
      <c r="B12910" t="s">
        <v>13600</v>
      </c>
      <c r="C12910" t="s">
        <v>54</v>
      </c>
      <c r="D12910">
        <v>1690.74</v>
      </c>
    </row>
    <row r="12911" spans="1:4" x14ac:dyDescent="0.2">
      <c r="A12911">
        <v>99249</v>
      </c>
      <c r="B12911" t="s">
        <v>13601</v>
      </c>
      <c r="C12911" t="s">
        <v>54</v>
      </c>
      <c r="D12911">
        <v>2061.89</v>
      </c>
    </row>
    <row r="12912" spans="1:4" x14ac:dyDescent="0.2">
      <c r="A12912">
        <v>99278</v>
      </c>
      <c r="B12912" t="s">
        <v>13602</v>
      </c>
      <c r="C12912" t="s">
        <v>54</v>
      </c>
      <c r="D12912">
        <v>443.59</v>
      </c>
    </row>
    <row r="12913" spans="1:4" x14ac:dyDescent="0.2">
      <c r="A12913">
        <v>99288</v>
      </c>
      <c r="B12913" t="s">
        <v>13603</v>
      </c>
      <c r="C12913" t="s">
        <v>54</v>
      </c>
      <c r="D12913">
        <v>587.21</v>
      </c>
    </row>
    <row r="12914" spans="1:4" x14ac:dyDescent="0.2">
      <c r="A12914">
        <v>99240</v>
      </c>
      <c r="B12914" t="s">
        <v>13604</v>
      </c>
      <c r="C12914" t="s">
        <v>54</v>
      </c>
      <c r="D12914">
        <v>783.75</v>
      </c>
    </row>
    <row r="12915" spans="1:4" x14ac:dyDescent="0.2">
      <c r="A12915">
        <v>99246</v>
      </c>
      <c r="B12915" t="s">
        <v>13605</v>
      </c>
      <c r="C12915" t="s">
        <v>54</v>
      </c>
      <c r="D12915">
        <v>1075.75</v>
      </c>
    </row>
    <row r="12916" spans="1:4" x14ac:dyDescent="0.2">
      <c r="A12916">
        <v>97981</v>
      </c>
      <c r="B12916" t="s">
        <v>13606</v>
      </c>
      <c r="C12916" t="s">
        <v>54</v>
      </c>
      <c r="D12916">
        <v>1276.24</v>
      </c>
    </row>
    <row r="12917" spans="1:4" x14ac:dyDescent="0.2">
      <c r="A12917">
        <v>97985</v>
      </c>
      <c r="B12917" t="s">
        <v>13607</v>
      </c>
      <c r="C12917" t="s">
        <v>54</v>
      </c>
      <c r="D12917">
        <v>1534.16</v>
      </c>
    </row>
    <row r="12918" spans="1:4" x14ac:dyDescent="0.2">
      <c r="A12918">
        <v>97989</v>
      </c>
      <c r="B12918" t="s">
        <v>13608</v>
      </c>
      <c r="C12918" t="s">
        <v>54</v>
      </c>
      <c r="D12918">
        <v>1792</v>
      </c>
    </row>
    <row r="12919" spans="1:4" x14ac:dyDescent="0.2">
      <c r="A12919">
        <v>97993</v>
      </c>
      <c r="B12919" t="s">
        <v>13609</v>
      </c>
      <c r="C12919" t="s">
        <v>54</v>
      </c>
      <c r="D12919">
        <v>2178.92</v>
      </c>
    </row>
    <row r="12920" spans="1:4" x14ac:dyDescent="0.2">
      <c r="A12920">
        <v>98409</v>
      </c>
      <c r="B12920" t="s">
        <v>13610</v>
      </c>
      <c r="C12920" t="s">
        <v>54</v>
      </c>
      <c r="D12920">
        <v>445.86</v>
      </c>
    </row>
    <row r="12921" spans="1:4" x14ac:dyDescent="0.2">
      <c r="A12921">
        <v>97983</v>
      </c>
      <c r="B12921" t="s">
        <v>13611</v>
      </c>
      <c r="C12921" t="s">
        <v>54</v>
      </c>
      <c r="D12921">
        <v>590.20000000000005</v>
      </c>
    </row>
    <row r="12922" spans="1:4" x14ac:dyDescent="0.2">
      <c r="A12922">
        <v>97987</v>
      </c>
      <c r="B12922" t="s">
        <v>13612</v>
      </c>
      <c r="C12922" t="s">
        <v>54</v>
      </c>
      <c r="D12922">
        <v>787.5</v>
      </c>
    </row>
    <row r="12923" spans="1:4" x14ac:dyDescent="0.2">
      <c r="A12923">
        <v>97991</v>
      </c>
      <c r="B12923" t="s">
        <v>13613</v>
      </c>
      <c r="C12923" t="s">
        <v>54</v>
      </c>
      <c r="D12923">
        <v>1080.8599999999999</v>
      </c>
    </row>
    <row r="12924" spans="1:4" x14ac:dyDescent="0.2">
      <c r="A12924">
        <v>99241</v>
      </c>
      <c r="B12924" t="s">
        <v>13614</v>
      </c>
      <c r="C12924" t="s">
        <v>54</v>
      </c>
      <c r="D12924">
        <v>1929.83</v>
      </c>
    </row>
    <row r="12925" spans="1:4" x14ac:dyDescent="0.2">
      <c r="A12925">
        <v>99247</v>
      </c>
      <c r="B12925" t="s">
        <v>13615</v>
      </c>
      <c r="C12925" t="s">
        <v>54</v>
      </c>
      <c r="D12925">
        <v>2199.9899999999998</v>
      </c>
    </row>
    <row r="12926" spans="1:4" x14ac:dyDescent="0.2">
      <c r="A12926">
        <v>99263</v>
      </c>
      <c r="B12926" t="s">
        <v>13616</v>
      </c>
      <c r="C12926" t="s">
        <v>54</v>
      </c>
      <c r="D12926">
        <v>2470.1999999999998</v>
      </c>
    </row>
    <row r="12927" spans="1:4" x14ac:dyDescent="0.2">
      <c r="A12927">
        <v>99276</v>
      </c>
      <c r="B12927" t="s">
        <v>13617</v>
      </c>
      <c r="C12927" t="s">
        <v>54</v>
      </c>
      <c r="D12927">
        <v>2740.41</v>
      </c>
    </row>
    <row r="12928" spans="1:4" x14ac:dyDescent="0.2">
      <c r="A12928">
        <v>99291</v>
      </c>
      <c r="B12928" t="s">
        <v>13618</v>
      </c>
      <c r="C12928" t="s">
        <v>54</v>
      </c>
      <c r="D12928">
        <v>3010.56</v>
      </c>
    </row>
    <row r="12929" spans="1:4" x14ac:dyDescent="0.2">
      <c r="A12929">
        <v>99297</v>
      </c>
      <c r="B12929" t="s">
        <v>13619</v>
      </c>
      <c r="C12929" t="s">
        <v>54</v>
      </c>
      <c r="D12929">
        <v>3303.39</v>
      </c>
    </row>
    <row r="12930" spans="1:4" x14ac:dyDescent="0.2">
      <c r="A12930">
        <v>99254</v>
      </c>
      <c r="B12930" t="s">
        <v>13620</v>
      </c>
      <c r="C12930" t="s">
        <v>54</v>
      </c>
      <c r="D12930">
        <v>1389.49</v>
      </c>
    </row>
    <row r="12931" spans="1:4" x14ac:dyDescent="0.2">
      <c r="A12931">
        <v>99261</v>
      </c>
      <c r="B12931" t="s">
        <v>13621</v>
      </c>
      <c r="C12931" t="s">
        <v>54</v>
      </c>
      <c r="D12931">
        <v>1659.62</v>
      </c>
    </row>
    <row r="12932" spans="1:4" x14ac:dyDescent="0.2">
      <c r="A12932">
        <v>99266</v>
      </c>
      <c r="B12932" t="s">
        <v>13622</v>
      </c>
      <c r="C12932" t="s">
        <v>54</v>
      </c>
      <c r="D12932">
        <v>1929.83</v>
      </c>
    </row>
    <row r="12933" spans="1:4" x14ac:dyDescent="0.2">
      <c r="A12933">
        <v>99269</v>
      </c>
      <c r="B12933" t="s">
        <v>13623</v>
      </c>
      <c r="C12933" t="s">
        <v>54</v>
      </c>
      <c r="D12933">
        <v>2199.9899999999998</v>
      </c>
    </row>
    <row r="12934" spans="1:4" x14ac:dyDescent="0.2">
      <c r="A12934">
        <v>99277</v>
      </c>
      <c r="B12934" t="s">
        <v>13624</v>
      </c>
      <c r="C12934" t="s">
        <v>54</v>
      </c>
      <c r="D12934">
        <v>2470.1999999999998</v>
      </c>
    </row>
    <row r="12935" spans="1:4" x14ac:dyDescent="0.2">
      <c r="A12935">
        <v>99281</v>
      </c>
      <c r="B12935" t="s">
        <v>13625</v>
      </c>
      <c r="C12935" t="s">
        <v>54</v>
      </c>
      <c r="D12935">
        <v>2740.41</v>
      </c>
    </row>
    <row r="12936" spans="1:4" x14ac:dyDescent="0.2">
      <c r="A12936">
        <v>99289</v>
      </c>
      <c r="B12936" t="s">
        <v>13626</v>
      </c>
      <c r="C12936" t="s">
        <v>54</v>
      </c>
      <c r="D12936">
        <v>3010.56</v>
      </c>
    </row>
    <row r="12937" spans="1:4" x14ac:dyDescent="0.2">
      <c r="A12937">
        <v>99282</v>
      </c>
      <c r="B12937" t="s">
        <v>13627</v>
      </c>
      <c r="C12937" t="s">
        <v>54</v>
      </c>
      <c r="D12937">
        <v>3037.97</v>
      </c>
    </row>
    <row r="12938" spans="1:4" x14ac:dyDescent="0.2">
      <c r="A12938">
        <v>99296</v>
      </c>
      <c r="B12938" t="s">
        <v>13628</v>
      </c>
      <c r="C12938" t="s">
        <v>54</v>
      </c>
      <c r="D12938">
        <v>3308.11</v>
      </c>
    </row>
    <row r="12939" spans="1:4" x14ac:dyDescent="0.2">
      <c r="A12939">
        <v>99299</v>
      </c>
      <c r="B12939" t="s">
        <v>13629</v>
      </c>
      <c r="C12939" t="s">
        <v>54</v>
      </c>
      <c r="D12939">
        <v>3578.24</v>
      </c>
    </row>
    <row r="12940" spans="1:4" x14ac:dyDescent="0.2">
      <c r="A12940">
        <v>99302</v>
      </c>
      <c r="B12940" t="s">
        <v>13630</v>
      </c>
      <c r="C12940" t="s">
        <v>54</v>
      </c>
      <c r="D12940">
        <v>3853.11</v>
      </c>
    </row>
    <row r="12941" spans="1:4" x14ac:dyDescent="0.2">
      <c r="A12941">
        <v>99307</v>
      </c>
      <c r="B12941" t="s">
        <v>13631</v>
      </c>
      <c r="C12941" t="s">
        <v>54</v>
      </c>
      <c r="D12941">
        <v>2492.9</v>
      </c>
    </row>
    <row r="12942" spans="1:4" x14ac:dyDescent="0.2">
      <c r="A12942">
        <v>99317</v>
      </c>
      <c r="B12942" t="s">
        <v>13632</v>
      </c>
      <c r="C12942" t="s">
        <v>54</v>
      </c>
      <c r="D12942">
        <v>2763.03</v>
      </c>
    </row>
    <row r="12943" spans="1:4" x14ac:dyDescent="0.2">
      <c r="A12943">
        <v>99321</v>
      </c>
      <c r="B12943" t="s">
        <v>13633</v>
      </c>
      <c r="C12943" t="s">
        <v>54</v>
      </c>
      <c r="D12943">
        <v>3033.24</v>
      </c>
    </row>
    <row r="12944" spans="1:4" x14ac:dyDescent="0.2">
      <c r="A12944">
        <v>99323</v>
      </c>
      <c r="B12944" t="s">
        <v>13634</v>
      </c>
      <c r="C12944" t="s">
        <v>54</v>
      </c>
      <c r="D12944">
        <v>3303.39</v>
      </c>
    </row>
    <row r="12945" spans="1:4" x14ac:dyDescent="0.2">
      <c r="A12945">
        <v>99325</v>
      </c>
      <c r="B12945" t="s">
        <v>13635</v>
      </c>
      <c r="C12945" t="s">
        <v>54</v>
      </c>
      <c r="D12945">
        <v>3578.24</v>
      </c>
    </row>
    <row r="12946" spans="1:4" x14ac:dyDescent="0.2">
      <c r="A12946">
        <v>99311</v>
      </c>
      <c r="B12946" t="s">
        <v>13636</v>
      </c>
      <c r="C12946" t="s">
        <v>54</v>
      </c>
      <c r="D12946">
        <v>4128.04</v>
      </c>
    </row>
    <row r="12947" spans="1:4" x14ac:dyDescent="0.2">
      <c r="A12947">
        <v>99314</v>
      </c>
      <c r="B12947" t="s">
        <v>13637</v>
      </c>
      <c r="C12947" t="s">
        <v>54</v>
      </c>
      <c r="D12947">
        <v>4402.92</v>
      </c>
    </row>
    <row r="12948" spans="1:4" x14ac:dyDescent="0.2">
      <c r="A12948">
        <v>99304</v>
      </c>
      <c r="B12948" t="s">
        <v>13638</v>
      </c>
      <c r="C12948" t="s">
        <v>54</v>
      </c>
      <c r="D12948">
        <v>3582.96</v>
      </c>
    </row>
    <row r="12949" spans="1:4" x14ac:dyDescent="0.2">
      <c r="A12949">
        <v>99306</v>
      </c>
      <c r="B12949" t="s">
        <v>13639</v>
      </c>
      <c r="C12949" t="s">
        <v>54</v>
      </c>
      <c r="D12949">
        <v>3853.11</v>
      </c>
    </row>
    <row r="12950" spans="1:4" x14ac:dyDescent="0.2">
      <c r="A12950">
        <v>99309</v>
      </c>
      <c r="B12950" t="s">
        <v>13640</v>
      </c>
      <c r="C12950" t="s">
        <v>54</v>
      </c>
      <c r="D12950">
        <v>4128.04</v>
      </c>
    </row>
    <row r="12951" spans="1:4" x14ac:dyDescent="0.2">
      <c r="A12951">
        <v>99327</v>
      </c>
      <c r="B12951" t="s">
        <v>13641</v>
      </c>
      <c r="C12951" t="s">
        <v>54</v>
      </c>
      <c r="D12951">
        <v>4631.59</v>
      </c>
    </row>
    <row r="12952" spans="1:4" x14ac:dyDescent="0.2">
      <c r="A12952">
        <v>98009</v>
      </c>
      <c r="B12952" t="s">
        <v>13642</v>
      </c>
      <c r="C12952" t="s">
        <v>54</v>
      </c>
      <c r="D12952">
        <v>2008.47</v>
      </c>
    </row>
    <row r="12953" spans="1:4" x14ac:dyDescent="0.2">
      <c r="A12953">
        <v>98011</v>
      </c>
      <c r="B12953" t="s">
        <v>13643</v>
      </c>
      <c r="C12953" t="s">
        <v>54</v>
      </c>
      <c r="D12953">
        <v>2290.17</v>
      </c>
    </row>
    <row r="12954" spans="1:4" x14ac:dyDescent="0.2">
      <c r="A12954">
        <v>98013</v>
      </c>
      <c r="B12954" t="s">
        <v>13644</v>
      </c>
      <c r="C12954" t="s">
        <v>54</v>
      </c>
      <c r="D12954">
        <v>2571.96</v>
      </c>
    </row>
    <row r="12955" spans="1:4" x14ac:dyDescent="0.2">
      <c r="A12955">
        <v>98015</v>
      </c>
      <c r="B12955" t="s">
        <v>13645</v>
      </c>
      <c r="C12955" t="s">
        <v>54</v>
      </c>
      <c r="D12955">
        <v>2853.74</v>
      </c>
    </row>
    <row r="12956" spans="1:4" x14ac:dyDescent="0.2">
      <c r="A12956">
        <v>98017</v>
      </c>
      <c r="B12956" t="s">
        <v>13646</v>
      </c>
      <c r="C12956" t="s">
        <v>54</v>
      </c>
      <c r="D12956">
        <v>3135.44</v>
      </c>
    </row>
    <row r="12957" spans="1:4" x14ac:dyDescent="0.2">
      <c r="A12957">
        <v>98019</v>
      </c>
      <c r="B12957" t="s">
        <v>13647</v>
      </c>
      <c r="C12957" t="s">
        <v>54</v>
      </c>
      <c r="D12957">
        <v>3443.31</v>
      </c>
    </row>
    <row r="12958" spans="1:4" x14ac:dyDescent="0.2">
      <c r="A12958">
        <v>97995</v>
      </c>
      <c r="B12958" t="s">
        <v>13648</v>
      </c>
      <c r="C12958" t="s">
        <v>54</v>
      </c>
      <c r="D12958">
        <v>1445</v>
      </c>
    </row>
    <row r="12959" spans="1:4" x14ac:dyDescent="0.2">
      <c r="A12959">
        <v>97997</v>
      </c>
      <c r="B12959" t="s">
        <v>13649</v>
      </c>
      <c r="C12959" t="s">
        <v>54</v>
      </c>
      <c r="D12959">
        <v>1726.68</v>
      </c>
    </row>
    <row r="12960" spans="1:4" x14ac:dyDescent="0.2">
      <c r="A12960">
        <v>97999</v>
      </c>
      <c r="B12960" t="s">
        <v>13650</v>
      </c>
      <c r="C12960" t="s">
        <v>54</v>
      </c>
      <c r="D12960">
        <v>2008.47</v>
      </c>
    </row>
    <row r="12961" spans="1:4" x14ac:dyDescent="0.2">
      <c r="A12961">
        <v>98001</v>
      </c>
      <c r="B12961" t="s">
        <v>13651</v>
      </c>
      <c r="C12961" t="s">
        <v>54</v>
      </c>
      <c r="D12961">
        <v>2290.17</v>
      </c>
    </row>
    <row r="12962" spans="1:4" x14ac:dyDescent="0.2">
      <c r="A12962">
        <v>98003</v>
      </c>
      <c r="B12962" t="s">
        <v>13652</v>
      </c>
      <c r="C12962" t="s">
        <v>54</v>
      </c>
      <c r="D12962">
        <v>2571.96</v>
      </c>
    </row>
    <row r="12963" spans="1:4" x14ac:dyDescent="0.2">
      <c r="A12963">
        <v>98005</v>
      </c>
      <c r="B12963" t="s">
        <v>13653</v>
      </c>
      <c r="C12963" t="s">
        <v>54</v>
      </c>
      <c r="D12963">
        <v>2853.74</v>
      </c>
    </row>
    <row r="12964" spans="1:4" x14ac:dyDescent="0.2">
      <c r="A12964">
        <v>98007</v>
      </c>
      <c r="B12964" t="s">
        <v>13654</v>
      </c>
      <c r="C12964" t="s">
        <v>54</v>
      </c>
      <c r="D12964">
        <v>3135.44</v>
      </c>
    </row>
    <row r="12965" spans="1:4" x14ac:dyDescent="0.2">
      <c r="A12965">
        <v>98031</v>
      </c>
      <c r="B12965" t="s">
        <v>13655</v>
      </c>
      <c r="C12965" t="s">
        <v>54</v>
      </c>
      <c r="D12965">
        <v>3167.06</v>
      </c>
    </row>
    <row r="12966" spans="1:4" x14ac:dyDescent="0.2">
      <c r="A12966">
        <v>98033</v>
      </c>
      <c r="B12966" t="s">
        <v>13656</v>
      </c>
      <c r="C12966" t="s">
        <v>54</v>
      </c>
      <c r="D12966">
        <v>3448.76</v>
      </c>
    </row>
    <row r="12967" spans="1:4" x14ac:dyDescent="0.2">
      <c r="A12967">
        <v>98035</v>
      </c>
      <c r="B12967" t="s">
        <v>13657</v>
      </c>
      <c r="C12967" t="s">
        <v>54</v>
      </c>
      <c r="D12967">
        <v>3730.45</v>
      </c>
    </row>
    <row r="12968" spans="1:4" x14ac:dyDescent="0.2">
      <c r="A12968">
        <v>98037</v>
      </c>
      <c r="B12968" t="s">
        <v>13658</v>
      </c>
      <c r="C12968" t="s">
        <v>54</v>
      </c>
      <c r="D12968">
        <v>4017.6</v>
      </c>
    </row>
    <row r="12969" spans="1:4" x14ac:dyDescent="0.2">
      <c r="A12969">
        <v>98021</v>
      </c>
      <c r="B12969" t="s">
        <v>13659</v>
      </c>
      <c r="C12969" t="s">
        <v>54</v>
      </c>
      <c r="D12969">
        <v>2598.14</v>
      </c>
    </row>
    <row r="12970" spans="1:4" x14ac:dyDescent="0.2">
      <c r="A12970">
        <v>98023</v>
      </c>
      <c r="B12970" t="s">
        <v>13660</v>
      </c>
      <c r="C12970" t="s">
        <v>54</v>
      </c>
      <c r="D12970">
        <v>2879.83</v>
      </c>
    </row>
    <row r="12971" spans="1:4" x14ac:dyDescent="0.2">
      <c r="A12971">
        <v>98025</v>
      </c>
      <c r="B12971" t="s">
        <v>13661</v>
      </c>
      <c r="C12971" t="s">
        <v>54</v>
      </c>
      <c r="D12971">
        <v>3161.61</v>
      </c>
    </row>
    <row r="12972" spans="1:4" x14ac:dyDescent="0.2">
      <c r="A12972">
        <v>98027</v>
      </c>
      <c r="B12972" t="s">
        <v>13662</v>
      </c>
      <c r="C12972" t="s">
        <v>54</v>
      </c>
      <c r="D12972">
        <v>3443.31</v>
      </c>
    </row>
    <row r="12973" spans="1:4" x14ac:dyDescent="0.2">
      <c r="A12973">
        <v>98029</v>
      </c>
      <c r="B12973" t="s">
        <v>13663</v>
      </c>
      <c r="C12973" t="s">
        <v>54</v>
      </c>
      <c r="D12973">
        <v>3730.45</v>
      </c>
    </row>
    <row r="12974" spans="1:4" x14ac:dyDescent="0.2">
      <c r="A12974">
        <v>98045</v>
      </c>
      <c r="B12974" t="s">
        <v>13664</v>
      </c>
      <c r="C12974" t="s">
        <v>54</v>
      </c>
      <c r="D12974">
        <v>4304.84</v>
      </c>
    </row>
    <row r="12975" spans="1:4" x14ac:dyDescent="0.2">
      <c r="A12975">
        <v>98047</v>
      </c>
      <c r="B12975" t="s">
        <v>13665</v>
      </c>
      <c r="C12975" t="s">
        <v>54</v>
      </c>
      <c r="D12975">
        <v>4592</v>
      </c>
    </row>
    <row r="12976" spans="1:4" x14ac:dyDescent="0.2">
      <c r="A12976">
        <v>98039</v>
      </c>
      <c r="B12976" t="s">
        <v>13666</v>
      </c>
      <c r="C12976" t="s">
        <v>54</v>
      </c>
      <c r="D12976">
        <v>3735.91</v>
      </c>
    </row>
    <row r="12977" spans="1:4" x14ac:dyDescent="0.2">
      <c r="A12977">
        <v>98041</v>
      </c>
      <c r="B12977" t="s">
        <v>13667</v>
      </c>
      <c r="C12977" t="s">
        <v>54</v>
      </c>
      <c r="D12977">
        <v>4017.6</v>
      </c>
    </row>
    <row r="12978" spans="1:4" x14ac:dyDescent="0.2">
      <c r="A12978">
        <v>98043</v>
      </c>
      <c r="B12978" t="s">
        <v>13668</v>
      </c>
      <c r="C12978" t="s">
        <v>54</v>
      </c>
      <c r="D12978">
        <v>4304.84</v>
      </c>
    </row>
    <row r="12979" spans="1:4" x14ac:dyDescent="0.2">
      <c r="A12979">
        <v>98049</v>
      </c>
      <c r="B12979" t="s">
        <v>13669</v>
      </c>
      <c r="C12979" t="s">
        <v>54</v>
      </c>
      <c r="D12979">
        <v>4825.87</v>
      </c>
    </row>
    <row r="12980" spans="1:4" x14ac:dyDescent="0.2">
      <c r="A12980">
        <v>101809</v>
      </c>
      <c r="B12980" t="s">
        <v>13670</v>
      </c>
      <c r="C12980" t="s">
        <v>77</v>
      </c>
      <c r="D12980">
        <v>3210.04</v>
      </c>
    </row>
    <row r="12981" spans="1:4" x14ac:dyDescent="0.2">
      <c r="A12981">
        <v>99280</v>
      </c>
      <c r="B12981" t="s">
        <v>13671</v>
      </c>
      <c r="C12981" t="s">
        <v>77</v>
      </c>
      <c r="D12981">
        <v>2154.7399999999998</v>
      </c>
    </row>
    <row r="12982" spans="1:4" x14ac:dyDescent="0.2">
      <c r="A12982">
        <v>99292</v>
      </c>
      <c r="B12982" t="s">
        <v>13672</v>
      </c>
      <c r="C12982" t="s">
        <v>77</v>
      </c>
      <c r="D12982">
        <v>2668.9</v>
      </c>
    </row>
    <row r="12983" spans="1:4" x14ac:dyDescent="0.2">
      <c r="A12983">
        <v>99242</v>
      </c>
      <c r="B12983" t="s">
        <v>13673</v>
      </c>
      <c r="C12983" t="s">
        <v>77</v>
      </c>
      <c r="D12983">
        <v>3187.16</v>
      </c>
    </row>
    <row r="12984" spans="1:4" x14ac:dyDescent="0.2">
      <c r="A12984">
        <v>99248</v>
      </c>
      <c r="B12984" t="s">
        <v>13674</v>
      </c>
      <c r="C12984" t="s">
        <v>77</v>
      </c>
      <c r="D12984">
        <v>4104.2</v>
      </c>
    </row>
    <row r="12985" spans="1:4" x14ac:dyDescent="0.2">
      <c r="A12985">
        <v>99275</v>
      </c>
      <c r="B12985" t="s">
        <v>13675</v>
      </c>
      <c r="C12985" t="s">
        <v>77</v>
      </c>
      <c r="D12985">
        <v>1060.83</v>
      </c>
    </row>
    <row r="12986" spans="1:4" x14ac:dyDescent="0.2">
      <c r="A12986">
        <v>99285</v>
      </c>
      <c r="B12986" t="s">
        <v>13676</v>
      </c>
      <c r="C12986" t="s">
        <v>77</v>
      </c>
      <c r="D12986">
        <v>1433.94</v>
      </c>
    </row>
    <row r="12987" spans="1:4" x14ac:dyDescent="0.2">
      <c r="A12987">
        <v>102457</v>
      </c>
      <c r="B12987" t="s">
        <v>13677</v>
      </c>
      <c r="C12987" t="s">
        <v>77</v>
      </c>
      <c r="D12987">
        <v>1827.14</v>
      </c>
    </row>
    <row r="12988" spans="1:4" x14ac:dyDescent="0.2">
      <c r="A12988">
        <v>102142</v>
      </c>
      <c r="B12988" t="s">
        <v>13678</v>
      </c>
      <c r="C12988" t="s">
        <v>77</v>
      </c>
      <c r="D12988">
        <v>2926.55</v>
      </c>
    </row>
    <row r="12989" spans="1:4" x14ac:dyDescent="0.2">
      <c r="A12989">
        <v>97980</v>
      </c>
      <c r="B12989" t="s">
        <v>13679</v>
      </c>
      <c r="C12989" t="s">
        <v>77</v>
      </c>
      <c r="D12989">
        <v>2239.0700000000002</v>
      </c>
    </row>
    <row r="12990" spans="1:4" x14ac:dyDescent="0.2">
      <c r="A12990">
        <v>98405</v>
      </c>
      <c r="B12990" t="s">
        <v>13680</v>
      </c>
      <c r="C12990" t="s">
        <v>77</v>
      </c>
      <c r="D12990">
        <v>2765.04</v>
      </c>
    </row>
    <row r="12991" spans="1:4" x14ac:dyDescent="0.2">
      <c r="A12991">
        <v>97988</v>
      </c>
      <c r="B12991" t="s">
        <v>13681</v>
      </c>
      <c r="C12991" t="s">
        <v>77</v>
      </c>
      <c r="D12991">
        <v>3294.09</v>
      </c>
    </row>
    <row r="12992" spans="1:4" x14ac:dyDescent="0.2">
      <c r="A12992">
        <v>97992</v>
      </c>
      <c r="B12992" t="s">
        <v>13682</v>
      </c>
      <c r="C12992" t="s">
        <v>77</v>
      </c>
      <c r="D12992">
        <v>4233.24</v>
      </c>
    </row>
    <row r="12993" spans="1:4" x14ac:dyDescent="0.2">
      <c r="A12993">
        <v>97978</v>
      </c>
      <c r="B12993" t="s">
        <v>13683</v>
      </c>
      <c r="C12993" t="s">
        <v>77</v>
      </c>
      <c r="D12993">
        <v>1070.22</v>
      </c>
    </row>
    <row r="12994" spans="1:4" x14ac:dyDescent="0.2">
      <c r="A12994">
        <v>98410</v>
      </c>
      <c r="B12994" t="s">
        <v>13684</v>
      </c>
      <c r="C12994" t="s">
        <v>77</v>
      </c>
      <c r="D12994">
        <v>1387.53</v>
      </c>
    </row>
    <row r="12995" spans="1:4" x14ac:dyDescent="0.2">
      <c r="A12995">
        <v>102139</v>
      </c>
      <c r="B12995" t="s">
        <v>13685</v>
      </c>
      <c r="C12995" t="s">
        <v>77</v>
      </c>
      <c r="D12995">
        <v>1915.74</v>
      </c>
    </row>
    <row r="12996" spans="1:4" x14ac:dyDescent="0.2">
      <c r="A12996">
        <v>102141</v>
      </c>
      <c r="B12996" t="s">
        <v>13686</v>
      </c>
      <c r="C12996" t="s">
        <v>77</v>
      </c>
      <c r="D12996">
        <v>2968.97</v>
      </c>
    </row>
    <row r="12997" spans="1:4" x14ac:dyDescent="0.2">
      <c r="A12997">
        <v>99290</v>
      </c>
      <c r="B12997" t="s">
        <v>13687</v>
      </c>
      <c r="C12997" t="s">
        <v>77</v>
      </c>
      <c r="D12997">
        <v>4420.09</v>
      </c>
    </row>
    <row r="12998" spans="1:4" x14ac:dyDescent="0.2">
      <c r="A12998">
        <v>99244</v>
      </c>
      <c r="B12998" t="s">
        <v>13688</v>
      </c>
      <c r="C12998" t="s">
        <v>77</v>
      </c>
      <c r="D12998">
        <v>5401.69</v>
      </c>
    </row>
    <row r="12999" spans="1:4" x14ac:dyDescent="0.2">
      <c r="A12999">
        <v>99256</v>
      </c>
      <c r="B12999" t="s">
        <v>13689</v>
      </c>
      <c r="C12999" t="s">
        <v>77</v>
      </c>
      <c r="D12999">
        <v>6354.14</v>
      </c>
    </row>
    <row r="13000" spans="1:4" x14ac:dyDescent="0.2">
      <c r="A13000">
        <v>99271</v>
      </c>
      <c r="B13000" t="s">
        <v>13690</v>
      </c>
      <c r="C13000" t="s">
        <v>77</v>
      </c>
      <c r="D13000">
        <v>7306.5</v>
      </c>
    </row>
    <row r="13001" spans="1:4" x14ac:dyDescent="0.2">
      <c r="A13001">
        <v>99284</v>
      </c>
      <c r="B13001" t="s">
        <v>13691</v>
      </c>
      <c r="C13001" t="s">
        <v>77</v>
      </c>
      <c r="D13001">
        <v>8259</v>
      </c>
    </row>
    <row r="13002" spans="1:4" x14ac:dyDescent="0.2">
      <c r="A13002">
        <v>99294</v>
      </c>
      <c r="B13002" t="s">
        <v>13692</v>
      </c>
      <c r="C13002" t="s">
        <v>77</v>
      </c>
      <c r="D13002">
        <v>9211.3700000000008</v>
      </c>
    </row>
    <row r="13003" spans="1:4" x14ac:dyDescent="0.2">
      <c r="A13003">
        <v>99252</v>
      </c>
      <c r="B13003" t="s">
        <v>13693</v>
      </c>
      <c r="C13003" t="s">
        <v>77</v>
      </c>
      <c r="D13003">
        <v>2806.08</v>
      </c>
    </row>
    <row r="13004" spans="1:4" x14ac:dyDescent="0.2">
      <c r="A13004">
        <v>99259</v>
      </c>
      <c r="B13004" t="s">
        <v>13694</v>
      </c>
      <c r="C13004" t="s">
        <v>77</v>
      </c>
      <c r="D13004">
        <v>3555.37</v>
      </c>
    </row>
    <row r="13005" spans="1:4" x14ac:dyDescent="0.2">
      <c r="A13005">
        <v>99265</v>
      </c>
      <c r="B13005" t="s">
        <v>13695</v>
      </c>
      <c r="C13005" t="s">
        <v>77</v>
      </c>
      <c r="D13005">
        <v>4304.57</v>
      </c>
    </row>
    <row r="13006" spans="1:4" x14ac:dyDescent="0.2">
      <c r="A13006">
        <v>99267</v>
      </c>
      <c r="B13006" t="s">
        <v>13696</v>
      </c>
      <c r="C13006" t="s">
        <v>77</v>
      </c>
      <c r="D13006">
        <v>5053.83</v>
      </c>
    </row>
    <row r="13007" spans="1:4" x14ac:dyDescent="0.2">
      <c r="A13007">
        <v>99274</v>
      </c>
      <c r="B13007" t="s">
        <v>13697</v>
      </c>
      <c r="C13007" t="s">
        <v>77</v>
      </c>
      <c r="D13007">
        <v>5839.9</v>
      </c>
    </row>
    <row r="13008" spans="1:4" x14ac:dyDescent="0.2">
      <c r="A13008">
        <v>99279</v>
      </c>
      <c r="B13008" t="s">
        <v>13698</v>
      </c>
      <c r="C13008" t="s">
        <v>77</v>
      </c>
      <c r="D13008">
        <v>6593.77</v>
      </c>
    </row>
    <row r="13009" spans="1:4" x14ac:dyDescent="0.2">
      <c r="A13009">
        <v>99286</v>
      </c>
      <c r="B13009" t="s">
        <v>13699</v>
      </c>
      <c r="C13009" t="s">
        <v>77</v>
      </c>
      <c r="D13009">
        <v>7347.73</v>
      </c>
    </row>
    <row r="13010" spans="1:4" x14ac:dyDescent="0.2">
      <c r="A13010">
        <v>99326</v>
      </c>
      <c r="B13010" t="s">
        <v>13700</v>
      </c>
      <c r="C13010" t="s">
        <v>77</v>
      </c>
      <c r="D13010">
        <v>9120.06</v>
      </c>
    </row>
    <row r="13011" spans="1:4" x14ac:dyDescent="0.2">
      <c r="A13011">
        <v>99287</v>
      </c>
      <c r="B13011" t="s">
        <v>13701</v>
      </c>
      <c r="C13011" t="s">
        <v>77</v>
      </c>
      <c r="D13011">
        <v>10508.42</v>
      </c>
    </row>
    <row r="13012" spans="1:4" x14ac:dyDescent="0.2">
      <c r="A13012">
        <v>99298</v>
      </c>
      <c r="B13012" t="s">
        <v>13702</v>
      </c>
      <c r="C13012" t="s">
        <v>77</v>
      </c>
      <c r="D13012">
        <v>11896.8</v>
      </c>
    </row>
    <row r="13013" spans="1:4" x14ac:dyDescent="0.2">
      <c r="A13013">
        <v>99300</v>
      </c>
      <c r="B13013" t="s">
        <v>13703</v>
      </c>
      <c r="C13013" t="s">
        <v>77</v>
      </c>
      <c r="D13013">
        <v>13285.19</v>
      </c>
    </row>
    <row r="13014" spans="1:4" x14ac:dyDescent="0.2">
      <c r="A13014">
        <v>99301</v>
      </c>
      <c r="B13014" t="s">
        <v>13704</v>
      </c>
      <c r="C13014" t="s">
        <v>77</v>
      </c>
      <c r="D13014">
        <v>6541.25</v>
      </c>
    </row>
    <row r="13015" spans="1:4" x14ac:dyDescent="0.2">
      <c r="A13015">
        <v>99312</v>
      </c>
      <c r="B13015" t="s">
        <v>13705</v>
      </c>
      <c r="C13015" t="s">
        <v>77</v>
      </c>
      <c r="D13015">
        <v>7678.02</v>
      </c>
    </row>
    <row r="13016" spans="1:4" x14ac:dyDescent="0.2">
      <c r="A13016">
        <v>99320</v>
      </c>
      <c r="B13016" t="s">
        <v>13706</v>
      </c>
      <c r="C13016" t="s">
        <v>77</v>
      </c>
      <c r="D13016">
        <v>8879.4</v>
      </c>
    </row>
    <row r="13017" spans="1:4" x14ac:dyDescent="0.2">
      <c r="A13017">
        <v>99322</v>
      </c>
      <c r="B13017" t="s">
        <v>13707</v>
      </c>
      <c r="C13017" t="s">
        <v>77</v>
      </c>
      <c r="D13017">
        <v>10024.33</v>
      </c>
    </row>
    <row r="13018" spans="1:4" x14ac:dyDescent="0.2">
      <c r="A13018">
        <v>99324</v>
      </c>
      <c r="B13018" t="s">
        <v>13708</v>
      </c>
      <c r="C13018" t="s">
        <v>77</v>
      </c>
      <c r="D13018">
        <v>11169.34</v>
      </c>
    </row>
    <row r="13019" spans="1:4" x14ac:dyDescent="0.2">
      <c r="A13019">
        <v>99310</v>
      </c>
      <c r="B13019" t="s">
        <v>13709</v>
      </c>
      <c r="C13019" t="s">
        <v>77</v>
      </c>
      <c r="D13019">
        <v>15625.7</v>
      </c>
    </row>
    <row r="13020" spans="1:4" x14ac:dyDescent="0.2">
      <c r="A13020">
        <v>99313</v>
      </c>
      <c r="B13020" t="s">
        <v>13710</v>
      </c>
      <c r="C13020" t="s">
        <v>77</v>
      </c>
      <c r="D13020">
        <v>17437.71</v>
      </c>
    </row>
    <row r="13021" spans="1:4" x14ac:dyDescent="0.2">
      <c r="A13021">
        <v>99303</v>
      </c>
      <c r="B13021" t="s">
        <v>13711</v>
      </c>
      <c r="C13021" t="s">
        <v>77</v>
      </c>
      <c r="D13021">
        <v>12160.97</v>
      </c>
    </row>
    <row r="13022" spans="1:4" x14ac:dyDescent="0.2">
      <c r="A13022">
        <v>99305</v>
      </c>
      <c r="B13022" t="s">
        <v>13712</v>
      </c>
      <c r="C13022" t="s">
        <v>77</v>
      </c>
      <c r="D13022">
        <v>13761.2</v>
      </c>
    </row>
    <row r="13023" spans="1:4" x14ac:dyDescent="0.2">
      <c r="A13023">
        <v>99308</v>
      </c>
      <c r="B13023" t="s">
        <v>13713</v>
      </c>
      <c r="C13023" t="s">
        <v>77</v>
      </c>
      <c r="D13023">
        <v>15361.5</v>
      </c>
    </row>
    <row r="13024" spans="1:4" x14ac:dyDescent="0.2">
      <c r="A13024">
        <v>99315</v>
      </c>
      <c r="B13024" t="s">
        <v>13714</v>
      </c>
      <c r="C13024" t="s">
        <v>77</v>
      </c>
      <c r="D13024">
        <v>19514.07</v>
      </c>
    </row>
    <row r="13025" spans="1:4" x14ac:dyDescent="0.2">
      <c r="A13025">
        <v>98008</v>
      </c>
      <c r="B13025" t="s">
        <v>13715</v>
      </c>
      <c r="C13025" t="s">
        <v>77</v>
      </c>
      <c r="D13025">
        <v>4525.38</v>
      </c>
    </row>
    <row r="13026" spans="1:4" x14ac:dyDescent="0.2">
      <c r="A13026">
        <v>98010</v>
      </c>
      <c r="B13026" t="s">
        <v>13716</v>
      </c>
      <c r="C13026" t="s">
        <v>77</v>
      </c>
      <c r="D13026">
        <v>5530.16</v>
      </c>
    </row>
    <row r="13027" spans="1:4" x14ac:dyDescent="0.2">
      <c r="A13027">
        <v>98012</v>
      </c>
      <c r="B13027" t="s">
        <v>13717</v>
      </c>
      <c r="C13027" t="s">
        <v>77</v>
      </c>
      <c r="D13027">
        <v>6505.77</v>
      </c>
    </row>
    <row r="13028" spans="1:4" x14ac:dyDescent="0.2">
      <c r="A13028">
        <v>98014</v>
      </c>
      <c r="B13028" t="s">
        <v>13718</v>
      </c>
      <c r="C13028" t="s">
        <v>77</v>
      </c>
      <c r="D13028">
        <v>7481.3</v>
      </c>
    </row>
    <row r="13029" spans="1:4" x14ac:dyDescent="0.2">
      <c r="A13029">
        <v>98016</v>
      </c>
      <c r="B13029" t="s">
        <v>13719</v>
      </c>
      <c r="C13029" t="s">
        <v>77</v>
      </c>
      <c r="D13029">
        <v>8456.9699999999993</v>
      </c>
    </row>
    <row r="13030" spans="1:4" x14ac:dyDescent="0.2">
      <c r="A13030">
        <v>98018</v>
      </c>
      <c r="B13030" t="s">
        <v>13720</v>
      </c>
      <c r="C13030" t="s">
        <v>77</v>
      </c>
      <c r="D13030">
        <v>9432.5</v>
      </c>
    </row>
    <row r="13031" spans="1:4" x14ac:dyDescent="0.2">
      <c r="A13031">
        <v>97994</v>
      </c>
      <c r="B13031" t="s">
        <v>13721</v>
      </c>
      <c r="C13031" t="s">
        <v>77</v>
      </c>
      <c r="D13031">
        <v>2873.05</v>
      </c>
    </row>
    <row r="13032" spans="1:4" x14ac:dyDescent="0.2">
      <c r="A13032">
        <v>97996</v>
      </c>
      <c r="B13032" t="s">
        <v>13722</v>
      </c>
      <c r="C13032" t="s">
        <v>77</v>
      </c>
      <c r="D13032">
        <v>3640.82</v>
      </c>
    </row>
    <row r="13033" spans="1:4" x14ac:dyDescent="0.2">
      <c r="A13033">
        <v>98407</v>
      </c>
      <c r="B13033" t="s">
        <v>13723</v>
      </c>
      <c r="C13033" t="s">
        <v>77</v>
      </c>
      <c r="D13033">
        <v>4408.49</v>
      </c>
    </row>
    <row r="13034" spans="1:4" x14ac:dyDescent="0.2">
      <c r="A13034">
        <v>98408</v>
      </c>
      <c r="B13034" t="s">
        <v>13724</v>
      </c>
      <c r="C13034" t="s">
        <v>77</v>
      </c>
      <c r="D13034">
        <v>5176.24</v>
      </c>
    </row>
    <row r="13035" spans="1:4" x14ac:dyDescent="0.2">
      <c r="A13035">
        <v>98002</v>
      </c>
      <c r="B13035" t="s">
        <v>13725</v>
      </c>
      <c r="C13035" t="s">
        <v>77</v>
      </c>
      <c r="D13035">
        <v>5980.78</v>
      </c>
    </row>
    <row r="13036" spans="1:4" x14ac:dyDescent="0.2">
      <c r="A13036">
        <v>98406</v>
      </c>
      <c r="B13036" t="s">
        <v>13726</v>
      </c>
      <c r="C13036" t="s">
        <v>77</v>
      </c>
      <c r="D13036">
        <v>6753.13</v>
      </c>
    </row>
    <row r="13037" spans="1:4" x14ac:dyDescent="0.2">
      <c r="A13037">
        <v>98006</v>
      </c>
      <c r="B13037" t="s">
        <v>13727</v>
      </c>
      <c r="C13037" t="s">
        <v>77</v>
      </c>
      <c r="D13037">
        <v>7525.57</v>
      </c>
    </row>
    <row r="13038" spans="1:4" x14ac:dyDescent="0.2">
      <c r="A13038">
        <v>98030</v>
      </c>
      <c r="B13038" t="s">
        <v>13728</v>
      </c>
      <c r="C13038" t="s">
        <v>77</v>
      </c>
      <c r="D13038">
        <v>9338.17</v>
      </c>
    </row>
    <row r="13039" spans="1:4" x14ac:dyDescent="0.2">
      <c r="A13039">
        <v>98032</v>
      </c>
      <c r="B13039" t="s">
        <v>13729</v>
      </c>
      <c r="C13039" t="s">
        <v>77</v>
      </c>
      <c r="D13039">
        <v>10760.38</v>
      </c>
    </row>
    <row r="13040" spans="1:4" x14ac:dyDescent="0.2">
      <c r="A13040">
        <v>98034</v>
      </c>
      <c r="B13040" t="s">
        <v>13730</v>
      </c>
      <c r="C13040" t="s">
        <v>77</v>
      </c>
      <c r="D13040">
        <v>12182.62</v>
      </c>
    </row>
    <row r="13041" spans="1:4" x14ac:dyDescent="0.2">
      <c r="A13041">
        <v>98036</v>
      </c>
      <c r="B13041" t="s">
        <v>13731</v>
      </c>
      <c r="C13041" t="s">
        <v>77</v>
      </c>
      <c r="D13041">
        <v>13604.86</v>
      </c>
    </row>
    <row r="13042" spans="1:4" x14ac:dyDescent="0.2">
      <c r="A13042">
        <v>98020</v>
      </c>
      <c r="B13042" t="s">
        <v>13732</v>
      </c>
      <c r="C13042" t="s">
        <v>77</v>
      </c>
      <c r="D13042">
        <v>6697.74</v>
      </c>
    </row>
    <row r="13043" spans="1:4" x14ac:dyDescent="0.2">
      <c r="A13043">
        <v>98022</v>
      </c>
      <c r="B13043" t="s">
        <v>13733</v>
      </c>
      <c r="C13043" t="s">
        <v>77</v>
      </c>
      <c r="D13043">
        <v>7861.8</v>
      </c>
    </row>
    <row r="13044" spans="1:4" x14ac:dyDescent="0.2">
      <c r="A13044">
        <v>98024</v>
      </c>
      <c r="B13044" t="s">
        <v>13734</v>
      </c>
      <c r="C13044" t="s">
        <v>77</v>
      </c>
      <c r="D13044">
        <v>9090.48</v>
      </c>
    </row>
    <row r="13045" spans="1:4" x14ac:dyDescent="0.2">
      <c r="A13045">
        <v>98026</v>
      </c>
      <c r="B13045" t="s">
        <v>13735</v>
      </c>
      <c r="C13045" t="s">
        <v>77</v>
      </c>
      <c r="D13045">
        <v>10262.69</v>
      </c>
    </row>
    <row r="13046" spans="1:4" x14ac:dyDescent="0.2">
      <c r="A13046">
        <v>98028</v>
      </c>
      <c r="B13046" t="s">
        <v>13736</v>
      </c>
      <c r="C13046" t="s">
        <v>77</v>
      </c>
      <c r="D13046">
        <v>11435.01</v>
      </c>
    </row>
    <row r="13047" spans="1:4" x14ac:dyDescent="0.2">
      <c r="A13047">
        <v>98044</v>
      </c>
      <c r="B13047" t="s">
        <v>13737</v>
      </c>
      <c r="C13047" t="s">
        <v>77</v>
      </c>
      <c r="D13047">
        <v>16002.05</v>
      </c>
    </row>
    <row r="13048" spans="1:4" x14ac:dyDescent="0.2">
      <c r="A13048">
        <v>98046</v>
      </c>
      <c r="B13048" t="s">
        <v>13738</v>
      </c>
      <c r="C13048" t="s">
        <v>77</v>
      </c>
      <c r="D13048">
        <v>17857.77</v>
      </c>
    </row>
    <row r="13049" spans="1:4" x14ac:dyDescent="0.2">
      <c r="A13049">
        <v>98038</v>
      </c>
      <c r="B13049" t="s">
        <v>13739</v>
      </c>
      <c r="C13049" t="s">
        <v>77</v>
      </c>
      <c r="D13049">
        <v>12453.26</v>
      </c>
    </row>
    <row r="13050" spans="1:4" x14ac:dyDescent="0.2">
      <c r="A13050">
        <v>98040</v>
      </c>
      <c r="B13050" t="s">
        <v>13740</v>
      </c>
      <c r="C13050" t="s">
        <v>77</v>
      </c>
      <c r="D13050">
        <v>14092.27</v>
      </c>
    </row>
    <row r="13051" spans="1:4" x14ac:dyDescent="0.2">
      <c r="A13051">
        <v>98042</v>
      </c>
      <c r="B13051" t="s">
        <v>13741</v>
      </c>
      <c r="C13051" t="s">
        <v>77</v>
      </c>
      <c r="D13051">
        <v>15731.36</v>
      </c>
    </row>
    <row r="13052" spans="1:4" x14ac:dyDescent="0.2">
      <c r="A13052">
        <v>98048</v>
      </c>
      <c r="B13052" t="s">
        <v>13742</v>
      </c>
      <c r="C13052" t="s">
        <v>77</v>
      </c>
      <c r="D13052">
        <v>19984.32</v>
      </c>
    </row>
    <row r="13053" spans="1:4" x14ac:dyDescent="0.2">
      <c r="A13053">
        <v>97955</v>
      </c>
      <c r="B13053" t="s">
        <v>13743</v>
      </c>
      <c r="C13053" t="s">
        <v>77</v>
      </c>
      <c r="D13053">
        <v>3365.73</v>
      </c>
    </row>
    <row r="13054" spans="1:4" x14ac:dyDescent="0.2">
      <c r="A13054">
        <v>97948</v>
      </c>
      <c r="B13054" t="s">
        <v>13744</v>
      </c>
      <c r="C13054" t="s">
        <v>77</v>
      </c>
      <c r="D13054">
        <v>3626.52</v>
      </c>
    </row>
    <row r="13055" spans="1:4" x14ac:dyDescent="0.2">
      <c r="A13055">
        <v>97934</v>
      </c>
      <c r="B13055" t="s">
        <v>13745</v>
      </c>
      <c r="C13055" t="s">
        <v>77</v>
      </c>
      <c r="D13055">
        <v>2614.87</v>
      </c>
    </row>
    <row r="13056" spans="1:4" x14ac:dyDescent="0.2">
      <c r="A13056">
        <v>97953</v>
      </c>
      <c r="B13056" t="s">
        <v>13746</v>
      </c>
      <c r="C13056" t="s">
        <v>77</v>
      </c>
      <c r="D13056">
        <v>1548.63</v>
      </c>
    </row>
    <row r="13057" spans="1:4" x14ac:dyDescent="0.2">
      <c r="A13057">
        <v>97947</v>
      </c>
      <c r="B13057" t="s">
        <v>13747</v>
      </c>
      <c r="C13057" t="s">
        <v>77</v>
      </c>
      <c r="D13057">
        <v>1967.25</v>
      </c>
    </row>
    <row r="13058" spans="1:4" x14ac:dyDescent="0.2">
      <c r="A13058">
        <v>97933</v>
      </c>
      <c r="B13058" t="s">
        <v>13748</v>
      </c>
      <c r="C13058" t="s">
        <v>77</v>
      </c>
      <c r="D13058">
        <v>1241.6300000000001</v>
      </c>
    </row>
    <row r="13059" spans="1:4" x14ac:dyDescent="0.2">
      <c r="A13059">
        <v>97961</v>
      </c>
      <c r="B13059" t="s">
        <v>13749</v>
      </c>
      <c r="C13059" t="s">
        <v>77</v>
      </c>
      <c r="D13059">
        <v>2679.61</v>
      </c>
    </row>
    <row r="13060" spans="1:4" x14ac:dyDescent="0.2">
      <c r="A13060">
        <v>97951</v>
      </c>
      <c r="B13060" t="s">
        <v>13750</v>
      </c>
      <c r="C13060" t="s">
        <v>77</v>
      </c>
      <c r="D13060">
        <v>3135.86</v>
      </c>
    </row>
    <row r="13061" spans="1:4" x14ac:dyDescent="0.2">
      <c r="A13061">
        <v>97973</v>
      </c>
      <c r="B13061" t="s">
        <v>13751</v>
      </c>
      <c r="C13061" t="s">
        <v>77</v>
      </c>
      <c r="D13061">
        <v>5010.34</v>
      </c>
    </row>
    <row r="13062" spans="1:4" x14ac:dyDescent="0.2">
      <c r="A13062">
        <v>97952</v>
      </c>
      <c r="B13062" t="s">
        <v>13752</v>
      </c>
      <c r="C13062" t="s">
        <v>77</v>
      </c>
      <c r="D13062">
        <v>5426.29</v>
      </c>
    </row>
    <row r="13063" spans="1:4" x14ac:dyDescent="0.2">
      <c r="A13063">
        <v>97957</v>
      </c>
      <c r="B13063" t="s">
        <v>13753</v>
      </c>
      <c r="C13063" t="s">
        <v>77</v>
      </c>
      <c r="D13063">
        <v>2893.07</v>
      </c>
    </row>
    <row r="13064" spans="1:4" x14ac:dyDescent="0.2">
      <c r="A13064">
        <v>97950</v>
      </c>
      <c r="B13064" t="s">
        <v>13754</v>
      </c>
      <c r="C13064" t="s">
        <v>77</v>
      </c>
      <c r="D13064">
        <v>3379.33</v>
      </c>
    </row>
    <row r="13065" spans="1:4" x14ac:dyDescent="0.2">
      <c r="A13065">
        <v>97936</v>
      </c>
      <c r="B13065" t="s">
        <v>13755</v>
      </c>
      <c r="C13065" t="s">
        <v>77</v>
      </c>
      <c r="D13065">
        <v>2124.12</v>
      </c>
    </row>
    <row r="13066" spans="1:4" x14ac:dyDescent="0.2">
      <c r="A13066">
        <v>97956</v>
      </c>
      <c r="B13066" t="s">
        <v>13756</v>
      </c>
      <c r="C13066" t="s">
        <v>77</v>
      </c>
      <c r="D13066">
        <v>1627.81</v>
      </c>
    </row>
    <row r="13067" spans="1:4" x14ac:dyDescent="0.2">
      <c r="A13067">
        <v>97949</v>
      </c>
      <c r="B13067" t="s">
        <v>13757</v>
      </c>
      <c r="C13067" t="s">
        <v>77</v>
      </c>
      <c r="D13067">
        <v>1924.11</v>
      </c>
    </row>
    <row r="13068" spans="1:4" x14ac:dyDescent="0.2">
      <c r="A13068">
        <v>97935</v>
      </c>
      <c r="B13068" t="s">
        <v>13758</v>
      </c>
      <c r="C13068" t="s">
        <v>77</v>
      </c>
      <c r="D13068">
        <v>980.82</v>
      </c>
    </row>
    <row r="13069" spans="1:4" x14ac:dyDescent="0.2">
      <c r="A13069">
        <v>99319</v>
      </c>
      <c r="B13069" t="s">
        <v>13759</v>
      </c>
      <c r="C13069" t="s">
        <v>54</v>
      </c>
      <c r="D13069">
        <v>957.26</v>
      </c>
    </row>
    <row r="13070" spans="1:4" x14ac:dyDescent="0.2">
      <c r="A13070">
        <v>99318</v>
      </c>
      <c r="B13070" t="s">
        <v>13760</v>
      </c>
      <c r="C13070" t="s">
        <v>54</v>
      </c>
      <c r="D13070">
        <v>326.14</v>
      </c>
    </row>
    <row r="13071" spans="1:4" x14ac:dyDescent="0.2">
      <c r="A13071">
        <v>98051</v>
      </c>
      <c r="B13071" t="s">
        <v>110</v>
      </c>
      <c r="C13071" t="s">
        <v>54</v>
      </c>
      <c r="D13071">
        <v>1024.4000000000001</v>
      </c>
    </row>
    <row r="13072" spans="1:4" x14ac:dyDescent="0.2">
      <c r="A13072">
        <v>98050</v>
      </c>
      <c r="B13072" t="s">
        <v>13761</v>
      </c>
      <c r="C13072" t="s">
        <v>54</v>
      </c>
      <c r="D13072">
        <v>327.16000000000003</v>
      </c>
    </row>
    <row r="13073" spans="1:4" x14ac:dyDescent="0.2">
      <c r="A13073">
        <v>99272</v>
      </c>
      <c r="B13073" t="s">
        <v>13762</v>
      </c>
      <c r="C13073" t="s">
        <v>77</v>
      </c>
      <c r="D13073">
        <v>1168.73</v>
      </c>
    </row>
    <row r="13074" spans="1:4" x14ac:dyDescent="0.2">
      <c r="A13074">
        <v>99273</v>
      </c>
      <c r="B13074" t="s">
        <v>13763</v>
      </c>
      <c r="C13074" t="s">
        <v>77</v>
      </c>
      <c r="D13074">
        <v>1651.1</v>
      </c>
    </row>
    <row r="13075" spans="1:4" x14ac:dyDescent="0.2">
      <c r="A13075">
        <v>99268</v>
      </c>
      <c r="B13075" t="s">
        <v>13764</v>
      </c>
      <c r="C13075" t="s">
        <v>77</v>
      </c>
      <c r="D13075">
        <v>539.04</v>
      </c>
    </row>
    <row r="13076" spans="1:4" x14ac:dyDescent="0.2">
      <c r="A13076">
        <v>99270</v>
      </c>
      <c r="B13076" t="s">
        <v>13765</v>
      </c>
      <c r="C13076" t="s">
        <v>77</v>
      </c>
      <c r="D13076">
        <v>705.66</v>
      </c>
    </row>
    <row r="13077" spans="1:4" x14ac:dyDescent="0.2">
      <c r="A13077">
        <v>97976</v>
      </c>
      <c r="B13077" t="s">
        <v>13766</v>
      </c>
      <c r="C13077" t="s">
        <v>77</v>
      </c>
      <c r="D13077">
        <v>1216.8599999999999</v>
      </c>
    </row>
    <row r="13078" spans="1:4" x14ac:dyDescent="0.2">
      <c r="A13078">
        <v>97977</v>
      </c>
      <c r="B13078" t="s">
        <v>13767</v>
      </c>
      <c r="C13078" t="s">
        <v>77</v>
      </c>
      <c r="D13078">
        <v>1736.42</v>
      </c>
    </row>
    <row r="13079" spans="1:4" x14ac:dyDescent="0.2">
      <c r="A13079">
        <v>97974</v>
      </c>
      <c r="B13079" t="s">
        <v>13768</v>
      </c>
      <c r="C13079" t="s">
        <v>77</v>
      </c>
      <c r="D13079">
        <v>543.82000000000005</v>
      </c>
    </row>
    <row r="13080" spans="1:4" x14ac:dyDescent="0.2">
      <c r="A13080">
        <v>97975</v>
      </c>
      <c r="B13080" t="s">
        <v>13769</v>
      </c>
      <c r="C13080" t="s">
        <v>77</v>
      </c>
      <c r="D13080">
        <v>711.25</v>
      </c>
    </row>
    <row r="13081" spans="1:4" x14ac:dyDescent="0.2">
      <c r="A13081">
        <v>101798</v>
      </c>
      <c r="B13081" t="s">
        <v>13770</v>
      </c>
      <c r="C13081" t="s">
        <v>77</v>
      </c>
      <c r="D13081">
        <v>322.14</v>
      </c>
    </row>
    <row r="13082" spans="1:4" x14ac:dyDescent="0.2">
      <c r="A13082">
        <v>101799</v>
      </c>
      <c r="B13082" t="s">
        <v>13771</v>
      </c>
      <c r="C13082" t="s">
        <v>77</v>
      </c>
      <c r="D13082">
        <v>776.16</v>
      </c>
    </row>
    <row r="13083" spans="1:4" x14ac:dyDescent="0.2">
      <c r="A13083">
        <v>102487</v>
      </c>
      <c r="B13083" t="s">
        <v>13772</v>
      </c>
      <c r="C13083" t="s">
        <v>69</v>
      </c>
      <c r="D13083">
        <v>691.09</v>
      </c>
    </row>
    <row r="13084" spans="1:4" x14ac:dyDescent="0.2">
      <c r="A13084">
        <v>102486</v>
      </c>
      <c r="B13084" t="s">
        <v>13773</v>
      </c>
      <c r="C13084" t="s">
        <v>69</v>
      </c>
      <c r="D13084">
        <v>838.23</v>
      </c>
    </row>
    <row r="13085" spans="1:4" x14ac:dyDescent="0.2">
      <c r="A13085">
        <v>102474</v>
      </c>
      <c r="B13085" t="s">
        <v>13774</v>
      </c>
      <c r="C13085" t="s">
        <v>69</v>
      </c>
      <c r="D13085">
        <v>777.34</v>
      </c>
    </row>
    <row r="13086" spans="1:4" x14ac:dyDescent="0.2">
      <c r="A13086">
        <v>102480</v>
      </c>
      <c r="B13086" t="s">
        <v>13775</v>
      </c>
      <c r="C13086" t="s">
        <v>69</v>
      </c>
      <c r="D13086">
        <v>772.89</v>
      </c>
    </row>
    <row r="13087" spans="1:4" x14ac:dyDescent="0.2">
      <c r="A13087">
        <v>94975</v>
      </c>
      <c r="B13087" t="s">
        <v>13776</v>
      </c>
      <c r="C13087" t="s">
        <v>69</v>
      </c>
      <c r="D13087">
        <v>602.74</v>
      </c>
    </row>
    <row r="13088" spans="1:4" x14ac:dyDescent="0.2">
      <c r="A13088">
        <v>94963</v>
      </c>
      <c r="B13088" t="s">
        <v>13777</v>
      </c>
      <c r="C13088" t="s">
        <v>69</v>
      </c>
      <c r="D13088">
        <v>544.47</v>
      </c>
    </row>
    <row r="13089" spans="1:4" x14ac:dyDescent="0.2">
      <c r="A13089">
        <v>94969</v>
      </c>
      <c r="B13089" t="s">
        <v>13778</v>
      </c>
      <c r="C13089" t="s">
        <v>69</v>
      </c>
      <c r="D13089">
        <v>539.14</v>
      </c>
    </row>
    <row r="13090" spans="1:4" x14ac:dyDescent="0.2">
      <c r="A13090">
        <v>102475</v>
      </c>
      <c r="B13090" t="s">
        <v>13779</v>
      </c>
      <c r="C13090" t="s">
        <v>69</v>
      </c>
      <c r="D13090">
        <v>834.91</v>
      </c>
    </row>
    <row r="13091" spans="1:4" x14ac:dyDescent="0.2">
      <c r="A13091">
        <v>102481</v>
      </c>
      <c r="B13091" t="s">
        <v>13780</v>
      </c>
      <c r="C13091" t="s">
        <v>69</v>
      </c>
      <c r="D13091">
        <v>825.06</v>
      </c>
    </row>
    <row r="13092" spans="1:4" x14ac:dyDescent="0.2">
      <c r="A13092">
        <v>94964</v>
      </c>
      <c r="B13092" t="s">
        <v>13781</v>
      </c>
      <c r="C13092" t="s">
        <v>69</v>
      </c>
      <c r="D13092">
        <v>594.66999999999996</v>
      </c>
    </row>
    <row r="13093" spans="1:4" x14ac:dyDescent="0.2">
      <c r="A13093">
        <v>94970</v>
      </c>
      <c r="B13093" t="s">
        <v>13782</v>
      </c>
      <c r="C13093" t="s">
        <v>69</v>
      </c>
      <c r="D13093">
        <v>583.65</v>
      </c>
    </row>
    <row r="13094" spans="1:4" x14ac:dyDescent="0.2">
      <c r="A13094">
        <v>102476</v>
      </c>
      <c r="B13094" t="s">
        <v>13783</v>
      </c>
      <c r="C13094" t="s">
        <v>69</v>
      </c>
      <c r="D13094">
        <v>862.15</v>
      </c>
    </row>
    <row r="13095" spans="1:4" x14ac:dyDescent="0.2">
      <c r="A13095">
        <v>102482</v>
      </c>
      <c r="B13095" t="s">
        <v>13784</v>
      </c>
      <c r="C13095" t="s">
        <v>69</v>
      </c>
      <c r="D13095">
        <v>861.89</v>
      </c>
    </row>
    <row r="13096" spans="1:4" x14ac:dyDescent="0.2">
      <c r="A13096">
        <v>94965</v>
      </c>
      <c r="B13096" t="s">
        <v>13785</v>
      </c>
      <c r="C13096" t="s">
        <v>69</v>
      </c>
      <c r="D13096">
        <v>621.77</v>
      </c>
    </row>
    <row r="13097" spans="1:4" x14ac:dyDescent="0.2">
      <c r="A13097">
        <v>94971</v>
      </c>
      <c r="B13097" t="s">
        <v>13786</v>
      </c>
      <c r="C13097" t="s">
        <v>69</v>
      </c>
      <c r="D13097">
        <v>616.83000000000004</v>
      </c>
    </row>
    <row r="13098" spans="1:4" x14ac:dyDescent="0.2">
      <c r="A13098">
        <v>102477</v>
      </c>
      <c r="B13098" t="s">
        <v>13787</v>
      </c>
      <c r="C13098" t="s">
        <v>69</v>
      </c>
      <c r="D13098">
        <v>906.51</v>
      </c>
    </row>
    <row r="13099" spans="1:4" x14ac:dyDescent="0.2">
      <c r="A13099">
        <v>102483</v>
      </c>
      <c r="B13099" t="s">
        <v>13788</v>
      </c>
      <c r="C13099" t="s">
        <v>69</v>
      </c>
      <c r="D13099">
        <v>902.87</v>
      </c>
    </row>
    <row r="13100" spans="1:4" x14ac:dyDescent="0.2">
      <c r="A13100">
        <v>94966</v>
      </c>
      <c r="B13100" t="s">
        <v>13789</v>
      </c>
      <c r="C13100" t="s">
        <v>69</v>
      </c>
      <c r="D13100">
        <v>643.63</v>
      </c>
    </row>
    <row r="13101" spans="1:4" x14ac:dyDescent="0.2">
      <c r="A13101">
        <v>94972</v>
      </c>
      <c r="B13101" t="s">
        <v>13790</v>
      </c>
      <c r="C13101" t="s">
        <v>69</v>
      </c>
      <c r="D13101">
        <v>638.65</v>
      </c>
    </row>
    <row r="13102" spans="1:4" x14ac:dyDescent="0.2">
      <c r="A13102">
        <v>102478</v>
      </c>
      <c r="B13102" t="s">
        <v>13791</v>
      </c>
      <c r="C13102" t="s">
        <v>69</v>
      </c>
      <c r="D13102">
        <v>974.35</v>
      </c>
    </row>
    <row r="13103" spans="1:4" x14ac:dyDescent="0.2">
      <c r="A13103">
        <v>102484</v>
      </c>
      <c r="B13103" t="s">
        <v>13792</v>
      </c>
      <c r="C13103" t="s">
        <v>69</v>
      </c>
      <c r="D13103">
        <v>975.54</v>
      </c>
    </row>
    <row r="13104" spans="1:4" x14ac:dyDescent="0.2">
      <c r="A13104">
        <v>94967</v>
      </c>
      <c r="B13104" t="s">
        <v>13793</v>
      </c>
      <c r="C13104" t="s">
        <v>69</v>
      </c>
      <c r="D13104">
        <v>733.7</v>
      </c>
    </row>
    <row r="13105" spans="1:4" x14ac:dyDescent="0.2">
      <c r="A13105">
        <v>94973</v>
      </c>
      <c r="B13105" t="s">
        <v>13794</v>
      </c>
      <c r="C13105" t="s">
        <v>69</v>
      </c>
      <c r="D13105">
        <v>727.31</v>
      </c>
    </row>
    <row r="13106" spans="1:4" x14ac:dyDescent="0.2">
      <c r="A13106">
        <v>94974</v>
      </c>
      <c r="B13106" t="s">
        <v>13795</v>
      </c>
      <c r="C13106" t="s">
        <v>69</v>
      </c>
      <c r="D13106">
        <v>553.71</v>
      </c>
    </row>
    <row r="13107" spans="1:4" x14ac:dyDescent="0.2">
      <c r="A13107">
        <v>94962</v>
      </c>
      <c r="B13107" t="s">
        <v>358</v>
      </c>
      <c r="C13107" t="s">
        <v>69</v>
      </c>
      <c r="D13107">
        <v>489.18</v>
      </c>
    </row>
    <row r="13108" spans="1:4" x14ac:dyDescent="0.2">
      <c r="A13108">
        <v>94968</v>
      </c>
      <c r="B13108" t="s">
        <v>13796</v>
      </c>
      <c r="C13108" t="s">
        <v>69</v>
      </c>
      <c r="D13108">
        <v>487.21</v>
      </c>
    </row>
    <row r="13109" spans="1:4" x14ac:dyDescent="0.2">
      <c r="A13109">
        <v>102485</v>
      </c>
      <c r="B13109" t="s">
        <v>13797</v>
      </c>
      <c r="C13109" t="s">
        <v>69</v>
      </c>
      <c r="D13109">
        <v>798.59</v>
      </c>
    </row>
    <row r="13110" spans="1:4" x14ac:dyDescent="0.2">
      <c r="A13110">
        <v>102473</v>
      </c>
      <c r="B13110" t="s">
        <v>13798</v>
      </c>
      <c r="C13110" t="s">
        <v>69</v>
      </c>
      <c r="D13110">
        <v>728.03</v>
      </c>
    </row>
    <row r="13111" spans="1:4" x14ac:dyDescent="0.2">
      <c r="A13111">
        <v>102479</v>
      </c>
      <c r="B13111" t="s">
        <v>13799</v>
      </c>
      <c r="C13111" t="s">
        <v>69</v>
      </c>
      <c r="D13111">
        <v>727.3</v>
      </c>
    </row>
    <row r="13112" spans="1:4" x14ac:dyDescent="0.2">
      <c r="A13112">
        <v>104835</v>
      </c>
      <c r="B13112" t="s">
        <v>13800</v>
      </c>
      <c r="C13112" t="s">
        <v>69</v>
      </c>
      <c r="D13112">
        <v>0</v>
      </c>
    </row>
    <row r="13113" spans="1:4" x14ac:dyDescent="0.2">
      <c r="A13113">
        <v>104833</v>
      </c>
      <c r="B13113" t="s">
        <v>13801</v>
      </c>
      <c r="C13113" t="s">
        <v>69</v>
      </c>
      <c r="D13113">
        <v>0</v>
      </c>
    </row>
    <row r="13114" spans="1:4" x14ac:dyDescent="0.2">
      <c r="A13114">
        <v>104834</v>
      </c>
      <c r="B13114" t="s">
        <v>13802</v>
      </c>
      <c r="C13114" t="s">
        <v>69</v>
      </c>
      <c r="D13114">
        <v>0</v>
      </c>
    </row>
    <row r="13115" spans="1:4" x14ac:dyDescent="0.2">
      <c r="A13115">
        <v>104836</v>
      </c>
      <c r="B13115" t="s">
        <v>13803</v>
      </c>
      <c r="C13115" t="s">
        <v>69</v>
      </c>
      <c r="D13115">
        <v>0</v>
      </c>
    </row>
    <row r="13116" spans="1:4" x14ac:dyDescent="0.2">
      <c r="A13116">
        <v>104837</v>
      </c>
      <c r="B13116" t="s">
        <v>13804</v>
      </c>
      <c r="C13116" t="s">
        <v>69</v>
      </c>
      <c r="D13116">
        <v>0</v>
      </c>
    </row>
    <row r="13117" spans="1:4" x14ac:dyDescent="0.2">
      <c r="A13117">
        <v>104838</v>
      </c>
      <c r="B13117" t="s">
        <v>13805</v>
      </c>
      <c r="C13117" t="s">
        <v>69</v>
      </c>
      <c r="D13117">
        <v>0</v>
      </c>
    </row>
    <row r="13118" spans="1:4" x14ac:dyDescent="0.2">
      <c r="A13118">
        <v>104839</v>
      </c>
      <c r="B13118" t="s">
        <v>13806</v>
      </c>
      <c r="C13118" t="s">
        <v>69</v>
      </c>
      <c r="D13118">
        <v>0</v>
      </c>
    </row>
    <row r="13119" spans="1:4" x14ac:dyDescent="0.2">
      <c r="A13119">
        <v>104840</v>
      </c>
      <c r="B13119" t="s">
        <v>13807</v>
      </c>
      <c r="C13119" t="s">
        <v>69</v>
      </c>
      <c r="D13119">
        <v>0</v>
      </c>
    </row>
    <row r="13120" spans="1:4" x14ac:dyDescent="0.2">
      <c r="A13120">
        <v>104830</v>
      </c>
      <c r="B13120" t="s">
        <v>13808</v>
      </c>
      <c r="C13120" t="s">
        <v>69</v>
      </c>
      <c r="D13120">
        <v>0</v>
      </c>
    </row>
    <row r="13121" spans="1:4" x14ac:dyDescent="0.2">
      <c r="A13121">
        <v>104829</v>
      </c>
      <c r="B13121" t="s">
        <v>13809</v>
      </c>
      <c r="C13121" t="s">
        <v>69</v>
      </c>
      <c r="D13121">
        <v>0</v>
      </c>
    </row>
    <row r="13122" spans="1:4" x14ac:dyDescent="0.2">
      <c r="A13122">
        <v>104832</v>
      </c>
      <c r="B13122" t="s">
        <v>13810</v>
      </c>
      <c r="C13122" t="s">
        <v>69</v>
      </c>
      <c r="D13122">
        <v>0</v>
      </c>
    </row>
    <row r="13123" spans="1:4" x14ac:dyDescent="0.2">
      <c r="A13123">
        <v>104831</v>
      </c>
      <c r="B13123" t="s">
        <v>13811</v>
      </c>
      <c r="C13123" t="s">
        <v>69</v>
      </c>
      <c r="D13123">
        <v>0</v>
      </c>
    </row>
    <row r="13124" spans="1:4" x14ac:dyDescent="0.2">
      <c r="A13124">
        <v>103773</v>
      </c>
      <c r="B13124" t="s">
        <v>13812</v>
      </c>
      <c r="C13124" t="s">
        <v>77</v>
      </c>
      <c r="D13124">
        <v>0</v>
      </c>
    </row>
    <row r="13125" spans="1:4" x14ac:dyDescent="0.2">
      <c r="A13125">
        <v>103772</v>
      </c>
      <c r="B13125" t="s">
        <v>13813</v>
      </c>
      <c r="C13125" t="s">
        <v>77</v>
      </c>
      <c r="D13125">
        <v>0</v>
      </c>
    </row>
    <row r="13126" spans="1:4" x14ac:dyDescent="0.2">
      <c r="A13126">
        <v>103768</v>
      </c>
      <c r="B13126" t="s">
        <v>13814</v>
      </c>
      <c r="C13126" t="s">
        <v>77</v>
      </c>
      <c r="D13126">
        <v>0</v>
      </c>
    </row>
    <row r="13127" spans="1:4" x14ac:dyDescent="0.2">
      <c r="A13127">
        <v>103767</v>
      </c>
      <c r="B13127" t="s">
        <v>13815</v>
      </c>
      <c r="C13127" t="s">
        <v>77</v>
      </c>
      <c r="D13127">
        <v>0</v>
      </c>
    </row>
    <row r="13128" spans="1:4" x14ac:dyDescent="0.2">
      <c r="A13128">
        <v>103766</v>
      </c>
      <c r="B13128" t="s">
        <v>13816</v>
      </c>
      <c r="C13128" t="s">
        <v>77</v>
      </c>
      <c r="D13128">
        <v>0</v>
      </c>
    </row>
    <row r="13129" spans="1:4" x14ac:dyDescent="0.2">
      <c r="A13129">
        <v>103765</v>
      </c>
      <c r="B13129" t="s">
        <v>13817</v>
      </c>
      <c r="C13129" t="s">
        <v>77</v>
      </c>
      <c r="D13129">
        <v>0</v>
      </c>
    </row>
    <row r="13130" spans="1:4" x14ac:dyDescent="0.2">
      <c r="A13130">
        <v>103771</v>
      </c>
      <c r="B13130" t="s">
        <v>13818</v>
      </c>
      <c r="C13130" t="s">
        <v>77</v>
      </c>
      <c r="D13130">
        <v>0</v>
      </c>
    </row>
    <row r="13131" spans="1:4" x14ac:dyDescent="0.2">
      <c r="A13131">
        <v>103769</v>
      </c>
      <c r="B13131" t="s">
        <v>13819</v>
      </c>
      <c r="C13131" t="s">
        <v>77</v>
      </c>
      <c r="D13131">
        <v>4369.67</v>
      </c>
    </row>
    <row r="13132" spans="1:4" x14ac:dyDescent="0.2">
      <c r="A13132">
        <v>103770</v>
      </c>
      <c r="B13132" t="s">
        <v>431</v>
      </c>
      <c r="C13132" t="s">
        <v>77</v>
      </c>
      <c r="D13132">
        <v>0</v>
      </c>
    </row>
    <row r="13133" spans="1:4" x14ac:dyDescent="0.2">
      <c r="A13133">
        <v>103764</v>
      </c>
      <c r="B13133" t="s">
        <v>13820</v>
      </c>
      <c r="C13133" t="s">
        <v>77</v>
      </c>
      <c r="D13133">
        <v>0</v>
      </c>
    </row>
    <row r="13134" spans="1:4" x14ac:dyDescent="0.2">
      <c r="A13134">
        <v>103780</v>
      </c>
      <c r="B13134" t="s">
        <v>13821</v>
      </c>
      <c r="C13134" t="s">
        <v>59</v>
      </c>
      <c r="D13134">
        <v>0</v>
      </c>
    </row>
    <row r="13135" spans="1:4" x14ac:dyDescent="0.2">
      <c r="A13135">
        <v>103781</v>
      </c>
      <c r="B13135" t="s">
        <v>13822</v>
      </c>
      <c r="C13135" t="s">
        <v>59</v>
      </c>
      <c r="D13135">
        <v>0</v>
      </c>
    </row>
    <row r="13136" spans="1:4" x14ac:dyDescent="0.2">
      <c r="A13136">
        <v>103779</v>
      </c>
      <c r="B13136" t="s">
        <v>13823</v>
      </c>
      <c r="C13136" t="s">
        <v>59</v>
      </c>
      <c r="D13136">
        <v>0</v>
      </c>
    </row>
    <row r="13137" spans="1:4" x14ac:dyDescent="0.2">
      <c r="A13137">
        <v>103778</v>
      </c>
      <c r="B13137" t="s">
        <v>13824</v>
      </c>
      <c r="C13137" t="s">
        <v>59</v>
      </c>
      <c r="D13137">
        <v>0</v>
      </c>
    </row>
    <row r="13138" spans="1:4" x14ac:dyDescent="0.2">
      <c r="A13138">
        <v>103924</v>
      </c>
      <c r="B13138" t="s">
        <v>13825</v>
      </c>
      <c r="C13138" t="s">
        <v>59</v>
      </c>
      <c r="D13138">
        <v>0</v>
      </c>
    </row>
    <row r="13139" spans="1:4" x14ac:dyDescent="0.2">
      <c r="A13139">
        <v>103776</v>
      </c>
      <c r="B13139" t="s">
        <v>13826</v>
      </c>
      <c r="C13139" t="s">
        <v>59</v>
      </c>
      <c r="D13139">
        <v>0</v>
      </c>
    </row>
    <row r="13140" spans="1:4" x14ac:dyDescent="0.2">
      <c r="A13140">
        <v>103774</v>
      </c>
      <c r="B13140" t="s">
        <v>13827</v>
      </c>
      <c r="C13140" t="s">
        <v>59</v>
      </c>
      <c r="D13140">
        <v>0</v>
      </c>
    </row>
    <row r="13141" spans="1:4" x14ac:dyDescent="0.2">
      <c r="A13141">
        <v>103775</v>
      </c>
      <c r="B13141" t="s">
        <v>13828</v>
      </c>
      <c r="C13141" t="s">
        <v>59</v>
      </c>
      <c r="D13141">
        <v>0</v>
      </c>
    </row>
    <row r="13142" spans="1:4" x14ac:dyDescent="0.2">
      <c r="A13142">
        <v>97097</v>
      </c>
      <c r="B13142" t="s">
        <v>13829</v>
      </c>
      <c r="C13142" t="s">
        <v>59</v>
      </c>
      <c r="D13142">
        <v>41.51</v>
      </c>
    </row>
    <row r="13143" spans="1:4" x14ac:dyDescent="0.2">
      <c r="A13143">
        <v>97089</v>
      </c>
      <c r="B13143" t="s">
        <v>13830</v>
      </c>
      <c r="C13143" t="s">
        <v>61</v>
      </c>
      <c r="D13143">
        <v>18.3</v>
      </c>
    </row>
    <row r="13144" spans="1:4" x14ac:dyDescent="0.2">
      <c r="A13144">
        <v>97090</v>
      </c>
      <c r="B13144" t="s">
        <v>13831</v>
      </c>
      <c r="C13144" t="s">
        <v>61</v>
      </c>
      <c r="D13144">
        <v>17.97</v>
      </c>
    </row>
    <row r="13145" spans="1:4" x14ac:dyDescent="0.2">
      <c r="A13145">
        <v>97091</v>
      </c>
      <c r="B13145" t="s">
        <v>13832</v>
      </c>
      <c r="C13145" t="s">
        <v>61</v>
      </c>
      <c r="D13145">
        <v>17.420000000000002</v>
      </c>
    </row>
    <row r="13146" spans="1:4" x14ac:dyDescent="0.2">
      <c r="A13146">
        <v>97092</v>
      </c>
      <c r="B13146" t="s">
        <v>13833</v>
      </c>
      <c r="C13146" t="s">
        <v>61</v>
      </c>
      <c r="D13146">
        <v>16.850000000000001</v>
      </c>
    </row>
    <row r="13147" spans="1:4" x14ac:dyDescent="0.2">
      <c r="A13147">
        <v>103053</v>
      </c>
      <c r="B13147" t="s">
        <v>13834</v>
      </c>
      <c r="C13147" t="s">
        <v>61</v>
      </c>
      <c r="D13147">
        <v>0</v>
      </c>
    </row>
    <row r="13148" spans="1:4" x14ac:dyDescent="0.2">
      <c r="A13148">
        <v>97093</v>
      </c>
      <c r="B13148" t="s">
        <v>13835</v>
      </c>
      <c r="C13148" t="s">
        <v>61</v>
      </c>
      <c r="D13148">
        <v>15.82</v>
      </c>
    </row>
    <row r="13149" spans="1:4" x14ac:dyDescent="0.2">
      <c r="A13149">
        <v>103054</v>
      </c>
      <c r="B13149" t="s">
        <v>13836</v>
      </c>
      <c r="C13149" t="s">
        <v>61</v>
      </c>
      <c r="D13149">
        <v>0</v>
      </c>
    </row>
    <row r="13150" spans="1:4" x14ac:dyDescent="0.2">
      <c r="A13150">
        <v>97088</v>
      </c>
      <c r="B13150" t="s">
        <v>13837</v>
      </c>
      <c r="C13150" t="s">
        <v>61</v>
      </c>
      <c r="D13150">
        <v>20.010000000000002</v>
      </c>
    </row>
    <row r="13151" spans="1:4" x14ac:dyDescent="0.2">
      <c r="A13151">
        <v>97087</v>
      </c>
      <c r="B13151" t="s">
        <v>13838</v>
      </c>
      <c r="C13151" t="s">
        <v>59</v>
      </c>
      <c r="D13151">
        <v>3.08</v>
      </c>
    </row>
    <row r="13152" spans="1:4" x14ac:dyDescent="0.2">
      <c r="A13152">
        <v>97083</v>
      </c>
      <c r="B13152" t="s">
        <v>13839</v>
      </c>
      <c r="C13152" t="s">
        <v>59</v>
      </c>
      <c r="D13152">
        <v>3.25</v>
      </c>
    </row>
    <row r="13153" spans="1:4" x14ac:dyDescent="0.2">
      <c r="A13153">
        <v>97084</v>
      </c>
      <c r="B13153" t="s">
        <v>13840</v>
      </c>
      <c r="C13153" t="s">
        <v>59</v>
      </c>
      <c r="D13153">
        <v>0.68</v>
      </c>
    </row>
    <row r="13154" spans="1:4" x14ac:dyDescent="0.2">
      <c r="A13154">
        <v>97096</v>
      </c>
      <c r="B13154" t="s">
        <v>13841</v>
      </c>
      <c r="C13154" t="s">
        <v>69</v>
      </c>
      <c r="D13154">
        <v>858.17</v>
      </c>
    </row>
    <row r="13155" spans="1:4" x14ac:dyDescent="0.2">
      <c r="A13155">
        <v>97082</v>
      </c>
      <c r="B13155" t="s">
        <v>13842</v>
      </c>
      <c r="C13155" t="s">
        <v>69</v>
      </c>
      <c r="D13155">
        <v>61.47</v>
      </c>
    </row>
    <row r="13156" spans="1:4" x14ac:dyDescent="0.2">
      <c r="A13156">
        <v>103076</v>
      </c>
      <c r="B13156" t="s">
        <v>13843</v>
      </c>
      <c r="C13156" t="s">
        <v>59</v>
      </c>
      <c r="D13156">
        <v>193.25</v>
      </c>
    </row>
    <row r="13157" spans="1:4" x14ac:dyDescent="0.2">
      <c r="A13157">
        <v>103067</v>
      </c>
      <c r="B13157" t="s">
        <v>13844</v>
      </c>
      <c r="C13157" t="s">
        <v>59</v>
      </c>
      <c r="D13157">
        <v>0</v>
      </c>
    </row>
    <row r="13158" spans="1:4" x14ac:dyDescent="0.2">
      <c r="A13158">
        <v>103077</v>
      </c>
      <c r="B13158" t="s">
        <v>13845</v>
      </c>
      <c r="C13158" t="s">
        <v>59</v>
      </c>
      <c r="D13158">
        <v>251.78</v>
      </c>
    </row>
    <row r="13159" spans="1:4" x14ac:dyDescent="0.2">
      <c r="A13159">
        <v>103068</v>
      </c>
      <c r="B13159" t="s">
        <v>13846</v>
      </c>
      <c r="C13159" t="s">
        <v>59</v>
      </c>
      <c r="D13159">
        <v>0</v>
      </c>
    </row>
    <row r="13160" spans="1:4" x14ac:dyDescent="0.2">
      <c r="A13160">
        <v>103078</v>
      </c>
      <c r="B13160" t="s">
        <v>13847</v>
      </c>
      <c r="C13160" t="s">
        <v>59</v>
      </c>
      <c r="D13160">
        <v>305.86</v>
      </c>
    </row>
    <row r="13161" spans="1:4" x14ac:dyDescent="0.2">
      <c r="A13161">
        <v>103069</v>
      </c>
      <c r="B13161" t="s">
        <v>13848</v>
      </c>
      <c r="C13161" t="s">
        <v>59</v>
      </c>
      <c r="D13161">
        <v>0</v>
      </c>
    </row>
    <row r="13162" spans="1:4" x14ac:dyDescent="0.2">
      <c r="A13162">
        <v>103079</v>
      </c>
      <c r="B13162" t="s">
        <v>13849</v>
      </c>
      <c r="C13162" t="s">
        <v>59</v>
      </c>
      <c r="D13162">
        <v>368.22</v>
      </c>
    </row>
    <row r="13163" spans="1:4" x14ac:dyDescent="0.2">
      <c r="A13163">
        <v>103070</v>
      </c>
      <c r="B13163" t="s">
        <v>13850</v>
      </c>
      <c r="C13163" t="s">
        <v>59</v>
      </c>
      <c r="D13163">
        <v>0</v>
      </c>
    </row>
    <row r="13164" spans="1:4" x14ac:dyDescent="0.2">
      <c r="A13164">
        <v>103080</v>
      </c>
      <c r="B13164" t="s">
        <v>13851</v>
      </c>
      <c r="C13164" t="s">
        <v>59</v>
      </c>
      <c r="D13164">
        <v>450.51</v>
      </c>
    </row>
    <row r="13165" spans="1:4" x14ac:dyDescent="0.2">
      <c r="A13165">
        <v>103071</v>
      </c>
      <c r="B13165" t="s">
        <v>13852</v>
      </c>
      <c r="C13165" t="s">
        <v>59</v>
      </c>
      <c r="D13165">
        <v>0</v>
      </c>
    </row>
    <row r="13166" spans="1:4" x14ac:dyDescent="0.2">
      <c r="A13166">
        <v>103075</v>
      </c>
      <c r="B13166" t="s">
        <v>13853</v>
      </c>
      <c r="C13166" t="s">
        <v>59</v>
      </c>
      <c r="D13166">
        <v>266.63</v>
      </c>
    </row>
    <row r="13167" spans="1:4" x14ac:dyDescent="0.2">
      <c r="A13167">
        <v>103062</v>
      </c>
      <c r="B13167" t="s">
        <v>13854</v>
      </c>
      <c r="C13167" t="s">
        <v>59</v>
      </c>
      <c r="D13167">
        <v>0</v>
      </c>
    </row>
    <row r="13168" spans="1:4" x14ac:dyDescent="0.2">
      <c r="A13168">
        <v>103065</v>
      </c>
      <c r="B13168" t="s">
        <v>13855</v>
      </c>
      <c r="C13168" t="s">
        <v>59</v>
      </c>
      <c r="D13168">
        <v>0</v>
      </c>
    </row>
    <row r="13169" spans="1:4" x14ac:dyDescent="0.2">
      <c r="A13169">
        <v>103063</v>
      </c>
      <c r="B13169" t="s">
        <v>13856</v>
      </c>
      <c r="C13169" t="s">
        <v>59</v>
      </c>
      <c r="D13169">
        <v>0</v>
      </c>
    </row>
    <row r="13170" spans="1:4" x14ac:dyDescent="0.2">
      <c r="A13170">
        <v>103066</v>
      </c>
      <c r="B13170" t="s">
        <v>13857</v>
      </c>
      <c r="C13170" t="s">
        <v>59</v>
      </c>
      <c r="D13170">
        <v>0</v>
      </c>
    </row>
    <row r="13171" spans="1:4" x14ac:dyDescent="0.2">
      <c r="A13171">
        <v>103064</v>
      </c>
      <c r="B13171" t="s">
        <v>13858</v>
      </c>
      <c r="C13171" t="s">
        <v>59</v>
      </c>
      <c r="D13171">
        <v>0</v>
      </c>
    </row>
    <row r="13172" spans="1:4" x14ac:dyDescent="0.2">
      <c r="A13172">
        <v>103074</v>
      </c>
      <c r="B13172" t="s">
        <v>13859</v>
      </c>
      <c r="C13172" t="s">
        <v>59</v>
      </c>
      <c r="D13172">
        <v>225.12</v>
      </c>
    </row>
    <row r="13173" spans="1:4" x14ac:dyDescent="0.2">
      <c r="A13173">
        <v>103057</v>
      </c>
      <c r="B13173" t="s">
        <v>13860</v>
      </c>
      <c r="C13173" t="s">
        <v>59</v>
      </c>
      <c r="D13173">
        <v>0</v>
      </c>
    </row>
    <row r="13174" spans="1:4" x14ac:dyDescent="0.2">
      <c r="A13174">
        <v>103060</v>
      </c>
      <c r="B13174" t="s">
        <v>13861</v>
      </c>
      <c r="C13174" t="s">
        <v>59</v>
      </c>
      <c r="D13174">
        <v>0</v>
      </c>
    </row>
    <row r="13175" spans="1:4" x14ac:dyDescent="0.2">
      <c r="A13175">
        <v>103058</v>
      </c>
      <c r="B13175" t="s">
        <v>13862</v>
      </c>
      <c r="C13175" t="s">
        <v>59</v>
      </c>
      <c r="D13175">
        <v>0</v>
      </c>
    </row>
    <row r="13176" spans="1:4" x14ac:dyDescent="0.2">
      <c r="A13176">
        <v>103061</v>
      </c>
      <c r="B13176" t="s">
        <v>13863</v>
      </c>
      <c r="C13176" t="s">
        <v>59</v>
      </c>
      <c r="D13176">
        <v>0</v>
      </c>
    </row>
    <row r="13177" spans="1:4" x14ac:dyDescent="0.2">
      <c r="A13177">
        <v>103059</v>
      </c>
      <c r="B13177" t="s">
        <v>13864</v>
      </c>
      <c r="C13177" t="s">
        <v>59</v>
      </c>
      <c r="D13177">
        <v>0</v>
      </c>
    </row>
    <row r="13178" spans="1:4" x14ac:dyDescent="0.2">
      <c r="A13178">
        <v>97101</v>
      </c>
      <c r="B13178" t="s">
        <v>13865</v>
      </c>
      <c r="C13178" t="s">
        <v>59</v>
      </c>
      <c r="D13178">
        <v>226.17</v>
      </c>
    </row>
    <row r="13179" spans="1:4" x14ac:dyDescent="0.2">
      <c r="A13179">
        <v>97098</v>
      </c>
      <c r="B13179" t="s">
        <v>13866</v>
      </c>
      <c r="C13179" t="s">
        <v>59</v>
      </c>
      <c r="D13179">
        <v>0</v>
      </c>
    </row>
    <row r="13180" spans="1:4" x14ac:dyDescent="0.2">
      <c r="A13180">
        <v>97102</v>
      </c>
      <c r="B13180" t="s">
        <v>13867</v>
      </c>
      <c r="C13180" t="s">
        <v>59</v>
      </c>
      <c r="D13180">
        <v>284.7</v>
      </c>
    </row>
    <row r="13181" spans="1:4" x14ac:dyDescent="0.2">
      <c r="A13181">
        <v>97099</v>
      </c>
      <c r="B13181" t="s">
        <v>13868</v>
      </c>
      <c r="C13181" t="s">
        <v>59</v>
      </c>
      <c r="D13181">
        <v>0</v>
      </c>
    </row>
    <row r="13182" spans="1:4" x14ac:dyDescent="0.2">
      <c r="A13182">
        <v>97103</v>
      </c>
      <c r="B13182" t="s">
        <v>13869</v>
      </c>
      <c r="C13182" t="s">
        <v>59</v>
      </c>
      <c r="D13182">
        <v>338.77</v>
      </c>
    </row>
    <row r="13183" spans="1:4" x14ac:dyDescent="0.2">
      <c r="A13183">
        <v>97100</v>
      </c>
      <c r="B13183" t="s">
        <v>13870</v>
      </c>
      <c r="C13183" t="s">
        <v>59</v>
      </c>
      <c r="D13183">
        <v>0</v>
      </c>
    </row>
    <row r="13184" spans="1:4" x14ac:dyDescent="0.2">
      <c r="A13184">
        <v>103072</v>
      </c>
      <c r="B13184" t="s">
        <v>13871</v>
      </c>
      <c r="C13184" t="s">
        <v>59</v>
      </c>
      <c r="D13184">
        <v>401.13</v>
      </c>
    </row>
    <row r="13185" spans="1:4" x14ac:dyDescent="0.2">
      <c r="A13185">
        <v>103055</v>
      </c>
      <c r="B13185" t="s">
        <v>13872</v>
      </c>
      <c r="C13185" t="s">
        <v>59</v>
      </c>
      <c r="D13185">
        <v>0</v>
      </c>
    </row>
    <row r="13186" spans="1:4" x14ac:dyDescent="0.2">
      <c r="A13186">
        <v>103073</v>
      </c>
      <c r="B13186" t="s">
        <v>13873</v>
      </c>
      <c r="C13186" t="s">
        <v>59</v>
      </c>
      <c r="D13186">
        <v>483.42</v>
      </c>
    </row>
    <row r="13187" spans="1:4" x14ac:dyDescent="0.2">
      <c r="A13187">
        <v>103056</v>
      </c>
      <c r="B13187" t="s">
        <v>13874</v>
      </c>
      <c r="C13187" t="s">
        <v>59</v>
      </c>
      <c r="D13187">
        <v>0</v>
      </c>
    </row>
    <row r="13188" spans="1:4" x14ac:dyDescent="0.2">
      <c r="A13188">
        <v>97086</v>
      </c>
      <c r="B13188" t="s">
        <v>13875</v>
      </c>
      <c r="C13188" t="s">
        <v>59</v>
      </c>
      <c r="D13188">
        <v>122.06</v>
      </c>
    </row>
    <row r="13189" spans="1:4" x14ac:dyDescent="0.2">
      <c r="A13189">
        <v>97085</v>
      </c>
      <c r="B13189" t="s">
        <v>13876</v>
      </c>
      <c r="C13189" t="s">
        <v>59</v>
      </c>
      <c r="D13189">
        <v>0</v>
      </c>
    </row>
    <row r="13190" spans="1:4" x14ac:dyDescent="0.2">
      <c r="A13190">
        <v>104766</v>
      </c>
      <c r="B13190" t="s">
        <v>13877</v>
      </c>
      <c r="C13190" t="s">
        <v>54</v>
      </c>
      <c r="D13190">
        <v>15.89</v>
      </c>
    </row>
    <row r="13191" spans="1:4" x14ac:dyDescent="0.2">
      <c r="A13191">
        <v>90467</v>
      </c>
      <c r="B13191" t="s">
        <v>13878</v>
      </c>
      <c r="C13191" t="s">
        <v>54</v>
      </c>
      <c r="D13191">
        <v>23.23</v>
      </c>
    </row>
    <row r="13192" spans="1:4" x14ac:dyDescent="0.2">
      <c r="A13192">
        <v>90466</v>
      </c>
      <c r="B13192" t="s">
        <v>13879</v>
      </c>
      <c r="C13192" t="s">
        <v>54</v>
      </c>
      <c r="D13192">
        <v>15.42</v>
      </c>
    </row>
    <row r="13193" spans="1:4" x14ac:dyDescent="0.2">
      <c r="A13193">
        <v>90469</v>
      </c>
      <c r="B13193" t="s">
        <v>13880</v>
      </c>
      <c r="C13193" t="s">
        <v>54</v>
      </c>
      <c r="D13193">
        <v>12.15</v>
      </c>
    </row>
    <row r="13194" spans="1:4" x14ac:dyDescent="0.2">
      <c r="A13194">
        <v>90470</v>
      </c>
      <c r="B13194" t="s">
        <v>13881</v>
      </c>
      <c r="C13194" t="s">
        <v>54</v>
      </c>
      <c r="D13194">
        <v>16.27</v>
      </c>
    </row>
    <row r="13195" spans="1:4" x14ac:dyDescent="0.2">
      <c r="A13195">
        <v>90468</v>
      </c>
      <c r="B13195" t="s">
        <v>13882</v>
      </c>
      <c r="C13195" t="s">
        <v>54</v>
      </c>
      <c r="D13195">
        <v>7.99</v>
      </c>
    </row>
    <row r="13196" spans="1:4" x14ac:dyDescent="0.2">
      <c r="A13196">
        <v>91188</v>
      </c>
      <c r="B13196" t="s">
        <v>13883</v>
      </c>
      <c r="C13196" t="s">
        <v>77</v>
      </c>
      <c r="D13196">
        <v>13.43</v>
      </c>
    </row>
    <row r="13197" spans="1:4" x14ac:dyDescent="0.2">
      <c r="A13197">
        <v>91189</v>
      </c>
      <c r="B13197" t="s">
        <v>13884</v>
      </c>
      <c r="C13197" t="s">
        <v>77</v>
      </c>
      <c r="D13197">
        <v>77.84</v>
      </c>
    </row>
    <row r="13198" spans="1:4" x14ac:dyDescent="0.2">
      <c r="A13198">
        <v>91192</v>
      </c>
      <c r="B13198" t="s">
        <v>13885</v>
      </c>
      <c r="C13198" t="s">
        <v>77</v>
      </c>
      <c r="D13198">
        <v>24.02</v>
      </c>
    </row>
    <row r="13199" spans="1:4" x14ac:dyDescent="0.2">
      <c r="A13199">
        <v>91190</v>
      </c>
      <c r="B13199" t="s">
        <v>13886</v>
      </c>
      <c r="C13199" t="s">
        <v>77</v>
      </c>
      <c r="D13199">
        <v>10.97</v>
      </c>
    </row>
    <row r="13200" spans="1:4" x14ac:dyDescent="0.2">
      <c r="A13200">
        <v>91191</v>
      </c>
      <c r="B13200" t="s">
        <v>13887</v>
      </c>
      <c r="C13200" t="s">
        <v>77</v>
      </c>
      <c r="D13200">
        <v>15.64</v>
      </c>
    </row>
    <row r="13201" spans="1:4" x14ac:dyDescent="0.2">
      <c r="A13201">
        <v>95541</v>
      </c>
      <c r="B13201" t="s">
        <v>13888</v>
      </c>
      <c r="C13201" t="s">
        <v>77</v>
      </c>
      <c r="D13201">
        <v>23.21</v>
      </c>
    </row>
    <row r="13202" spans="1:4" x14ac:dyDescent="0.2">
      <c r="A13202">
        <v>96564</v>
      </c>
      <c r="B13202" t="s">
        <v>13889</v>
      </c>
      <c r="C13202" t="s">
        <v>54</v>
      </c>
      <c r="D13202">
        <v>0</v>
      </c>
    </row>
    <row r="13203" spans="1:4" x14ac:dyDescent="0.2">
      <c r="A13203">
        <v>104785</v>
      </c>
      <c r="B13203" t="s">
        <v>13890</v>
      </c>
      <c r="C13203" t="s">
        <v>54</v>
      </c>
      <c r="D13203">
        <v>12.4</v>
      </c>
    </row>
    <row r="13204" spans="1:4" x14ac:dyDescent="0.2">
      <c r="A13204">
        <v>91166</v>
      </c>
      <c r="B13204" t="s">
        <v>13891</v>
      </c>
      <c r="C13204" t="s">
        <v>54</v>
      </c>
      <c r="D13204">
        <v>4.6399999999999997</v>
      </c>
    </row>
    <row r="13205" spans="1:4" x14ac:dyDescent="0.2">
      <c r="A13205">
        <v>91167</v>
      </c>
      <c r="B13205" t="s">
        <v>13892</v>
      </c>
      <c r="C13205" t="s">
        <v>54</v>
      </c>
      <c r="D13205">
        <v>10.35</v>
      </c>
    </row>
    <row r="13206" spans="1:4" x14ac:dyDescent="0.2">
      <c r="A13206">
        <v>91176</v>
      </c>
      <c r="B13206" t="s">
        <v>13893</v>
      </c>
      <c r="C13206" t="s">
        <v>54</v>
      </c>
      <c r="D13206">
        <v>17.36</v>
      </c>
    </row>
    <row r="13207" spans="1:4" x14ac:dyDescent="0.2">
      <c r="A13207">
        <v>91182</v>
      </c>
      <c r="B13207" t="s">
        <v>13894</v>
      </c>
      <c r="C13207" t="s">
        <v>54</v>
      </c>
      <c r="D13207">
        <v>23.95</v>
      </c>
    </row>
    <row r="13208" spans="1:4" x14ac:dyDescent="0.2">
      <c r="A13208">
        <v>91186</v>
      </c>
      <c r="B13208" t="s">
        <v>13895</v>
      </c>
      <c r="C13208" t="s">
        <v>54</v>
      </c>
      <c r="D13208">
        <v>26.35</v>
      </c>
    </row>
    <row r="13209" spans="1:4" x14ac:dyDescent="0.2">
      <c r="A13209">
        <v>91171</v>
      </c>
      <c r="B13209" t="s">
        <v>13896</v>
      </c>
      <c r="C13209" t="s">
        <v>54</v>
      </c>
      <c r="D13209">
        <v>16.989999999999998</v>
      </c>
    </row>
    <row r="13210" spans="1:4" x14ac:dyDescent="0.2">
      <c r="A13210">
        <v>91187</v>
      </c>
      <c r="B13210" t="s">
        <v>13897</v>
      </c>
      <c r="C13210" t="s">
        <v>54</v>
      </c>
      <c r="D13210">
        <v>23.65</v>
      </c>
    </row>
    <row r="13211" spans="1:4" x14ac:dyDescent="0.2">
      <c r="A13211">
        <v>91172</v>
      </c>
      <c r="B13211" t="s">
        <v>13898</v>
      </c>
      <c r="C13211" t="s">
        <v>54</v>
      </c>
      <c r="D13211">
        <v>19.62</v>
      </c>
    </row>
    <row r="13212" spans="1:4" x14ac:dyDescent="0.2">
      <c r="A13212">
        <v>91185</v>
      </c>
      <c r="B13212" t="s">
        <v>13899</v>
      </c>
      <c r="C13212" t="s">
        <v>54</v>
      </c>
      <c r="D13212">
        <v>23.95</v>
      </c>
    </row>
    <row r="13213" spans="1:4" x14ac:dyDescent="0.2">
      <c r="A13213">
        <v>91170</v>
      </c>
      <c r="B13213" t="s">
        <v>13900</v>
      </c>
      <c r="C13213" t="s">
        <v>54</v>
      </c>
      <c r="D13213">
        <v>10.35</v>
      </c>
    </row>
    <row r="13214" spans="1:4" x14ac:dyDescent="0.2">
      <c r="A13214">
        <v>91180</v>
      </c>
      <c r="B13214" t="s">
        <v>13901</v>
      </c>
      <c r="C13214" t="s">
        <v>54</v>
      </c>
      <c r="D13214">
        <v>23.26</v>
      </c>
    </row>
    <row r="13215" spans="1:4" x14ac:dyDescent="0.2">
      <c r="A13215">
        <v>91181</v>
      </c>
      <c r="B13215" t="s">
        <v>13902</v>
      </c>
      <c r="C13215" t="s">
        <v>54</v>
      </c>
      <c r="D13215">
        <v>24.4</v>
      </c>
    </row>
    <row r="13216" spans="1:4" x14ac:dyDescent="0.2">
      <c r="A13216">
        <v>91179</v>
      </c>
      <c r="B13216" t="s">
        <v>13903</v>
      </c>
      <c r="C13216" t="s">
        <v>54</v>
      </c>
      <c r="D13216">
        <v>17.36</v>
      </c>
    </row>
    <row r="13217" spans="1:4" x14ac:dyDescent="0.2">
      <c r="A13217">
        <v>91174</v>
      </c>
      <c r="B13217" t="s">
        <v>13904</v>
      </c>
      <c r="C13217" t="s">
        <v>54</v>
      </c>
      <c r="D13217">
        <v>6.79</v>
      </c>
    </row>
    <row r="13218" spans="1:4" x14ac:dyDescent="0.2">
      <c r="A13218">
        <v>91175</v>
      </c>
      <c r="B13218" t="s">
        <v>13905</v>
      </c>
      <c r="C13218" t="s">
        <v>54</v>
      </c>
      <c r="D13218">
        <v>10.59</v>
      </c>
    </row>
    <row r="13219" spans="1:4" x14ac:dyDescent="0.2">
      <c r="A13219">
        <v>91173</v>
      </c>
      <c r="B13219" t="s">
        <v>13906</v>
      </c>
      <c r="C13219" t="s">
        <v>54</v>
      </c>
      <c r="D13219">
        <v>3.86</v>
      </c>
    </row>
    <row r="13220" spans="1:4" x14ac:dyDescent="0.2">
      <c r="A13220">
        <v>104759</v>
      </c>
      <c r="B13220" t="s">
        <v>13907</v>
      </c>
      <c r="C13220" t="s">
        <v>77</v>
      </c>
      <c r="D13220">
        <v>39.43</v>
      </c>
    </row>
    <row r="13221" spans="1:4" x14ac:dyDescent="0.2">
      <c r="A13221">
        <v>104760</v>
      </c>
      <c r="B13221" t="s">
        <v>13908</v>
      </c>
      <c r="C13221" t="s">
        <v>77</v>
      </c>
      <c r="D13221">
        <v>57.6</v>
      </c>
    </row>
    <row r="13222" spans="1:4" x14ac:dyDescent="0.2">
      <c r="A13222">
        <v>104758</v>
      </c>
      <c r="B13222" t="s">
        <v>13909</v>
      </c>
      <c r="C13222" t="s">
        <v>77</v>
      </c>
      <c r="D13222">
        <v>14.79</v>
      </c>
    </row>
    <row r="13223" spans="1:4" x14ac:dyDescent="0.2">
      <c r="A13223">
        <v>90437</v>
      </c>
      <c r="B13223" t="s">
        <v>13910</v>
      </c>
      <c r="C13223" t="s">
        <v>77</v>
      </c>
      <c r="D13223">
        <v>37.86</v>
      </c>
    </row>
    <row r="13224" spans="1:4" x14ac:dyDescent="0.2">
      <c r="A13224">
        <v>90438</v>
      </c>
      <c r="B13224" t="s">
        <v>13911</v>
      </c>
      <c r="C13224" t="s">
        <v>77</v>
      </c>
      <c r="D13224">
        <v>55.28</v>
      </c>
    </row>
    <row r="13225" spans="1:4" x14ac:dyDescent="0.2">
      <c r="A13225">
        <v>90436</v>
      </c>
      <c r="B13225" t="s">
        <v>13912</v>
      </c>
      <c r="C13225" t="s">
        <v>77</v>
      </c>
      <c r="D13225">
        <v>14.2</v>
      </c>
    </row>
    <row r="13226" spans="1:4" x14ac:dyDescent="0.2">
      <c r="A13226">
        <v>104770</v>
      </c>
      <c r="B13226" t="s">
        <v>13913</v>
      </c>
      <c r="C13226" t="s">
        <v>77</v>
      </c>
      <c r="D13226">
        <v>1.66</v>
      </c>
    </row>
    <row r="13227" spans="1:4" x14ac:dyDescent="0.2">
      <c r="A13227">
        <v>104772</v>
      </c>
      <c r="B13227" t="s">
        <v>13914</v>
      </c>
      <c r="C13227" t="s">
        <v>77</v>
      </c>
      <c r="D13227">
        <v>2.44</v>
      </c>
    </row>
    <row r="13228" spans="1:4" x14ac:dyDescent="0.2">
      <c r="A13228">
        <v>104768</v>
      </c>
      <c r="B13228" t="s">
        <v>13915</v>
      </c>
      <c r="C13228" t="s">
        <v>77</v>
      </c>
      <c r="D13228">
        <v>0.62</v>
      </c>
    </row>
    <row r="13229" spans="1:4" x14ac:dyDescent="0.2">
      <c r="A13229">
        <v>104769</v>
      </c>
      <c r="B13229" t="s">
        <v>13916</v>
      </c>
      <c r="C13229" t="s">
        <v>77</v>
      </c>
      <c r="D13229">
        <v>1.6</v>
      </c>
    </row>
    <row r="13230" spans="1:4" x14ac:dyDescent="0.2">
      <c r="A13230">
        <v>104771</v>
      </c>
      <c r="B13230" t="s">
        <v>13917</v>
      </c>
      <c r="C13230" t="s">
        <v>77</v>
      </c>
      <c r="D13230">
        <v>2.34</v>
      </c>
    </row>
    <row r="13231" spans="1:4" x14ac:dyDescent="0.2">
      <c r="A13231">
        <v>104767</v>
      </c>
      <c r="B13231" t="s">
        <v>13918</v>
      </c>
      <c r="C13231" t="s">
        <v>77</v>
      </c>
      <c r="D13231">
        <v>0.6</v>
      </c>
    </row>
    <row r="13232" spans="1:4" x14ac:dyDescent="0.2">
      <c r="A13232">
        <v>104762</v>
      </c>
      <c r="B13232" t="s">
        <v>13919</v>
      </c>
      <c r="C13232" t="s">
        <v>77</v>
      </c>
      <c r="D13232">
        <v>22.05</v>
      </c>
    </row>
    <row r="13233" spans="1:4" x14ac:dyDescent="0.2">
      <c r="A13233">
        <v>104763</v>
      </c>
      <c r="B13233" t="s">
        <v>13920</v>
      </c>
      <c r="C13233" t="s">
        <v>77</v>
      </c>
      <c r="D13233">
        <v>32.19</v>
      </c>
    </row>
    <row r="13234" spans="1:4" x14ac:dyDescent="0.2">
      <c r="A13234">
        <v>104761</v>
      </c>
      <c r="B13234" t="s">
        <v>13921</v>
      </c>
      <c r="C13234" t="s">
        <v>77</v>
      </c>
      <c r="D13234">
        <v>8.27</v>
      </c>
    </row>
    <row r="13235" spans="1:4" x14ac:dyDescent="0.2">
      <c r="A13235">
        <v>90440</v>
      </c>
      <c r="B13235" t="s">
        <v>13922</v>
      </c>
      <c r="C13235" t="s">
        <v>77</v>
      </c>
      <c r="D13235">
        <v>21.83</v>
      </c>
    </row>
    <row r="13236" spans="1:4" x14ac:dyDescent="0.2">
      <c r="A13236">
        <v>90441</v>
      </c>
      <c r="B13236" t="s">
        <v>13923</v>
      </c>
      <c r="C13236" t="s">
        <v>77</v>
      </c>
      <c r="D13236">
        <v>31.88</v>
      </c>
    </row>
    <row r="13237" spans="1:4" x14ac:dyDescent="0.2">
      <c r="A13237">
        <v>90439</v>
      </c>
      <c r="B13237" t="s">
        <v>13924</v>
      </c>
      <c r="C13237" t="s">
        <v>77</v>
      </c>
      <c r="D13237">
        <v>8.18</v>
      </c>
    </row>
    <row r="13238" spans="1:4" x14ac:dyDescent="0.2">
      <c r="A13238">
        <v>104776</v>
      </c>
      <c r="B13238" t="s">
        <v>13925</v>
      </c>
      <c r="C13238" t="s">
        <v>77</v>
      </c>
      <c r="D13238">
        <v>5.93</v>
      </c>
    </row>
    <row r="13239" spans="1:4" x14ac:dyDescent="0.2">
      <c r="A13239">
        <v>104778</v>
      </c>
      <c r="B13239" t="s">
        <v>13926</v>
      </c>
      <c r="C13239" t="s">
        <v>77</v>
      </c>
      <c r="D13239">
        <v>8.67</v>
      </c>
    </row>
    <row r="13240" spans="1:4" x14ac:dyDescent="0.2">
      <c r="A13240">
        <v>104774</v>
      </c>
      <c r="B13240" t="s">
        <v>13927</v>
      </c>
      <c r="C13240" t="s">
        <v>77</v>
      </c>
      <c r="D13240">
        <v>2.2000000000000002</v>
      </c>
    </row>
    <row r="13241" spans="1:4" x14ac:dyDescent="0.2">
      <c r="A13241">
        <v>104775</v>
      </c>
      <c r="B13241" t="s">
        <v>13928</v>
      </c>
      <c r="C13241" t="s">
        <v>77</v>
      </c>
      <c r="D13241">
        <v>5.72</v>
      </c>
    </row>
    <row r="13242" spans="1:4" x14ac:dyDescent="0.2">
      <c r="A13242">
        <v>104777</v>
      </c>
      <c r="B13242" t="s">
        <v>13929</v>
      </c>
      <c r="C13242" t="s">
        <v>77</v>
      </c>
      <c r="D13242">
        <v>8.36</v>
      </c>
    </row>
    <row r="13243" spans="1:4" x14ac:dyDescent="0.2">
      <c r="A13243">
        <v>104773</v>
      </c>
      <c r="B13243" t="s">
        <v>13930</v>
      </c>
      <c r="C13243" t="s">
        <v>77</v>
      </c>
      <c r="D13243">
        <v>2.13</v>
      </c>
    </row>
    <row r="13244" spans="1:4" x14ac:dyDescent="0.2">
      <c r="A13244">
        <v>104782</v>
      </c>
      <c r="B13244" t="s">
        <v>13931</v>
      </c>
      <c r="C13244" t="s">
        <v>77</v>
      </c>
      <c r="D13244">
        <v>78.84</v>
      </c>
    </row>
    <row r="13245" spans="1:4" x14ac:dyDescent="0.2">
      <c r="A13245">
        <v>90451</v>
      </c>
      <c r="B13245" t="s">
        <v>13932</v>
      </c>
      <c r="C13245" t="s">
        <v>77</v>
      </c>
      <c r="D13245">
        <v>6.21</v>
      </c>
    </row>
    <row r="13246" spans="1:4" x14ac:dyDescent="0.2">
      <c r="A13246">
        <v>90452</v>
      </c>
      <c r="B13246" t="s">
        <v>13933</v>
      </c>
      <c r="C13246" t="s">
        <v>77</v>
      </c>
      <c r="D13246">
        <v>23.05</v>
      </c>
    </row>
    <row r="13247" spans="1:4" x14ac:dyDescent="0.2">
      <c r="A13247">
        <v>90455</v>
      </c>
      <c r="B13247" t="s">
        <v>13934</v>
      </c>
      <c r="C13247" t="s">
        <v>77</v>
      </c>
      <c r="D13247">
        <v>7.98</v>
      </c>
    </row>
    <row r="13248" spans="1:4" x14ac:dyDescent="0.2">
      <c r="A13248">
        <v>104784</v>
      </c>
      <c r="B13248" t="s">
        <v>13935</v>
      </c>
      <c r="C13248" t="s">
        <v>77</v>
      </c>
      <c r="D13248">
        <v>13.66</v>
      </c>
    </row>
    <row r="13249" spans="1:4" x14ac:dyDescent="0.2">
      <c r="A13249">
        <v>90453</v>
      </c>
      <c r="B13249" t="s">
        <v>13936</v>
      </c>
      <c r="C13249" t="s">
        <v>77</v>
      </c>
      <c r="D13249">
        <v>3.95</v>
      </c>
    </row>
    <row r="13250" spans="1:4" x14ac:dyDescent="0.2">
      <c r="A13250">
        <v>104783</v>
      </c>
      <c r="B13250" t="s">
        <v>13937</v>
      </c>
      <c r="C13250" t="s">
        <v>77</v>
      </c>
      <c r="D13250">
        <v>4.99</v>
      </c>
    </row>
    <row r="13251" spans="1:4" x14ac:dyDescent="0.2">
      <c r="A13251">
        <v>90454</v>
      </c>
      <c r="B13251" t="s">
        <v>13938</v>
      </c>
      <c r="C13251" t="s">
        <v>77</v>
      </c>
      <c r="D13251">
        <v>6.3</v>
      </c>
    </row>
    <row r="13252" spans="1:4" x14ac:dyDescent="0.2">
      <c r="A13252">
        <v>90459</v>
      </c>
      <c r="B13252" t="s">
        <v>13939</v>
      </c>
      <c r="C13252" t="s">
        <v>77</v>
      </c>
      <c r="D13252">
        <v>46.57</v>
      </c>
    </row>
    <row r="13253" spans="1:4" x14ac:dyDescent="0.2">
      <c r="A13253">
        <v>90456</v>
      </c>
      <c r="B13253" t="s">
        <v>13940</v>
      </c>
      <c r="C13253" t="s">
        <v>77</v>
      </c>
      <c r="D13253">
        <v>5.26</v>
      </c>
    </row>
    <row r="13254" spans="1:4" x14ac:dyDescent="0.2">
      <c r="A13254">
        <v>90458</v>
      </c>
      <c r="B13254" t="s">
        <v>13941</v>
      </c>
      <c r="C13254" t="s">
        <v>77</v>
      </c>
      <c r="D13254">
        <v>34.28</v>
      </c>
    </row>
    <row r="13255" spans="1:4" x14ac:dyDescent="0.2">
      <c r="A13255">
        <v>90457</v>
      </c>
      <c r="B13255" t="s">
        <v>13942</v>
      </c>
      <c r="C13255" t="s">
        <v>77</v>
      </c>
      <c r="D13255">
        <v>12.02</v>
      </c>
    </row>
    <row r="13256" spans="1:4" x14ac:dyDescent="0.2">
      <c r="A13256">
        <v>90447</v>
      </c>
      <c r="B13256" t="s">
        <v>13943</v>
      </c>
      <c r="C13256" t="s">
        <v>54</v>
      </c>
      <c r="D13256">
        <v>7.94</v>
      </c>
    </row>
    <row r="13257" spans="1:4" x14ac:dyDescent="0.2">
      <c r="A13257">
        <v>91222</v>
      </c>
      <c r="B13257" t="s">
        <v>13944</v>
      </c>
      <c r="C13257" t="s">
        <v>54</v>
      </c>
      <c r="D13257">
        <v>8.4700000000000006</v>
      </c>
    </row>
    <row r="13258" spans="1:4" x14ac:dyDescent="0.2">
      <c r="A13258">
        <v>90443</v>
      </c>
      <c r="B13258" t="s">
        <v>476</v>
      </c>
      <c r="C13258" t="s">
        <v>54</v>
      </c>
      <c r="D13258">
        <v>7.62</v>
      </c>
    </row>
    <row r="13259" spans="1:4" x14ac:dyDescent="0.2">
      <c r="A13259">
        <v>104780</v>
      </c>
      <c r="B13259" t="s">
        <v>13945</v>
      </c>
      <c r="C13259" t="s">
        <v>54</v>
      </c>
      <c r="D13259">
        <v>4.9800000000000004</v>
      </c>
    </row>
    <row r="13260" spans="1:4" x14ac:dyDescent="0.2">
      <c r="A13260">
        <v>104781</v>
      </c>
      <c r="B13260" t="s">
        <v>13946</v>
      </c>
      <c r="C13260" t="s">
        <v>54</v>
      </c>
      <c r="D13260">
        <v>5.7</v>
      </c>
    </row>
    <row r="13261" spans="1:4" x14ac:dyDescent="0.2">
      <c r="A13261">
        <v>104779</v>
      </c>
      <c r="B13261" t="s">
        <v>13947</v>
      </c>
      <c r="C13261" t="s">
        <v>54</v>
      </c>
      <c r="D13261">
        <v>4.93</v>
      </c>
    </row>
    <row r="13262" spans="1:4" x14ac:dyDescent="0.2">
      <c r="A13262">
        <v>104787</v>
      </c>
      <c r="B13262" t="s">
        <v>13948</v>
      </c>
      <c r="C13262" t="s">
        <v>54</v>
      </c>
      <c r="D13262">
        <v>7.22</v>
      </c>
    </row>
    <row r="13263" spans="1:4" x14ac:dyDescent="0.2">
      <c r="A13263">
        <v>104788</v>
      </c>
      <c r="B13263" t="s">
        <v>13949</v>
      </c>
      <c r="C13263" t="s">
        <v>54</v>
      </c>
      <c r="D13263">
        <v>9.59</v>
      </c>
    </row>
    <row r="13264" spans="1:4" x14ac:dyDescent="0.2">
      <c r="A13264">
        <v>104786</v>
      </c>
      <c r="B13264" t="s">
        <v>13950</v>
      </c>
      <c r="C13264" t="s">
        <v>54</v>
      </c>
      <c r="D13264">
        <v>5.44</v>
      </c>
    </row>
    <row r="13265" spans="1:4" x14ac:dyDescent="0.2">
      <c r="A13265">
        <v>90445</v>
      </c>
      <c r="B13265" t="s">
        <v>13951</v>
      </c>
      <c r="C13265" t="s">
        <v>54</v>
      </c>
      <c r="D13265">
        <v>14.56</v>
      </c>
    </row>
    <row r="13266" spans="1:4" x14ac:dyDescent="0.2">
      <c r="A13266">
        <v>90446</v>
      </c>
      <c r="B13266" t="s">
        <v>13952</v>
      </c>
      <c r="C13266" t="s">
        <v>54</v>
      </c>
      <c r="D13266">
        <v>19.34</v>
      </c>
    </row>
    <row r="13267" spans="1:4" x14ac:dyDescent="0.2">
      <c r="A13267">
        <v>90444</v>
      </c>
      <c r="B13267" t="s">
        <v>13953</v>
      </c>
      <c r="C13267" t="s">
        <v>54</v>
      </c>
      <c r="D13267">
        <v>10.98</v>
      </c>
    </row>
    <row r="13268" spans="1:4" x14ac:dyDescent="0.2">
      <c r="A13268">
        <v>104764</v>
      </c>
      <c r="B13268" t="s">
        <v>13954</v>
      </c>
      <c r="C13268" t="s">
        <v>54</v>
      </c>
      <c r="D13268">
        <v>20.22</v>
      </c>
    </row>
    <row r="13269" spans="1:4" x14ac:dyDescent="0.2">
      <c r="A13269">
        <v>90460</v>
      </c>
      <c r="B13269" t="s">
        <v>13955</v>
      </c>
      <c r="C13269" t="s">
        <v>54</v>
      </c>
      <c r="D13269">
        <v>24.9</v>
      </c>
    </row>
    <row r="13270" spans="1:4" x14ac:dyDescent="0.2">
      <c r="A13270">
        <v>90462</v>
      </c>
      <c r="B13270" t="s">
        <v>13956</v>
      </c>
      <c r="C13270" t="s">
        <v>54</v>
      </c>
      <c r="D13270">
        <v>4.45</v>
      </c>
    </row>
    <row r="13271" spans="1:4" x14ac:dyDescent="0.2">
      <c r="A13271">
        <v>104765</v>
      </c>
      <c r="B13271" t="s">
        <v>13957</v>
      </c>
      <c r="C13271" t="s">
        <v>54</v>
      </c>
      <c r="D13271">
        <v>16.14</v>
      </c>
    </row>
    <row r="13272" spans="1:4" x14ac:dyDescent="0.2">
      <c r="A13272">
        <v>90461</v>
      </c>
      <c r="B13272" t="s">
        <v>13958</v>
      </c>
      <c r="C13272" t="s">
        <v>54</v>
      </c>
      <c r="D13272">
        <v>18.45</v>
      </c>
    </row>
    <row r="13273" spans="1:4" x14ac:dyDescent="0.2">
      <c r="A13273">
        <v>90463</v>
      </c>
      <c r="B13273" t="s">
        <v>13959</v>
      </c>
      <c r="C13273" t="s">
        <v>54</v>
      </c>
      <c r="D13273">
        <v>3.73</v>
      </c>
    </row>
    <row r="13274" spans="1:4" x14ac:dyDescent="0.2">
      <c r="A13274">
        <v>96560</v>
      </c>
      <c r="B13274" t="s">
        <v>13960</v>
      </c>
      <c r="C13274" t="s">
        <v>59</v>
      </c>
      <c r="D13274">
        <v>32.78</v>
      </c>
    </row>
    <row r="13275" spans="1:4" x14ac:dyDescent="0.2">
      <c r="A13275">
        <v>96559</v>
      </c>
      <c r="B13275" t="s">
        <v>13961</v>
      </c>
      <c r="C13275" t="s">
        <v>59</v>
      </c>
      <c r="D13275">
        <v>34.950000000000003</v>
      </c>
    </row>
    <row r="13276" spans="1:4" x14ac:dyDescent="0.2">
      <c r="A13276">
        <v>96562</v>
      </c>
      <c r="B13276" t="s">
        <v>13962</v>
      </c>
      <c r="C13276" t="s">
        <v>54</v>
      </c>
      <c r="D13276">
        <v>50.14</v>
      </c>
    </row>
    <row r="13277" spans="1:4" x14ac:dyDescent="0.2">
      <c r="A13277">
        <v>96563</v>
      </c>
      <c r="B13277" t="s">
        <v>13963</v>
      </c>
      <c r="C13277" t="s">
        <v>54</v>
      </c>
      <c r="D13277">
        <v>56.38</v>
      </c>
    </row>
    <row r="13278" spans="1:4" x14ac:dyDescent="0.2">
      <c r="A13278">
        <v>102469</v>
      </c>
      <c r="B13278" t="s">
        <v>13964</v>
      </c>
      <c r="C13278" t="s">
        <v>59</v>
      </c>
      <c r="D13278">
        <v>0</v>
      </c>
    </row>
    <row r="13279" spans="1:4" x14ac:dyDescent="0.2">
      <c r="A13279">
        <v>104388</v>
      </c>
      <c r="B13279" t="s">
        <v>13965</v>
      </c>
      <c r="C13279" t="s">
        <v>59</v>
      </c>
      <c r="D13279">
        <v>0</v>
      </c>
    </row>
    <row r="13280" spans="1:4" x14ac:dyDescent="0.2">
      <c r="A13280">
        <v>104387</v>
      </c>
      <c r="B13280" t="s">
        <v>13966</v>
      </c>
      <c r="C13280" t="s">
        <v>69</v>
      </c>
      <c r="D13280">
        <v>0</v>
      </c>
    </row>
    <row r="13281" spans="1:4" x14ac:dyDescent="0.2">
      <c r="A13281">
        <v>104364</v>
      </c>
      <c r="B13281" t="s">
        <v>13967</v>
      </c>
      <c r="C13281" t="s">
        <v>69</v>
      </c>
      <c r="D13281">
        <v>0</v>
      </c>
    </row>
    <row r="13282" spans="1:4" x14ac:dyDescent="0.2">
      <c r="A13282">
        <v>102097</v>
      </c>
      <c r="B13282" t="s">
        <v>13968</v>
      </c>
      <c r="C13282" t="s">
        <v>69</v>
      </c>
      <c r="D13282">
        <v>0</v>
      </c>
    </row>
    <row r="13283" spans="1:4" x14ac:dyDescent="0.2">
      <c r="A13283">
        <v>104365</v>
      </c>
      <c r="B13283" t="s">
        <v>13969</v>
      </c>
      <c r="C13283" t="s">
        <v>69</v>
      </c>
      <c r="D13283">
        <v>0</v>
      </c>
    </row>
    <row r="13284" spans="1:4" x14ac:dyDescent="0.2">
      <c r="A13284">
        <v>101870</v>
      </c>
      <c r="B13284" t="s">
        <v>13970</v>
      </c>
      <c r="C13284" t="s">
        <v>59</v>
      </c>
      <c r="D13284">
        <v>39.97</v>
      </c>
    </row>
    <row r="13285" spans="1:4" x14ac:dyDescent="0.2">
      <c r="A13285">
        <v>101866</v>
      </c>
      <c r="B13285" t="s">
        <v>13971</v>
      </c>
      <c r="C13285" t="s">
        <v>59</v>
      </c>
      <c r="D13285">
        <v>34.369999999999997</v>
      </c>
    </row>
    <row r="13286" spans="1:4" x14ac:dyDescent="0.2">
      <c r="A13286">
        <v>101867</v>
      </c>
      <c r="B13286" t="s">
        <v>13972</v>
      </c>
      <c r="C13286" t="s">
        <v>59</v>
      </c>
      <c r="D13286">
        <v>38.67</v>
      </c>
    </row>
    <row r="13287" spans="1:4" x14ac:dyDescent="0.2">
      <c r="A13287">
        <v>101868</v>
      </c>
      <c r="B13287" t="s">
        <v>13973</v>
      </c>
      <c r="C13287" t="s">
        <v>59</v>
      </c>
      <c r="D13287">
        <v>31.37</v>
      </c>
    </row>
    <row r="13288" spans="1:4" x14ac:dyDescent="0.2">
      <c r="A13288">
        <v>101869</v>
      </c>
      <c r="B13288" t="s">
        <v>13974</v>
      </c>
      <c r="C13288" t="s">
        <v>59</v>
      </c>
      <c r="D13288">
        <v>35.659999999999997</v>
      </c>
    </row>
    <row r="13289" spans="1:4" x14ac:dyDescent="0.2">
      <c r="A13289">
        <v>101856</v>
      </c>
      <c r="B13289" t="s">
        <v>13975</v>
      </c>
      <c r="C13289" t="s">
        <v>59</v>
      </c>
      <c r="D13289">
        <v>28.71</v>
      </c>
    </row>
    <row r="13290" spans="1:4" x14ac:dyDescent="0.2">
      <c r="A13290">
        <v>101865</v>
      </c>
      <c r="B13290" t="s">
        <v>13976</v>
      </c>
      <c r="C13290" t="s">
        <v>59</v>
      </c>
      <c r="D13290">
        <v>38.25</v>
      </c>
    </row>
    <row r="13291" spans="1:4" x14ac:dyDescent="0.2">
      <c r="A13291">
        <v>101861</v>
      </c>
      <c r="B13291" t="s">
        <v>13977</v>
      </c>
      <c r="C13291" t="s">
        <v>59</v>
      </c>
      <c r="D13291">
        <v>34.159999999999997</v>
      </c>
    </row>
    <row r="13292" spans="1:4" x14ac:dyDescent="0.2">
      <c r="A13292">
        <v>101862</v>
      </c>
      <c r="B13292" t="s">
        <v>13978</v>
      </c>
      <c r="C13292" t="s">
        <v>59</v>
      </c>
      <c r="D13292">
        <v>36.950000000000003</v>
      </c>
    </row>
    <row r="13293" spans="1:4" x14ac:dyDescent="0.2">
      <c r="A13293">
        <v>101863</v>
      </c>
      <c r="B13293" t="s">
        <v>13979</v>
      </c>
      <c r="C13293" t="s">
        <v>59</v>
      </c>
      <c r="D13293">
        <v>29.63</v>
      </c>
    </row>
    <row r="13294" spans="1:4" x14ac:dyDescent="0.2">
      <c r="A13294">
        <v>101864</v>
      </c>
      <c r="B13294" t="s">
        <v>13980</v>
      </c>
      <c r="C13294" t="s">
        <v>59</v>
      </c>
      <c r="D13294">
        <v>33.94</v>
      </c>
    </row>
    <row r="13295" spans="1:4" x14ac:dyDescent="0.2">
      <c r="A13295">
        <v>101860</v>
      </c>
      <c r="B13295" t="s">
        <v>13981</v>
      </c>
      <c r="C13295" t="s">
        <v>59</v>
      </c>
      <c r="D13295">
        <v>36.299999999999997</v>
      </c>
    </row>
    <row r="13296" spans="1:4" x14ac:dyDescent="0.2">
      <c r="A13296">
        <v>101857</v>
      </c>
      <c r="B13296" t="s">
        <v>13982</v>
      </c>
      <c r="C13296" t="s">
        <v>59</v>
      </c>
      <c r="D13296">
        <v>35.08</v>
      </c>
    </row>
    <row r="13297" spans="1:4" x14ac:dyDescent="0.2">
      <c r="A13297">
        <v>101858</v>
      </c>
      <c r="B13297" t="s">
        <v>13983</v>
      </c>
      <c r="C13297" t="s">
        <v>59</v>
      </c>
      <c r="D13297">
        <v>29.26</v>
      </c>
    </row>
    <row r="13298" spans="1:4" x14ac:dyDescent="0.2">
      <c r="A13298">
        <v>101859</v>
      </c>
      <c r="B13298" t="s">
        <v>13984</v>
      </c>
      <c r="C13298" t="s">
        <v>59</v>
      </c>
      <c r="D13298">
        <v>31.99</v>
      </c>
    </row>
    <row r="13299" spans="1:4" x14ac:dyDescent="0.2">
      <c r="A13299">
        <v>101852</v>
      </c>
      <c r="B13299" t="s">
        <v>13985</v>
      </c>
      <c r="C13299" t="s">
        <v>59</v>
      </c>
      <c r="D13299">
        <v>78.53</v>
      </c>
    </row>
    <row r="13300" spans="1:4" x14ac:dyDescent="0.2">
      <c r="A13300">
        <v>104385</v>
      </c>
      <c r="B13300" t="s">
        <v>13986</v>
      </c>
      <c r="C13300" t="s">
        <v>59</v>
      </c>
      <c r="D13300">
        <v>0</v>
      </c>
    </row>
    <row r="13301" spans="1:4" x14ac:dyDescent="0.2">
      <c r="A13301">
        <v>101850</v>
      </c>
      <c r="B13301" t="s">
        <v>13987</v>
      </c>
      <c r="C13301" t="s">
        <v>59</v>
      </c>
      <c r="D13301">
        <v>63.24</v>
      </c>
    </row>
    <row r="13302" spans="1:4" x14ac:dyDescent="0.2">
      <c r="A13302">
        <v>101855</v>
      </c>
      <c r="B13302" t="s">
        <v>13988</v>
      </c>
      <c r="C13302" t="s">
        <v>59</v>
      </c>
      <c r="D13302">
        <v>86.12</v>
      </c>
    </row>
    <row r="13303" spans="1:4" x14ac:dyDescent="0.2">
      <c r="A13303">
        <v>104386</v>
      </c>
      <c r="B13303" t="s">
        <v>13989</v>
      </c>
      <c r="C13303" t="s">
        <v>59</v>
      </c>
      <c r="D13303">
        <v>0</v>
      </c>
    </row>
    <row r="13304" spans="1:4" x14ac:dyDescent="0.2">
      <c r="A13304">
        <v>101853</v>
      </c>
      <c r="B13304" t="s">
        <v>13990</v>
      </c>
      <c r="C13304" t="s">
        <v>59</v>
      </c>
      <c r="D13304">
        <v>58.69</v>
      </c>
    </row>
    <row r="13305" spans="1:4" x14ac:dyDescent="0.2">
      <c r="A13305">
        <v>101849</v>
      </c>
      <c r="B13305" t="s">
        <v>13991</v>
      </c>
      <c r="C13305" t="s">
        <v>69</v>
      </c>
      <c r="D13305">
        <v>285.74</v>
      </c>
    </row>
    <row r="13306" spans="1:4" x14ac:dyDescent="0.2">
      <c r="A13306">
        <v>101841</v>
      </c>
      <c r="B13306" t="s">
        <v>13992</v>
      </c>
      <c r="C13306" t="s">
        <v>69</v>
      </c>
      <c r="D13306">
        <v>163.19</v>
      </c>
    </row>
    <row r="13307" spans="1:4" x14ac:dyDescent="0.2">
      <c r="A13307">
        <v>101843</v>
      </c>
      <c r="B13307" t="s">
        <v>13993</v>
      </c>
      <c r="C13307" t="s">
        <v>69</v>
      </c>
      <c r="D13307">
        <v>246.99</v>
      </c>
    </row>
    <row r="13308" spans="1:4" x14ac:dyDescent="0.2">
      <c r="A13308">
        <v>101844</v>
      </c>
      <c r="B13308" t="s">
        <v>13994</v>
      </c>
      <c r="C13308" t="s">
        <v>69</v>
      </c>
      <c r="D13308">
        <v>286.13</v>
      </c>
    </row>
    <row r="13309" spans="1:4" x14ac:dyDescent="0.2">
      <c r="A13309">
        <v>101845</v>
      </c>
      <c r="B13309" t="s">
        <v>13995</v>
      </c>
      <c r="C13309" t="s">
        <v>69</v>
      </c>
      <c r="D13309">
        <v>324.73</v>
      </c>
    </row>
    <row r="13310" spans="1:4" x14ac:dyDescent="0.2">
      <c r="A13310">
        <v>101842</v>
      </c>
      <c r="B13310" t="s">
        <v>13996</v>
      </c>
      <c r="C13310" t="s">
        <v>69</v>
      </c>
      <c r="D13310">
        <v>140.28</v>
      </c>
    </row>
    <row r="13311" spans="1:4" x14ac:dyDescent="0.2">
      <c r="A13311">
        <v>101846</v>
      </c>
      <c r="B13311" t="s">
        <v>13997</v>
      </c>
      <c r="C13311" t="s">
        <v>69</v>
      </c>
      <c r="D13311">
        <v>225</v>
      </c>
    </row>
    <row r="13312" spans="1:4" x14ac:dyDescent="0.2">
      <c r="A13312">
        <v>101847</v>
      </c>
      <c r="B13312" t="s">
        <v>13998</v>
      </c>
      <c r="C13312" t="s">
        <v>69</v>
      </c>
      <c r="D13312">
        <v>264.58999999999997</v>
      </c>
    </row>
    <row r="13313" spans="1:4" x14ac:dyDescent="0.2">
      <c r="A13313">
        <v>101848</v>
      </c>
      <c r="B13313" t="s">
        <v>13999</v>
      </c>
      <c r="C13313" t="s">
        <v>69</v>
      </c>
      <c r="D13313">
        <v>303.66000000000003</v>
      </c>
    </row>
    <row r="13314" spans="1:4" x14ac:dyDescent="0.2">
      <c r="A13314">
        <v>101839</v>
      </c>
      <c r="B13314" t="s">
        <v>14000</v>
      </c>
      <c r="C13314" t="s">
        <v>69</v>
      </c>
      <c r="D13314">
        <v>156.88</v>
      </c>
    </row>
    <row r="13315" spans="1:4" x14ac:dyDescent="0.2">
      <c r="A13315">
        <v>101840</v>
      </c>
      <c r="B13315" t="s">
        <v>14001</v>
      </c>
      <c r="C13315" t="s">
        <v>69</v>
      </c>
      <c r="D13315">
        <v>242.79</v>
      </c>
    </row>
    <row r="13316" spans="1:4" x14ac:dyDescent="0.2">
      <c r="A13316">
        <v>101837</v>
      </c>
      <c r="B13316" t="s">
        <v>14002</v>
      </c>
      <c r="C13316" t="s">
        <v>69</v>
      </c>
      <c r="D13316">
        <v>71.94</v>
      </c>
    </row>
    <row r="13317" spans="1:4" x14ac:dyDescent="0.2">
      <c r="A13317">
        <v>101838</v>
      </c>
      <c r="B13317" t="s">
        <v>14003</v>
      </c>
      <c r="C13317" t="s">
        <v>69</v>
      </c>
      <c r="D13317">
        <v>115</v>
      </c>
    </row>
    <row r="13318" spans="1:4" x14ac:dyDescent="0.2">
      <c r="A13318">
        <v>101836</v>
      </c>
      <c r="B13318" t="s">
        <v>14004</v>
      </c>
      <c r="C13318" t="s">
        <v>69</v>
      </c>
      <c r="D13318">
        <v>25.7</v>
      </c>
    </row>
    <row r="13319" spans="1:4" x14ac:dyDescent="0.2">
      <c r="A13319">
        <v>101835</v>
      </c>
      <c r="B13319" t="s">
        <v>14005</v>
      </c>
      <c r="C13319" t="s">
        <v>69</v>
      </c>
      <c r="D13319">
        <v>375.24</v>
      </c>
    </row>
    <row r="13320" spans="1:4" x14ac:dyDescent="0.2">
      <c r="A13320">
        <v>101827</v>
      </c>
      <c r="B13320" t="s">
        <v>14006</v>
      </c>
      <c r="C13320" t="s">
        <v>69</v>
      </c>
      <c r="D13320">
        <v>252.69</v>
      </c>
    </row>
    <row r="13321" spans="1:4" x14ac:dyDescent="0.2">
      <c r="A13321">
        <v>101829</v>
      </c>
      <c r="B13321" t="s">
        <v>14007</v>
      </c>
      <c r="C13321" t="s">
        <v>69</v>
      </c>
      <c r="D13321">
        <v>336.49</v>
      </c>
    </row>
    <row r="13322" spans="1:4" x14ac:dyDescent="0.2">
      <c r="A13322">
        <v>101830</v>
      </c>
      <c r="B13322" t="s">
        <v>14008</v>
      </c>
      <c r="C13322" t="s">
        <v>69</v>
      </c>
      <c r="D13322">
        <v>375.63</v>
      </c>
    </row>
    <row r="13323" spans="1:4" x14ac:dyDescent="0.2">
      <c r="A13323">
        <v>101831</v>
      </c>
      <c r="B13323" t="s">
        <v>14009</v>
      </c>
      <c r="C13323" t="s">
        <v>69</v>
      </c>
      <c r="D13323">
        <v>414.23</v>
      </c>
    </row>
    <row r="13324" spans="1:4" x14ac:dyDescent="0.2">
      <c r="A13324">
        <v>101828</v>
      </c>
      <c r="B13324" t="s">
        <v>14010</v>
      </c>
      <c r="C13324" t="s">
        <v>69</v>
      </c>
      <c r="D13324">
        <v>229.78</v>
      </c>
    </row>
    <row r="13325" spans="1:4" x14ac:dyDescent="0.2">
      <c r="A13325">
        <v>101832</v>
      </c>
      <c r="B13325" t="s">
        <v>14011</v>
      </c>
      <c r="C13325" t="s">
        <v>69</v>
      </c>
      <c r="D13325">
        <v>314.5</v>
      </c>
    </row>
    <row r="13326" spans="1:4" x14ac:dyDescent="0.2">
      <c r="A13326">
        <v>101833</v>
      </c>
      <c r="B13326" t="s">
        <v>14012</v>
      </c>
      <c r="C13326" t="s">
        <v>69</v>
      </c>
      <c r="D13326">
        <v>354.09</v>
      </c>
    </row>
    <row r="13327" spans="1:4" x14ac:dyDescent="0.2">
      <c r="A13327">
        <v>101834</v>
      </c>
      <c r="B13327" t="s">
        <v>14013</v>
      </c>
      <c r="C13327" t="s">
        <v>69</v>
      </c>
      <c r="D13327">
        <v>393.16</v>
      </c>
    </row>
    <row r="13328" spans="1:4" x14ac:dyDescent="0.2">
      <c r="A13328">
        <v>101825</v>
      </c>
      <c r="B13328" t="s">
        <v>14014</v>
      </c>
      <c r="C13328" t="s">
        <v>69</v>
      </c>
      <c r="D13328">
        <v>246.39</v>
      </c>
    </row>
    <row r="13329" spans="1:4" x14ac:dyDescent="0.2">
      <c r="A13329">
        <v>101826</v>
      </c>
      <c r="B13329" t="s">
        <v>14015</v>
      </c>
      <c r="C13329" t="s">
        <v>69</v>
      </c>
      <c r="D13329">
        <v>287.74</v>
      </c>
    </row>
    <row r="13330" spans="1:4" x14ac:dyDescent="0.2">
      <c r="A13330">
        <v>101823</v>
      </c>
      <c r="B13330" t="s">
        <v>14016</v>
      </c>
      <c r="C13330" t="s">
        <v>69</v>
      </c>
      <c r="D13330">
        <v>161.44</v>
      </c>
    </row>
    <row r="13331" spans="1:4" x14ac:dyDescent="0.2">
      <c r="A13331">
        <v>101824</v>
      </c>
      <c r="B13331" t="s">
        <v>14017</v>
      </c>
      <c r="C13331" t="s">
        <v>69</v>
      </c>
      <c r="D13331">
        <v>204.5</v>
      </c>
    </row>
    <row r="13332" spans="1:4" x14ac:dyDescent="0.2">
      <c r="A13332">
        <v>101822</v>
      </c>
      <c r="B13332" t="s">
        <v>14018</v>
      </c>
      <c r="C13332" t="s">
        <v>69</v>
      </c>
      <c r="D13332">
        <v>115.2</v>
      </c>
    </row>
    <row r="13333" spans="1:4" x14ac:dyDescent="0.2">
      <c r="A13333">
        <v>101819</v>
      </c>
      <c r="B13333" t="s">
        <v>14019</v>
      </c>
      <c r="C13333" t="s">
        <v>59</v>
      </c>
      <c r="D13333">
        <v>69.489999999999995</v>
      </c>
    </row>
    <row r="13334" spans="1:4" x14ac:dyDescent="0.2">
      <c r="A13334">
        <v>104370</v>
      </c>
      <c r="B13334" t="s">
        <v>14020</v>
      </c>
      <c r="C13334" t="s">
        <v>59</v>
      </c>
      <c r="D13334">
        <v>0</v>
      </c>
    </row>
    <row r="13335" spans="1:4" x14ac:dyDescent="0.2">
      <c r="A13335">
        <v>101817</v>
      </c>
      <c r="B13335" t="s">
        <v>14021</v>
      </c>
      <c r="C13335" t="s">
        <v>59</v>
      </c>
      <c r="D13335">
        <v>54.56</v>
      </c>
    </row>
    <row r="13336" spans="1:4" x14ac:dyDescent="0.2">
      <c r="A13336">
        <v>101816</v>
      </c>
      <c r="B13336" t="s">
        <v>14022</v>
      </c>
      <c r="C13336" t="s">
        <v>59</v>
      </c>
      <c r="D13336">
        <v>78.98</v>
      </c>
    </row>
    <row r="13337" spans="1:4" x14ac:dyDescent="0.2">
      <c r="A13337">
        <v>104369</v>
      </c>
      <c r="B13337" t="s">
        <v>14023</v>
      </c>
      <c r="C13337" t="s">
        <v>59</v>
      </c>
      <c r="D13337">
        <v>0</v>
      </c>
    </row>
    <row r="13338" spans="1:4" x14ac:dyDescent="0.2">
      <c r="A13338">
        <v>101820</v>
      </c>
      <c r="B13338" t="s">
        <v>14024</v>
      </c>
      <c r="C13338" t="s">
        <v>59</v>
      </c>
      <c r="D13338">
        <v>43.95</v>
      </c>
    </row>
    <row r="13339" spans="1:4" x14ac:dyDescent="0.2">
      <c r="A13339">
        <v>102988</v>
      </c>
      <c r="B13339" t="s">
        <v>14025</v>
      </c>
      <c r="C13339" t="s">
        <v>59</v>
      </c>
      <c r="D13339">
        <v>57.6</v>
      </c>
    </row>
    <row r="13340" spans="1:4" x14ac:dyDescent="0.2">
      <c r="A13340">
        <v>101814</v>
      </c>
      <c r="B13340" t="s">
        <v>14026</v>
      </c>
      <c r="C13340" t="s">
        <v>59</v>
      </c>
      <c r="D13340">
        <v>51.81</v>
      </c>
    </row>
    <row r="13341" spans="1:4" x14ac:dyDescent="0.2">
      <c r="A13341">
        <v>102098</v>
      </c>
      <c r="B13341" t="s">
        <v>14027</v>
      </c>
      <c r="C13341" t="s">
        <v>69</v>
      </c>
      <c r="D13341">
        <v>2548.02</v>
      </c>
    </row>
    <row r="13342" spans="1:4" x14ac:dyDescent="0.2">
      <c r="A13342">
        <v>104366</v>
      </c>
      <c r="B13342" t="s">
        <v>14028</v>
      </c>
      <c r="C13342" t="s">
        <v>69</v>
      </c>
      <c r="D13342">
        <v>0</v>
      </c>
    </row>
    <row r="13343" spans="1:4" x14ac:dyDescent="0.2">
      <c r="A13343">
        <v>102099</v>
      </c>
      <c r="B13343" t="s">
        <v>14029</v>
      </c>
      <c r="C13343" t="s">
        <v>69</v>
      </c>
      <c r="D13343">
        <v>0</v>
      </c>
    </row>
    <row r="13344" spans="1:4" x14ac:dyDescent="0.2">
      <c r="A13344">
        <v>104367</v>
      </c>
      <c r="B13344" t="s">
        <v>14030</v>
      </c>
      <c r="C13344" t="s">
        <v>69</v>
      </c>
      <c r="D13344">
        <v>0</v>
      </c>
    </row>
    <row r="13345" spans="1:4" x14ac:dyDescent="0.2">
      <c r="A13345">
        <v>92994</v>
      </c>
      <c r="B13345" t="s">
        <v>14031</v>
      </c>
      <c r="C13345" t="s">
        <v>54</v>
      </c>
      <c r="D13345">
        <v>148.72999999999999</v>
      </c>
    </row>
    <row r="13346" spans="1:4" x14ac:dyDescent="0.2">
      <c r="A13346">
        <v>92996</v>
      </c>
      <c r="B13346" t="s">
        <v>14032</v>
      </c>
      <c r="C13346" t="s">
        <v>54</v>
      </c>
      <c r="D13346">
        <v>179.98</v>
      </c>
    </row>
    <row r="13347" spans="1:4" x14ac:dyDescent="0.2">
      <c r="A13347">
        <v>92998</v>
      </c>
      <c r="B13347" t="s">
        <v>14033</v>
      </c>
      <c r="C13347" t="s">
        <v>54</v>
      </c>
      <c r="D13347">
        <v>220.66</v>
      </c>
    </row>
    <row r="13348" spans="1:4" x14ac:dyDescent="0.2">
      <c r="A13348">
        <v>93000</v>
      </c>
      <c r="B13348" t="s">
        <v>14034</v>
      </c>
      <c r="C13348" t="s">
        <v>54</v>
      </c>
      <c r="D13348">
        <v>292.3</v>
      </c>
    </row>
    <row r="13349" spans="1:4" x14ac:dyDescent="0.2">
      <c r="A13349">
        <v>92984</v>
      </c>
      <c r="B13349" t="s">
        <v>14035</v>
      </c>
      <c r="C13349" t="s">
        <v>54</v>
      </c>
      <c r="D13349">
        <v>31.58</v>
      </c>
    </row>
    <row r="13350" spans="1:4" x14ac:dyDescent="0.2">
      <c r="A13350">
        <v>93002</v>
      </c>
      <c r="B13350" t="s">
        <v>14036</v>
      </c>
      <c r="C13350" t="s">
        <v>54</v>
      </c>
      <c r="D13350">
        <v>378.17</v>
      </c>
    </row>
    <row r="13351" spans="1:4" x14ac:dyDescent="0.2">
      <c r="A13351">
        <v>92986</v>
      </c>
      <c r="B13351" t="s">
        <v>14037</v>
      </c>
      <c r="C13351" t="s">
        <v>54</v>
      </c>
      <c r="D13351">
        <v>43.79</v>
      </c>
    </row>
    <row r="13352" spans="1:4" x14ac:dyDescent="0.2">
      <c r="A13352">
        <v>92988</v>
      </c>
      <c r="B13352" t="s">
        <v>14038</v>
      </c>
      <c r="C13352" t="s">
        <v>54</v>
      </c>
      <c r="D13352">
        <v>63.73</v>
      </c>
    </row>
    <row r="13353" spans="1:4" x14ac:dyDescent="0.2">
      <c r="A13353">
        <v>92990</v>
      </c>
      <c r="B13353" t="s">
        <v>14039</v>
      </c>
      <c r="C13353" t="s">
        <v>54</v>
      </c>
      <c r="D13353">
        <v>88.38</v>
      </c>
    </row>
    <row r="13354" spans="1:4" x14ac:dyDescent="0.2">
      <c r="A13354">
        <v>92992</v>
      </c>
      <c r="B13354" t="s">
        <v>14040</v>
      </c>
      <c r="C13354" t="s">
        <v>54</v>
      </c>
      <c r="D13354">
        <v>114.33</v>
      </c>
    </row>
    <row r="13355" spans="1:4" x14ac:dyDescent="0.2">
      <c r="A13355">
        <v>103491</v>
      </c>
      <c r="B13355" t="s">
        <v>14041</v>
      </c>
      <c r="C13355" t="s">
        <v>69</v>
      </c>
      <c r="D13355">
        <v>675.07</v>
      </c>
    </row>
    <row r="13356" spans="1:4" x14ac:dyDescent="0.2">
      <c r="A13356">
        <v>93026</v>
      </c>
      <c r="B13356" t="s">
        <v>14042</v>
      </c>
      <c r="C13356" t="s">
        <v>77</v>
      </c>
      <c r="D13356">
        <v>88.77</v>
      </c>
    </row>
    <row r="13357" spans="1:4" x14ac:dyDescent="0.2">
      <c r="A13357">
        <v>93018</v>
      </c>
      <c r="B13357" t="s">
        <v>14043</v>
      </c>
      <c r="C13357" t="s">
        <v>77</v>
      </c>
      <c r="D13357">
        <v>23.69</v>
      </c>
    </row>
    <row r="13358" spans="1:4" x14ac:dyDescent="0.2">
      <c r="A13358">
        <v>93020</v>
      </c>
      <c r="B13358" t="s">
        <v>14044</v>
      </c>
      <c r="C13358" t="s">
        <v>77</v>
      </c>
      <c r="D13358">
        <v>30.46</v>
      </c>
    </row>
    <row r="13359" spans="1:4" x14ac:dyDescent="0.2">
      <c r="A13359">
        <v>93022</v>
      </c>
      <c r="B13359" t="s">
        <v>14045</v>
      </c>
      <c r="C13359" t="s">
        <v>77</v>
      </c>
      <c r="D13359">
        <v>51.4</v>
      </c>
    </row>
    <row r="13360" spans="1:4" x14ac:dyDescent="0.2">
      <c r="A13360">
        <v>93024</v>
      </c>
      <c r="B13360" t="s">
        <v>14046</v>
      </c>
      <c r="C13360" t="s">
        <v>77</v>
      </c>
      <c r="D13360">
        <v>53.98</v>
      </c>
    </row>
    <row r="13361" spans="1:4" x14ac:dyDescent="0.2">
      <c r="A13361">
        <v>97670</v>
      </c>
      <c r="B13361" t="s">
        <v>14047</v>
      </c>
      <c r="C13361" t="s">
        <v>54</v>
      </c>
      <c r="D13361">
        <v>21.34</v>
      </c>
    </row>
    <row r="13362" spans="1:4" x14ac:dyDescent="0.2">
      <c r="A13362">
        <v>103486</v>
      </c>
      <c r="B13362" t="s">
        <v>14048</v>
      </c>
      <c r="C13362" t="s">
        <v>54</v>
      </c>
      <c r="D13362">
        <v>0</v>
      </c>
    </row>
    <row r="13363" spans="1:4" x14ac:dyDescent="0.2">
      <c r="A13363">
        <v>103487</v>
      </c>
      <c r="B13363" t="s">
        <v>14049</v>
      </c>
      <c r="C13363" t="s">
        <v>54</v>
      </c>
      <c r="D13363">
        <v>0</v>
      </c>
    </row>
    <row r="13364" spans="1:4" x14ac:dyDescent="0.2">
      <c r="A13364">
        <v>103488</v>
      </c>
      <c r="B13364" t="s">
        <v>14050</v>
      </c>
      <c r="C13364" t="s">
        <v>54</v>
      </c>
      <c r="D13364">
        <v>0</v>
      </c>
    </row>
    <row r="13365" spans="1:4" x14ac:dyDescent="0.2">
      <c r="A13365">
        <v>103489</v>
      </c>
      <c r="B13365" t="s">
        <v>14051</v>
      </c>
      <c r="C13365" t="s">
        <v>54</v>
      </c>
      <c r="D13365">
        <v>0</v>
      </c>
    </row>
    <row r="13366" spans="1:4" x14ac:dyDescent="0.2">
      <c r="A13366">
        <v>97667</v>
      </c>
      <c r="B13366" t="s">
        <v>14052</v>
      </c>
      <c r="C13366" t="s">
        <v>54</v>
      </c>
      <c r="D13366">
        <v>7.9</v>
      </c>
    </row>
    <row r="13367" spans="1:4" x14ac:dyDescent="0.2">
      <c r="A13367">
        <v>97668</v>
      </c>
      <c r="B13367" t="s">
        <v>420</v>
      </c>
      <c r="C13367" t="s">
        <v>54</v>
      </c>
      <c r="D13367">
        <v>11.25</v>
      </c>
    </row>
    <row r="13368" spans="1:4" x14ac:dyDescent="0.2">
      <c r="A13368">
        <v>97669</v>
      </c>
      <c r="B13368" t="s">
        <v>421</v>
      </c>
      <c r="C13368" t="s">
        <v>54</v>
      </c>
      <c r="D13368">
        <v>16.7</v>
      </c>
    </row>
    <row r="13369" spans="1:4" x14ac:dyDescent="0.2">
      <c r="A13369">
        <v>93012</v>
      </c>
      <c r="B13369" t="s">
        <v>14053</v>
      </c>
      <c r="C13369" t="s">
        <v>54</v>
      </c>
      <c r="D13369">
        <v>69.42</v>
      </c>
    </row>
    <row r="13370" spans="1:4" x14ac:dyDescent="0.2">
      <c r="A13370">
        <v>93008</v>
      </c>
      <c r="B13370" t="s">
        <v>14054</v>
      </c>
      <c r="C13370" t="s">
        <v>54</v>
      </c>
      <c r="D13370">
        <v>18.09</v>
      </c>
    </row>
    <row r="13371" spans="1:4" x14ac:dyDescent="0.2">
      <c r="A13371">
        <v>93009</v>
      </c>
      <c r="B13371" t="s">
        <v>14055</v>
      </c>
      <c r="C13371" t="s">
        <v>54</v>
      </c>
      <c r="D13371">
        <v>26.84</v>
      </c>
    </row>
    <row r="13372" spans="1:4" x14ac:dyDescent="0.2">
      <c r="A13372">
        <v>93010</v>
      </c>
      <c r="B13372" t="s">
        <v>14056</v>
      </c>
      <c r="C13372" t="s">
        <v>54</v>
      </c>
      <c r="D13372">
        <v>37.46</v>
      </c>
    </row>
    <row r="13373" spans="1:4" x14ac:dyDescent="0.2">
      <c r="A13373">
        <v>93011</v>
      </c>
      <c r="B13373" t="s">
        <v>14057</v>
      </c>
      <c r="C13373" t="s">
        <v>54</v>
      </c>
      <c r="D13373">
        <v>45.84</v>
      </c>
    </row>
    <row r="13374" spans="1:4" x14ac:dyDescent="0.2">
      <c r="A13374">
        <v>103492</v>
      </c>
      <c r="B13374" t="s">
        <v>14058</v>
      </c>
      <c r="C13374" t="s">
        <v>54</v>
      </c>
      <c r="D13374">
        <v>0</v>
      </c>
    </row>
    <row r="13375" spans="1:4" x14ac:dyDescent="0.2">
      <c r="A13375">
        <v>93017</v>
      </c>
      <c r="B13375" t="s">
        <v>14059</v>
      </c>
      <c r="C13375" t="s">
        <v>77</v>
      </c>
      <c r="D13375">
        <v>53.61</v>
      </c>
    </row>
    <row r="13376" spans="1:4" x14ac:dyDescent="0.2">
      <c r="A13376">
        <v>93013</v>
      </c>
      <c r="B13376" t="s">
        <v>14060</v>
      </c>
      <c r="C13376" t="s">
        <v>77</v>
      </c>
      <c r="D13376">
        <v>15.5</v>
      </c>
    </row>
    <row r="13377" spans="1:4" x14ac:dyDescent="0.2">
      <c r="A13377">
        <v>93014</v>
      </c>
      <c r="B13377" t="s">
        <v>14061</v>
      </c>
      <c r="C13377" t="s">
        <v>77</v>
      </c>
      <c r="D13377">
        <v>19.09</v>
      </c>
    </row>
    <row r="13378" spans="1:4" x14ac:dyDescent="0.2">
      <c r="A13378">
        <v>93015</v>
      </c>
      <c r="B13378" t="s">
        <v>14062</v>
      </c>
      <c r="C13378" t="s">
        <v>77</v>
      </c>
      <c r="D13378">
        <v>29.14</v>
      </c>
    </row>
    <row r="13379" spans="1:4" x14ac:dyDescent="0.2">
      <c r="A13379">
        <v>93016</v>
      </c>
      <c r="B13379" t="s">
        <v>14063</v>
      </c>
      <c r="C13379" t="s">
        <v>77</v>
      </c>
      <c r="D13379">
        <v>35.5</v>
      </c>
    </row>
    <row r="13380" spans="1:4" x14ac:dyDescent="0.2">
      <c r="A13380">
        <v>103490</v>
      </c>
      <c r="B13380" t="s">
        <v>14064</v>
      </c>
      <c r="C13380" t="s">
        <v>69</v>
      </c>
      <c r="D13380">
        <v>3201.41</v>
      </c>
    </row>
    <row r="13381" spans="1:4" x14ac:dyDescent="0.2">
      <c r="A13381">
        <v>98306</v>
      </c>
      <c r="B13381" t="s">
        <v>14065</v>
      </c>
      <c r="C13381" t="s">
        <v>77</v>
      </c>
      <c r="D13381">
        <v>63.19</v>
      </c>
    </row>
    <row r="13382" spans="1:4" x14ac:dyDescent="0.2">
      <c r="A13382">
        <v>100553</v>
      </c>
      <c r="B13382" t="s">
        <v>14066</v>
      </c>
      <c r="C13382" t="s">
        <v>54</v>
      </c>
      <c r="D13382">
        <v>32.47</v>
      </c>
    </row>
    <row r="13383" spans="1:4" x14ac:dyDescent="0.2">
      <c r="A13383">
        <v>100554</v>
      </c>
      <c r="B13383" t="s">
        <v>14067</v>
      </c>
      <c r="C13383" t="s">
        <v>54</v>
      </c>
      <c r="D13383">
        <v>6.12</v>
      </c>
    </row>
    <row r="13384" spans="1:4" x14ac:dyDescent="0.2">
      <c r="A13384">
        <v>98300</v>
      </c>
      <c r="B13384" t="s">
        <v>14068</v>
      </c>
      <c r="C13384" t="s">
        <v>54</v>
      </c>
      <c r="D13384">
        <v>6.41</v>
      </c>
    </row>
    <row r="13385" spans="1:4" x14ac:dyDescent="0.2">
      <c r="A13385">
        <v>98295</v>
      </c>
      <c r="B13385" t="s">
        <v>14069</v>
      </c>
      <c r="C13385" t="s">
        <v>54</v>
      </c>
      <c r="D13385">
        <v>7.87</v>
      </c>
    </row>
    <row r="13386" spans="1:4" x14ac:dyDescent="0.2">
      <c r="A13386">
        <v>98294</v>
      </c>
      <c r="B13386" t="s">
        <v>14070</v>
      </c>
      <c r="C13386" t="s">
        <v>54</v>
      </c>
      <c r="D13386">
        <v>8.58</v>
      </c>
    </row>
    <row r="13387" spans="1:4" x14ac:dyDescent="0.2">
      <c r="A13387">
        <v>98297</v>
      </c>
      <c r="B13387" t="s">
        <v>14071</v>
      </c>
      <c r="C13387" t="s">
        <v>54</v>
      </c>
      <c r="D13387">
        <v>11.37</v>
      </c>
    </row>
    <row r="13388" spans="1:4" x14ac:dyDescent="0.2">
      <c r="A13388">
        <v>98296</v>
      </c>
      <c r="B13388" t="s">
        <v>14072</v>
      </c>
      <c r="C13388" t="s">
        <v>54</v>
      </c>
      <c r="D13388">
        <v>12.49</v>
      </c>
    </row>
    <row r="13389" spans="1:4" x14ac:dyDescent="0.2">
      <c r="A13389">
        <v>98299</v>
      </c>
      <c r="B13389" t="s">
        <v>14073</v>
      </c>
      <c r="C13389" t="s">
        <v>54</v>
      </c>
      <c r="D13389">
        <v>29.62</v>
      </c>
    </row>
    <row r="13390" spans="1:4" x14ac:dyDescent="0.2">
      <c r="A13390">
        <v>98298</v>
      </c>
      <c r="B13390" t="s">
        <v>14074</v>
      </c>
      <c r="C13390" t="s">
        <v>54</v>
      </c>
      <c r="D13390">
        <v>31</v>
      </c>
    </row>
    <row r="13391" spans="1:4" x14ac:dyDescent="0.2">
      <c r="A13391">
        <v>98261</v>
      </c>
      <c r="B13391" t="s">
        <v>14075</v>
      </c>
      <c r="C13391" t="s">
        <v>54</v>
      </c>
      <c r="D13391">
        <v>4.07</v>
      </c>
    </row>
    <row r="13392" spans="1:4" x14ac:dyDescent="0.2">
      <c r="A13392">
        <v>98287</v>
      </c>
      <c r="B13392" t="s">
        <v>14076</v>
      </c>
      <c r="C13392" t="s">
        <v>54</v>
      </c>
      <c r="D13392">
        <v>1.73</v>
      </c>
    </row>
    <row r="13393" spans="1:4" x14ac:dyDescent="0.2">
      <c r="A13393">
        <v>98280</v>
      </c>
      <c r="B13393" t="s">
        <v>14077</v>
      </c>
      <c r="C13393" t="s">
        <v>54</v>
      </c>
      <c r="D13393">
        <v>7.97</v>
      </c>
    </row>
    <row r="13394" spans="1:4" x14ac:dyDescent="0.2">
      <c r="A13394">
        <v>98288</v>
      </c>
      <c r="B13394" t="s">
        <v>14078</v>
      </c>
      <c r="C13394" t="s">
        <v>54</v>
      </c>
      <c r="D13394">
        <v>2.8</v>
      </c>
    </row>
    <row r="13395" spans="1:4" x14ac:dyDescent="0.2">
      <c r="A13395">
        <v>98281</v>
      </c>
      <c r="B13395" t="s">
        <v>14079</v>
      </c>
      <c r="C13395" t="s">
        <v>54</v>
      </c>
      <c r="D13395">
        <v>9.02</v>
      </c>
    </row>
    <row r="13396" spans="1:4" x14ac:dyDescent="0.2">
      <c r="A13396">
        <v>98262</v>
      </c>
      <c r="B13396" t="s">
        <v>14080</v>
      </c>
      <c r="C13396" t="s">
        <v>54</v>
      </c>
      <c r="D13396">
        <v>5.13</v>
      </c>
    </row>
    <row r="13397" spans="1:4" x14ac:dyDescent="0.2">
      <c r="A13397">
        <v>98289</v>
      </c>
      <c r="B13397" t="s">
        <v>14081</v>
      </c>
      <c r="C13397" t="s">
        <v>54</v>
      </c>
      <c r="D13397">
        <v>3.03</v>
      </c>
    </row>
    <row r="13398" spans="1:4" x14ac:dyDescent="0.2">
      <c r="A13398">
        <v>98282</v>
      </c>
      <c r="B13398" t="s">
        <v>14082</v>
      </c>
      <c r="C13398" t="s">
        <v>54</v>
      </c>
      <c r="D13398">
        <v>9.26</v>
      </c>
    </row>
    <row r="13399" spans="1:4" x14ac:dyDescent="0.2">
      <c r="A13399">
        <v>98263</v>
      </c>
      <c r="B13399" t="s">
        <v>14083</v>
      </c>
      <c r="C13399" t="s">
        <v>54</v>
      </c>
      <c r="D13399">
        <v>5.36</v>
      </c>
    </row>
    <row r="13400" spans="1:4" x14ac:dyDescent="0.2">
      <c r="A13400">
        <v>98290</v>
      </c>
      <c r="B13400" t="s">
        <v>14084</v>
      </c>
      <c r="C13400" t="s">
        <v>54</v>
      </c>
      <c r="D13400">
        <v>4.18</v>
      </c>
    </row>
    <row r="13401" spans="1:4" x14ac:dyDescent="0.2">
      <c r="A13401">
        <v>98283</v>
      </c>
      <c r="B13401" t="s">
        <v>14085</v>
      </c>
      <c r="C13401" t="s">
        <v>54</v>
      </c>
      <c r="D13401">
        <v>10.41</v>
      </c>
    </row>
    <row r="13402" spans="1:4" x14ac:dyDescent="0.2">
      <c r="A13402">
        <v>98264</v>
      </c>
      <c r="B13402" t="s">
        <v>14086</v>
      </c>
      <c r="C13402" t="s">
        <v>54</v>
      </c>
      <c r="D13402">
        <v>6.52</v>
      </c>
    </row>
    <row r="13403" spans="1:4" x14ac:dyDescent="0.2">
      <c r="A13403">
        <v>98273</v>
      </c>
      <c r="B13403" t="s">
        <v>14087</v>
      </c>
      <c r="C13403" t="s">
        <v>54</v>
      </c>
      <c r="D13403">
        <v>3.5</v>
      </c>
    </row>
    <row r="13404" spans="1:4" x14ac:dyDescent="0.2">
      <c r="A13404">
        <v>98291</v>
      </c>
      <c r="B13404" t="s">
        <v>14088</v>
      </c>
      <c r="C13404" t="s">
        <v>54</v>
      </c>
      <c r="D13404">
        <v>4.9400000000000004</v>
      </c>
    </row>
    <row r="13405" spans="1:4" x14ac:dyDescent="0.2">
      <c r="A13405">
        <v>98284</v>
      </c>
      <c r="B13405" t="s">
        <v>14089</v>
      </c>
      <c r="C13405" t="s">
        <v>54</v>
      </c>
      <c r="D13405">
        <v>11.16</v>
      </c>
    </row>
    <row r="13406" spans="1:4" x14ac:dyDescent="0.2">
      <c r="A13406">
        <v>98265</v>
      </c>
      <c r="B13406" t="s">
        <v>14090</v>
      </c>
      <c r="C13406" t="s">
        <v>54</v>
      </c>
      <c r="D13406">
        <v>7.28</v>
      </c>
    </row>
    <row r="13407" spans="1:4" x14ac:dyDescent="0.2">
      <c r="A13407">
        <v>98274</v>
      </c>
      <c r="B13407" t="s">
        <v>14091</v>
      </c>
      <c r="C13407" t="s">
        <v>54</v>
      </c>
      <c r="D13407">
        <v>4.24</v>
      </c>
    </row>
    <row r="13408" spans="1:4" x14ac:dyDescent="0.2">
      <c r="A13408">
        <v>98292</v>
      </c>
      <c r="B13408" t="s">
        <v>14092</v>
      </c>
      <c r="C13408" t="s">
        <v>54</v>
      </c>
      <c r="D13408">
        <v>6.01</v>
      </c>
    </row>
    <row r="13409" spans="1:4" x14ac:dyDescent="0.2">
      <c r="A13409">
        <v>98285</v>
      </c>
      <c r="B13409" t="s">
        <v>14093</v>
      </c>
      <c r="C13409" t="s">
        <v>54</v>
      </c>
      <c r="D13409">
        <v>12.24</v>
      </c>
    </row>
    <row r="13410" spans="1:4" x14ac:dyDescent="0.2">
      <c r="A13410">
        <v>98266</v>
      </c>
      <c r="B13410" t="s">
        <v>14094</v>
      </c>
      <c r="C13410" t="s">
        <v>54</v>
      </c>
      <c r="D13410">
        <v>8.34</v>
      </c>
    </row>
    <row r="13411" spans="1:4" x14ac:dyDescent="0.2">
      <c r="A13411">
        <v>98275</v>
      </c>
      <c r="B13411" t="s">
        <v>14095</v>
      </c>
      <c r="C13411" t="s">
        <v>54</v>
      </c>
      <c r="D13411">
        <v>5.31</v>
      </c>
    </row>
    <row r="13412" spans="1:4" x14ac:dyDescent="0.2">
      <c r="A13412">
        <v>98293</v>
      </c>
      <c r="B13412" t="s">
        <v>14096</v>
      </c>
      <c r="C13412" t="s">
        <v>54</v>
      </c>
      <c r="D13412">
        <v>11.03</v>
      </c>
    </row>
    <row r="13413" spans="1:4" x14ac:dyDescent="0.2">
      <c r="A13413">
        <v>98286</v>
      </c>
      <c r="B13413" t="s">
        <v>14097</v>
      </c>
      <c r="C13413" t="s">
        <v>54</v>
      </c>
      <c r="D13413">
        <v>17.260000000000002</v>
      </c>
    </row>
    <row r="13414" spans="1:4" x14ac:dyDescent="0.2">
      <c r="A13414">
        <v>98267</v>
      </c>
      <c r="B13414" t="s">
        <v>14098</v>
      </c>
      <c r="C13414" t="s">
        <v>54</v>
      </c>
      <c r="D13414">
        <v>13.37</v>
      </c>
    </row>
    <row r="13415" spans="1:4" x14ac:dyDescent="0.2">
      <c r="A13415">
        <v>98276</v>
      </c>
      <c r="B13415" t="s">
        <v>14099</v>
      </c>
      <c r="C13415" t="s">
        <v>54</v>
      </c>
      <c r="D13415">
        <v>10.33</v>
      </c>
    </row>
    <row r="13416" spans="1:4" x14ac:dyDescent="0.2">
      <c r="A13416">
        <v>98268</v>
      </c>
      <c r="B13416" t="s">
        <v>14100</v>
      </c>
      <c r="C13416" t="s">
        <v>54</v>
      </c>
      <c r="D13416">
        <v>21.87</v>
      </c>
    </row>
    <row r="13417" spans="1:4" x14ac:dyDescent="0.2">
      <c r="A13417">
        <v>98277</v>
      </c>
      <c r="B13417" t="s">
        <v>14101</v>
      </c>
      <c r="C13417" t="s">
        <v>54</v>
      </c>
      <c r="D13417">
        <v>18.84</v>
      </c>
    </row>
    <row r="13418" spans="1:4" x14ac:dyDescent="0.2">
      <c r="A13418">
        <v>98272</v>
      </c>
      <c r="B13418" t="s">
        <v>14102</v>
      </c>
      <c r="C13418" t="s">
        <v>54</v>
      </c>
      <c r="D13418">
        <v>149.33000000000001</v>
      </c>
    </row>
    <row r="13419" spans="1:4" x14ac:dyDescent="0.2">
      <c r="A13419">
        <v>98269</v>
      </c>
      <c r="B13419" t="s">
        <v>14103</v>
      </c>
      <c r="C13419" t="s">
        <v>54</v>
      </c>
      <c r="D13419">
        <v>30.1</v>
      </c>
    </row>
    <row r="13420" spans="1:4" x14ac:dyDescent="0.2">
      <c r="A13420">
        <v>98278</v>
      </c>
      <c r="B13420" t="s">
        <v>14104</v>
      </c>
      <c r="C13420" t="s">
        <v>54</v>
      </c>
      <c r="D13420">
        <v>27.08</v>
      </c>
    </row>
    <row r="13421" spans="1:4" x14ac:dyDescent="0.2">
      <c r="A13421">
        <v>98270</v>
      </c>
      <c r="B13421" t="s">
        <v>14105</v>
      </c>
      <c r="C13421" t="s">
        <v>54</v>
      </c>
      <c r="D13421">
        <v>45.75</v>
      </c>
    </row>
    <row r="13422" spans="1:4" x14ac:dyDescent="0.2">
      <c r="A13422">
        <v>98279</v>
      </c>
      <c r="B13422" t="s">
        <v>14106</v>
      </c>
      <c r="C13422" t="s">
        <v>54</v>
      </c>
      <c r="D13422">
        <v>42.72</v>
      </c>
    </row>
    <row r="13423" spans="1:4" x14ac:dyDescent="0.2">
      <c r="A13423">
        <v>98271</v>
      </c>
      <c r="B13423" t="s">
        <v>14107</v>
      </c>
      <c r="C13423" t="s">
        <v>54</v>
      </c>
      <c r="D13423">
        <v>64.650000000000006</v>
      </c>
    </row>
    <row r="13424" spans="1:4" x14ac:dyDescent="0.2">
      <c r="A13424">
        <v>98400</v>
      </c>
      <c r="B13424" t="s">
        <v>14108</v>
      </c>
      <c r="C13424" t="s">
        <v>54</v>
      </c>
      <c r="D13424">
        <v>16.600000000000001</v>
      </c>
    </row>
    <row r="13425" spans="1:4" x14ac:dyDescent="0.2">
      <c r="A13425">
        <v>98401</v>
      </c>
      <c r="B13425" t="s">
        <v>14109</v>
      </c>
      <c r="C13425" t="s">
        <v>54</v>
      </c>
      <c r="D13425">
        <v>26.34</v>
      </c>
    </row>
    <row r="13426" spans="1:4" x14ac:dyDescent="0.2">
      <c r="A13426">
        <v>98402</v>
      </c>
      <c r="B13426" t="s">
        <v>14110</v>
      </c>
      <c r="C13426" t="s">
        <v>54</v>
      </c>
      <c r="D13426">
        <v>30.79</v>
      </c>
    </row>
    <row r="13427" spans="1:4" x14ac:dyDescent="0.2">
      <c r="A13427">
        <v>100556</v>
      </c>
      <c r="B13427" t="s">
        <v>14111</v>
      </c>
      <c r="C13427" t="s">
        <v>77</v>
      </c>
      <c r="D13427">
        <v>43.82</v>
      </c>
    </row>
    <row r="13428" spans="1:4" x14ac:dyDescent="0.2">
      <c r="A13428">
        <v>100557</v>
      </c>
      <c r="B13428" t="s">
        <v>14112</v>
      </c>
      <c r="C13428" t="s">
        <v>77</v>
      </c>
      <c r="D13428">
        <v>546.21</v>
      </c>
    </row>
    <row r="13429" spans="1:4" x14ac:dyDescent="0.2">
      <c r="A13429">
        <v>98301</v>
      </c>
      <c r="B13429" t="s">
        <v>14113</v>
      </c>
      <c r="C13429" t="s">
        <v>77</v>
      </c>
      <c r="D13429">
        <v>638.41999999999996</v>
      </c>
    </row>
    <row r="13430" spans="1:4" x14ac:dyDescent="0.2">
      <c r="A13430">
        <v>98302</v>
      </c>
      <c r="B13430" t="s">
        <v>14114</v>
      </c>
      <c r="C13430" t="s">
        <v>77</v>
      </c>
      <c r="D13430">
        <v>1187</v>
      </c>
    </row>
    <row r="13431" spans="1:4" x14ac:dyDescent="0.2">
      <c r="A13431">
        <v>98593</v>
      </c>
      <c r="B13431" t="s">
        <v>14115</v>
      </c>
      <c r="C13431" t="s">
        <v>77</v>
      </c>
      <c r="D13431">
        <v>2586.2199999999998</v>
      </c>
    </row>
    <row r="13432" spans="1:4" x14ac:dyDescent="0.2">
      <c r="A13432">
        <v>98304</v>
      </c>
      <c r="B13432" t="s">
        <v>14116</v>
      </c>
      <c r="C13432" t="s">
        <v>77</v>
      </c>
      <c r="D13432">
        <v>3704.79</v>
      </c>
    </row>
    <row r="13433" spans="1:4" x14ac:dyDescent="0.2">
      <c r="A13433">
        <v>100561</v>
      </c>
      <c r="B13433" t="s">
        <v>14117</v>
      </c>
      <c r="C13433" t="s">
        <v>77</v>
      </c>
      <c r="D13433">
        <v>218.56</v>
      </c>
    </row>
    <row r="13434" spans="1:4" x14ac:dyDescent="0.2">
      <c r="A13434">
        <v>100562</v>
      </c>
      <c r="B13434" t="s">
        <v>14118</v>
      </c>
      <c r="C13434" t="s">
        <v>77</v>
      </c>
      <c r="D13434">
        <v>338.81</v>
      </c>
    </row>
    <row r="13435" spans="1:4" x14ac:dyDescent="0.2">
      <c r="A13435">
        <v>100560</v>
      </c>
      <c r="B13435" t="s">
        <v>14119</v>
      </c>
      <c r="C13435" t="s">
        <v>77</v>
      </c>
      <c r="D13435">
        <v>119.43</v>
      </c>
    </row>
    <row r="13436" spans="1:4" x14ac:dyDescent="0.2">
      <c r="A13436">
        <v>100563</v>
      </c>
      <c r="B13436" t="s">
        <v>14120</v>
      </c>
      <c r="C13436" t="s">
        <v>77</v>
      </c>
      <c r="D13436">
        <v>488.9</v>
      </c>
    </row>
    <row r="13437" spans="1:4" x14ac:dyDescent="0.2">
      <c r="A13437">
        <v>100555</v>
      </c>
      <c r="B13437" t="s">
        <v>14121</v>
      </c>
      <c r="C13437" t="s">
        <v>77</v>
      </c>
      <c r="D13437">
        <v>1358.94</v>
      </c>
    </row>
    <row r="13438" spans="1:4" x14ac:dyDescent="0.2">
      <c r="A13438">
        <v>98305</v>
      </c>
      <c r="B13438" t="s">
        <v>14122</v>
      </c>
      <c r="C13438" t="s">
        <v>77</v>
      </c>
      <c r="D13438">
        <v>2711.86</v>
      </c>
    </row>
    <row r="13439" spans="1:4" x14ac:dyDescent="0.2">
      <c r="A13439">
        <v>98307</v>
      </c>
      <c r="B13439" t="s">
        <v>14123</v>
      </c>
      <c r="C13439" t="s">
        <v>77</v>
      </c>
      <c r="D13439">
        <v>44.62</v>
      </c>
    </row>
    <row r="13440" spans="1:4" x14ac:dyDescent="0.2">
      <c r="A13440">
        <v>98308</v>
      </c>
      <c r="B13440" t="s">
        <v>14124</v>
      </c>
      <c r="C13440" t="s">
        <v>77</v>
      </c>
      <c r="D13440">
        <v>29.77</v>
      </c>
    </row>
    <row r="13441" spans="1:4" x14ac:dyDescent="0.2">
      <c r="A13441">
        <v>103401</v>
      </c>
      <c r="B13441" t="s">
        <v>14125</v>
      </c>
      <c r="C13441" t="s">
        <v>77</v>
      </c>
      <c r="D13441">
        <v>18.25</v>
      </c>
    </row>
    <row r="13442" spans="1:4" x14ac:dyDescent="0.2">
      <c r="A13442">
        <v>103402</v>
      </c>
      <c r="B13442" t="s">
        <v>14126</v>
      </c>
      <c r="C13442" t="s">
        <v>77</v>
      </c>
      <c r="D13442">
        <v>26.54</v>
      </c>
    </row>
    <row r="13443" spans="1:4" x14ac:dyDescent="0.2">
      <c r="A13443">
        <v>103403</v>
      </c>
      <c r="B13443" t="s">
        <v>14127</v>
      </c>
      <c r="C13443" t="s">
        <v>77</v>
      </c>
      <c r="D13443">
        <v>29.87</v>
      </c>
    </row>
    <row r="13444" spans="1:4" x14ac:dyDescent="0.2">
      <c r="A13444">
        <v>103397</v>
      </c>
      <c r="B13444" t="s">
        <v>14128</v>
      </c>
      <c r="C13444" t="s">
        <v>77</v>
      </c>
      <c r="D13444">
        <v>3.31</v>
      </c>
    </row>
    <row r="13445" spans="1:4" x14ac:dyDescent="0.2">
      <c r="A13445">
        <v>103404</v>
      </c>
      <c r="B13445" t="s">
        <v>14129</v>
      </c>
      <c r="C13445" t="s">
        <v>77</v>
      </c>
      <c r="D13445">
        <v>33.18</v>
      </c>
    </row>
    <row r="13446" spans="1:4" x14ac:dyDescent="0.2">
      <c r="A13446">
        <v>103405</v>
      </c>
      <c r="B13446" t="s">
        <v>14130</v>
      </c>
      <c r="C13446" t="s">
        <v>77</v>
      </c>
      <c r="D13446">
        <v>37.33</v>
      </c>
    </row>
    <row r="13447" spans="1:4" x14ac:dyDescent="0.2">
      <c r="A13447">
        <v>103406</v>
      </c>
      <c r="B13447" t="s">
        <v>14131</v>
      </c>
      <c r="C13447" t="s">
        <v>77</v>
      </c>
      <c r="D13447">
        <v>41.48</v>
      </c>
    </row>
    <row r="13448" spans="1:4" x14ac:dyDescent="0.2">
      <c r="A13448">
        <v>103407</v>
      </c>
      <c r="B13448" t="s">
        <v>14132</v>
      </c>
      <c r="C13448" t="s">
        <v>77</v>
      </c>
      <c r="D13448">
        <v>46.46</v>
      </c>
    </row>
    <row r="13449" spans="1:4" x14ac:dyDescent="0.2">
      <c r="A13449">
        <v>103408</v>
      </c>
      <c r="B13449" t="s">
        <v>14133</v>
      </c>
      <c r="C13449" t="s">
        <v>77</v>
      </c>
      <c r="D13449">
        <v>52.27</v>
      </c>
    </row>
    <row r="13450" spans="1:4" x14ac:dyDescent="0.2">
      <c r="A13450">
        <v>103398</v>
      </c>
      <c r="B13450" t="s">
        <v>14134</v>
      </c>
      <c r="C13450" t="s">
        <v>77</v>
      </c>
      <c r="D13450">
        <v>5.3</v>
      </c>
    </row>
    <row r="13451" spans="1:4" x14ac:dyDescent="0.2">
      <c r="A13451">
        <v>103409</v>
      </c>
      <c r="B13451" t="s">
        <v>14135</v>
      </c>
      <c r="C13451" t="s">
        <v>77</v>
      </c>
      <c r="D13451">
        <v>58.91</v>
      </c>
    </row>
    <row r="13452" spans="1:4" x14ac:dyDescent="0.2">
      <c r="A13452">
        <v>103410</v>
      </c>
      <c r="B13452" t="s">
        <v>14136</v>
      </c>
      <c r="C13452" t="s">
        <v>77</v>
      </c>
      <c r="D13452">
        <v>66.38</v>
      </c>
    </row>
    <row r="13453" spans="1:4" x14ac:dyDescent="0.2">
      <c r="A13453">
        <v>103399</v>
      </c>
      <c r="B13453" t="s">
        <v>14137</v>
      </c>
      <c r="C13453" t="s">
        <v>77</v>
      </c>
      <c r="D13453">
        <v>10.44</v>
      </c>
    </row>
    <row r="13454" spans="1:4" x14ac:dyDescent="0.2">
      <c r="A13454">
        <v>103400</v>
      </c>
      <c r="B13454" t="s">
        <v>14138</v>
      </c>
      <c r="C13454" t="s">
        <v>77</v>
      </c>
      <c r="D13454">
        <v>14.92</v>
      </c>
    </row>
    <row r="13455" spans="1:4" x14ac:dyDescent="0.2">
      <c r="A13455">
        <v>103415</v>
      </c>
      <c r="B13455" t="s">
        <v>14139</v>
      </c>
      <c r="C13455" t="s">
        <v>77</v>
      </c>
      <c r="D13455">
        <v>36.51</v>
      </c>
    </row>
    <row r="13456" spans="1:4" x14ac:dyDescent="0.2">
      <c r="A13456">
        <v>103416</v>
      </c>
      <c r="B13456" t="s">
        <v>14140</v>
      </c>
      <c r="C13456" t="s">
        <v>77</v>
      </c>
      <c r="D13456">
        <v>53.1</v>
      </c>
    </row>
    <row r="13457" spans="1:4" x14ac:dyDescent="0.2">
      <c r="A13457">
        <v>103417</v>
      </c>
      <c r="B13457" t="s">
        <v>14141</v>
      </c>
      <c r="C13457" t="s">
        <v>77</v>
      </c>
      <c r="D13457">
        <v>59.74</v>
      </c>
    </row>
    <row r="13458" spans="1:4" x14ac:dyDescent="0.2">
      <c r="A13458">
        <v>103411</v>
      </c>
      <c r="B13458" t="s">
        <v>14142</v>
      </c>
      <c r="C13458" t="s">
        <v>77</v>
      </c>
      <c r="D13458">
        <v>6.62</v>
      </c>
    </row>
    <row r="13459" spans="1:4" x14ac:dyDescent="0.2">
      <c r="A13459">
        <v>103418</v>
      </c>
      <c r="B13459" t="s">
        <v>14143</v>
      </c>
      <c r="C13459" t="s">
        <v>77</v>
      </c>
      <c r="D13459">
        <v>66.38</v>
      </c>
    </row>
    <row r="13460" spans="1:4" x14ac:dyDescent="0.2">
      <c r="A13460">
        <v>103419</v>
      </c>
      <c r="B13460" t="s">
        <v>14144</v>
      </c>
      <c r="C13460" t="s">
        <v>77</v>
      </c>
      <c r="D13460">
        <v>74.680000000000007</v>
      </c>
    </row>
    <row r="13461" spans="1:4" x14ac:dyDescent="0.2">
      <c r="A13461">
        <v>103420</v>
      </c>
      <c r="B13461" t="s">
        <v>14145</v>
      </c>
      <c r="C13461" t="s">
        <v>77</v>
      </c>
      <c r="D13461">
        <v>82.97</v>
      </c>
    </row>
    <row r="13462" spans="1:4" x14ac:dyDescent="0.2">
      <c r="A13462">
        <v>103421</v>
      </c>
      <c r="B13462" t="s">
        <v>14146</v>
      </c>
      <c r="C13462" t="s">
        <v>77</v>
      </c>
      <c r="D13462">
        <v>92.93</v>
      </c>
    </row>
    <row r="13463" spans="1:4" x14ac:dyDescent="0.2">
      <c r="A13463">
        <v>103422</v>
      </c>
      <c r="B13463" t="s">
        <v>14147</v>
      </c>
      <c r="C13463" t="s">
        <v>77</v>
      </c>
      <c r="D13463">
        <v>104.55</v>
      </c>
    </row>
    <row r="13464" spans="1:4" x14ac:dyDescent="0.2">
      <c r="A13464">
        <v>103412</v>
      </c>
      <c r="B13464" t="s">
        <v>14148</v>
      </c>
      <c r="C13464" t="s">
        <v>77</v>
      </c>
      <c r="D13464">
        <v>10.61</v>
      </c>
    </row>
    <row r="13465" spans="1:4" x14ac:dyDescent="0.2">
      <c r="A13465">
        <v>103423</v>
      </c>
      <c r="B13465" t="s">
        <v>14149</v>
      </c>
      <c r="C13465" t="s">
        <v>77</v>
      </c>
      <c r="D13465">
        <v>117.83</v>
      </c>
    </row>
    <row r="13466" spans="1:4" x14ac:dyDescent="0.2">
      <c r="A13466">
        <v>103424</v>
      </c>
      <c r="B13466" t="s">
        <v>14150</v>
      </c>
      <c r="C13466" t="s">
        <v>77</v>
      </c>
      <c r="D13466">
        <v>132.76</v>
      </c>
    </row>
    <row r="13467" spans="1:4" x14ac:dyDescent="0.2">
      <c r="A13467">
        <v>103413</v>
      </c>
      <c r="B13467" t="s">
        <v>14151</v>
      </c>
      <c r="C13467" t="s">
        <v>77</v>
      </c>
      <c r="D13467">
        <v>20.91</v>
      </c>
    </row>
    <row r="13468" spans="1:4" x14ac:dyDescent="0.2">
      <c r="A13468">
        <v>103414</v>
      </c>
      <c r="B13468" t="s">
        <v>14152</v>
      </c>
      <c r="C13468" t="s">
        <v>77</v>
      </c>
      <c r="D13468">
        <v>29.87</v>
      </c>
    </row>
    <row r="13469" spans="1:4" x14ac:dyDescent="0.2">
      <c r="A13469">
        <v>103432</v>
      </c>
      <c r="B13469" t="s">
        <v>14153</v>
      </c>
      <c r="C13469" t="s">
        <v>77</v>
      </c>
      <c r="D13469">
        <v>1642.02</v>
      </c>
    </row>
    <row r="13470" spans="1:4" x14ac:dyDescent="0.2">
      <c r="A13470">
        <v>103430</v>
      </c>
      <c r="B13470" t="s">
        <v>14154</v>
      </c>
      <c r="C13470" t="s">
        <v>77</v>
      </c>
      <c r="D13470">
        <v>34.22</v>
      </c>
    </row>
    <row r="13471" spans="1:4" x14ac:dyDescent="0.2">
      <c r="A13471">
        <v>103431</v>
      </c>
      <c r="B13471" t="s">
        <v>14155</v>
      </c>
      <c r="C13471" t="s">
        <v>77</v>
      </c>
      <c r="D13471">
        <v>59.8</v>
      </c>
    </row>
    <row r="13472" spans="1:4" x14ac:dyDescent="0.2">
      <c r="A13472">
        <v>103433</v>
      </c>
      <c r="B13472" t="s">
        <v>14156</v>
      </c>
      <c r="C13472" t="s">
        <v>77</v>
      </c>
      <c r="D13472">
        <v>34.15</v>
      </c>
    </row>
    <row r="13473" spans="1:4" x14ac:dyDescent="0.2">
      <c r="A13473">
        <v>103434</v>
      </c>
      <c r="B13473" t="s">
        <v>14157</v>
      </c>
      <c r="C13473" t="s">
        <v>77</v>
      </c>
      <c r="D13473">
        <v>47.13</v>
      </c>
    </row>
    <row r="13474" spans="1:4" x14ac:dyDescent="0.2">
      <c r="A13474">
        <v>103435</v>
      </c>
      <c r="B13474" t="s">
        <v>14158</v>
      </c>
      <c r="C13474" t="s">
        <v>77</v>
      </c>
      <c r="D13474">
        <v>87.6</v>
      </c>
    </row>
    <row r="13475" spans="1:4" x14ac:dyDescent="0.2">
      <c r="A13475">
        <v>103436</v>
      </c>
      <c r="B13475" t="s">
        <v>14159</v>
      </c>
      <c r="C13475" t="s">
        <v>77</v>
      </c>
      <c r="D13475">
        <v>2327.6</v>
      </c>
    </row>
    <row r="13476" spans="1:4" x14ac:dyDescent="0.2">
      <c r="A13476">
        <v>103482</v>
      </c>
      <c r="B13476" t="s">
        <v>14160</v>
      </c>
      <c r="C13476" t="s">
        <v>77</v>
      </c>
      <c r="D13476">
        <v>0</v>
      </c>
    </row>
    <row r="13477" spans="1:4" x14ac:dyDescent="0.2">
      <c r="A13477">
        <v>103465</v>
      </c>
      <c r="B13477" t="s">
        <v>14161</v>
      </c>
      <c r="C13477" t="s">
        <v>77</v>
      </c>
      <c r="D13477">
        <v>0</v>
      </c>
    </row>
    <row r="13478" spans="1:4" x14ac:dyDescent="0.2">
      <c r="A13478">
        <v>103483</v>
      </c>
      <c r="B13478" t="s">
        <v>14162</v>
      </c>
      <c r="C13478" t="s">
        <v>77</v>
      </c>
      <c r="D13478">
        <v>0</v>
      </c>
    </row>
    <row r="13479" spans="1:4" x14ac:dyDescent="0.2">
      <c r="A13479">
        <v>103484</v>
      </c>
      <c r="B13479" t="s">
        <v>14163</v>
      </c>
      <c r="C13479" t="s">
        <v>77</v>
      </c>
      <c r="D13479">
        <v>0</v>
      </c>
    </row>
    <row r="13480" spans="1:4" x14ac:dyDescent="0.2">
      <c r="A13480">
        <v>103466</v>
      </c>
      <c r="B13480" t="s">
        <v>14164</v>
      </c>
      <c r="C13480" t="s">
        <v>77</v>
      </c>
      <c r="D13480">
        <v>0</v>
      </c>
    </row>
    <row r="13481" spans="1:4" x14ac:dyDescent="0.2">
      <c r="A13481">
        <v>103485</v>
      </c>
      <c r="B13481" t="s">
        <v>14165</v>
      </c>
      <c r="C13481" t="s">
        <v>77</v>
      </c>
      <c r="D13481">
        <v>0</v>
      </c>
    </row>
    <row r="13482" spans="1:4" x14ac:dyDescent="0.2">
      <c r="A13482">
        <v>103467</v>
      </c>
      <c r="B13482" t="s">
        <v>14166</v>
      </c>
      <c r="C13482" t="s">
        <v>77</v>
      </c>
      <c r="D13482">
        <v>0</v>
      </c>
    </row>
    <row r="13483" spans="1:4" x14ac:dyDescent="0.2">
      <c r="A13483">
        <v>103461</v>
      </c>
      <c r="B13483" t="s">
        <v>14167</v>
      </c>
      <c r="C13483" t="s">
        <v>77</v>
      </c>
      <c r="D13483">
        <v>0</v>
      </c>
    </row>
    <row r="13484" spans="1:4" x14ac:dyDescent="0.2">
      <c r="A13484">
        <v>103468</v>
      </c>
      <c r="B13484" t="s">
        <v>14168</v>
      </c>
      <c r="C13484" t="s">
        <v>77</v>
      </c>
      <c r="D13484">
        <v>0</v>
      </c>
    </row>
    <row r="13485" spans="1:4" x14ac:dyDescent="0.2">
      <c r="A13485">
        <v>103469</v>
      </c>
      <c r="B13485" t="s">
        <v>14169</v>
      </c>
      <c r="C13485" t="s">
        <v>77</v>
      </c>
      <c r="D13485">
        <v>0</v>
      </c>
    </row>
    <row r="13486" spans="1:4" x14ac:dyDescent="0.2">
      <c r="A13486">
        <v>103470</v>
      </c>
      <c r="B13486" t="s">
        <v>14170</v>
      </c>
      <c r="C13486" t="s">
        <v>77</v>
      </c>
      <c r="D13486">
        <v>0</v>
      </c>
    </row>
    <row r="13487" spans="1:4" x14ac:dyDescent="0.2">
      <c r="A13487">
        <v>103471</v>
      </c>
      <c r="B13487" t="s">
        <v>14171</v>
      </c>
      <c r="C13487" t="s">
        <v>77</v>
      </c>
      <c r="D13487">
        <v>0</v>
      </c>
    </row>
    <row r="13488" spans="1:4" x14ac:dyDescent="0.2">
      <c r="A13488">
        <v>103472</v>
      </c>
      <c r="B13488" t="s">
        <v>14172</v>
      </c>
      <c r="C13488" t="s">
        <v>77</v>
      </c>
      <c r="D13488">
        <v>0</v>
      </c>
    </row>
    <row r="13489" spans="1:4" x14ac:dyDescent="0.2">
      <c r="A13489">
        <v>103462</v>
      </c>
      <c r="B13489" t="s">
        <v>14173</v>
      </c>
      <c r="C13489" t="s">
        <v>77</v>
      </c>
      <c r="D13489">
        <v>0</v>
      </c>
    </row>
    <row r="13490" spans="1:4" x14ac:dyDescent="0.2">
      <c r="A13490">
        <v>103473</v>
      </c>
      <c r="B13490" t="s">
        <v>14174</v>
      </c>
      <c r="C13490" t="s">
        <v>77</v>
      </c>
      <c r="D13490">
        <v>0</v>
      </c>
    </row>
    <row r="13491" spans="1:4" x14ac:dyDescent="0.2">
      <c r="A13491">
        <v>103474</v>
      </c>
      <c r="B13491" t="s">
        <v>14175</v>
      </c>
      <c r="C13491" t="s">
        <v>77</v>
      </c>
      <c r="D13491">
        <v>0</v>
      </c>
    </row>
    <row r="13492" spans="1:4" x14ac:dyDescent="0.2">
      <c r="A13492">
        <v>103475</v>
      </c>
      <c r="B13492" t="s">
        <v>14176</v>
      </c>
      <c r="C13492" t="s">
        <v>77</v>
      </c>
      <c r="D13492">
        <v>0</v>
      </c>
    </row>
    <row r="13493" spans="1:4" x14ac:dyDescent="0.2">
      <c r="A13493">
        <v>103476</v>
      </c>
      <c r="B13493" t="s">
        <v>14177</v>
      </c>
      <c r="C13493" t="s">
        <v>77</v>
      </c>
      <c r="D13493">
        <v>0</v>
      </c>
    </row>
    <row r="13494" spans="1:4" x14ac:dyDescent="0.2">
      <c r="A13494">
        <v>103477</v>
      </c>
      <c r="B13494" t="s">
        <v>14178</v>
      </c>
      <c r="C13494" t="s">
        <v>77</v>
      </c>
      <c r="D13494">
        <v>0</v>
      </c>
    </row>
    <row r="13495" spans="1:4" x14ac:dyDescent="0.2">
      <c r="A13495">
        <v>103463</v>
      </c>
      <c r="B13495" t="s">
        <v>14179</v>
      </c>
      <c r="C13495" t="s">
        <v>77</v>
      </c>
      <c r="D13495">
        <v>0</v>
      </c>
    </row>
    <row r="13496" spans="1:4" x14ac:dyDescent="0.2">
      <c r="A13496">
        <v>103478</v>
      </c>
      <c r="B13496" t="s">
        <v>14180</v>
      </c>
      <c r="C13496" t="s">
        <v>77</v>
      </c>
      <c r="D13496">
        <v>0</v>
      </c>
    </row>
    <row r="13497" spans="1:4" x14ac:dyDescent="0.2">
      <c r="A13497">
        <v>103479</v>
      </c>
      <c r="B13497" t="s">
        <v>14181</v>
      </c>
      <c r="C13497" t="s">
        <v>77</v>
      </c>
      <c r="D13497">
        <v>0</v>
      </c>
    </row>
    <row r="13498" spans="1:4" x14ac:dyDescent="0.2">
      <c r="A13498">
        <v>103480</v>
      </c>
      <c r="B13498" t="s">
        <v>14182</v>
      </c>
      <c r="C13498" t="s">
        <v>77</v>
      </c>
      <c r="D13498">
        <v>0</v>
      </c>
    </row>
    <row r="13499" spans="1:4" x14ac:dyDescent="0.2">
      <c r="A13499">
        <v>103464</v>
      </c>
      <c r="B13499" t="s">
        <v>14183</v>
      </c>
      <c r="C13499" t="s">
        <v>77</v>
      </c>
      <c r="D13499">
        <v>0</v>
      </c>
    </row>
    <row r="13500" spans="1:4" x14ac:dyDescent="0.2">
      <c r="A13500">
        <v>103481</v>
      </c>
      <c r="B13500" t="s">
        <v>14184</v>
      </c>
      <c r="C13500" t="s">
        <v>77</v>
      </c>
      <c r="D13500">
        <v>0</v>
      </c>
    </row>
    <row r="13501" spans="1:4" x14ac:dyDescent="0.2">
      <c r="A13501">
        <v>103459</v>
      </c>
      <c r="B13501" t="s">
        <v>14185</v>
      </c>
      <c r="C13501" t="s">
        <v>77</v>
      </c>
      <c r="D13501">
        <v>0</v>
      </c>
    </row>
    <row r="13502" spans="1:4" x14ac:dyDescent="0.2">
      <c r="A13502">
        <v>103460</v>
      </c>
      <c r="B13502" t="s">
        <v>14186</v>
      </c>
      <c r="C13502" t="s">
        <v>77</v>
      </c>
      <c r="D13502">
        <v>0</v>
      </c>
    </row>
    <row r="13503" spans="1:4" x14ac:dyDescent="0.2">
      <c r="A13503">
        <v>103443</v>
      </c>
      <c r="B13503" t="s">
        <v>14187</v>
      </c>
      <c r="C13503" t="s">
        <v>77</v>
      </c>
      <c r="D13503">
        <v>0</v>
      </c>
    </row>
    <row r="13504" spans="1:4" x14ac:dyDescent="0.2">
      <c r="A13504">
        <v>103444</v>
      </c>
      <c r="B13504" t="s">
        <v>14188</v>
      </c>
      <c r="C13504" t="s">
        <v>77</v>
      </c>
      <c r="D13504">
        <v>0</v>
      </c>
    </row>
    <row r="13505" spans="1:4" x14ac:dyDescent="0.2">
      <c r="A13505">
        <v>103445</v>
      </c>
      <c r="B13505" t="s">
        <v>14189</v>
      </c>
      <c r="C13505" t="s">
        <v>77</v>
      </c>
      <c r="D13505">
        <v>0</v>
      </c>
    </row>
    <row r="13506" spans="1:4" x14ac:dyDescent="0.2">
      <c r="A13506">
        <v>103446</v>
      </c>
      <c r="B13506" t="s">
        <v>14190</v>
      </c>
      <c r="C13506" t="s">
        <v>77</v>
      </c>
      <c r="D13506">
        <v>0</v>
      </c>
    </row>
    <row r="13507" spans="1:4" x14ac:dyDescent="0.2">
      <c r="A13507">
        <v>103447</v>
      </c>
      <c r="B13507" t="s">
        <v>14191</v>
      </c>
      <c r="C13507" t="s">
        <v>77</v>
      </c>
      <c r="D13507">
        <v>0</v>
      </c>
    </row>
    <row r="13508" spans="1:4" x14ac:dyDescent="0.2">
      <c r="A13508">
        <v>103448</v>
      </c>
      <c r="B13508" t="s">
        <v>14192</v>
      </c>
      <c r="C13508" t="s">
        <v>77</v>
      </c>
      <c r="D13508">
        <v>0</v>
      </c>
    </row>
    <row r="13509" spans="1:4" x14ac:dyDescent="0.2">
      <c r="A13509">
        <v>103449</v>
      </c>
      <c r="B13509" t="s">
        <v>14193</v>
      </c>
      <c r="C13509" t="s">
        <v>77</v>
      </c>
      <c r="D13509">
        <v>0</v>
      </c>
    </row>
    <row r="13510" spans="1:4" x14ac:dyDescent="0.2">
      <c r="A13510">
        <v>103450</v>
      </c>
      <c r="B13510" t="s">
        <v>14194</v>
      </c>
      <c r="C13510" t="s">
        <v>77</v>
      </c>
      <c r="D13510">
        <v>0</v>
      </c>
    </row>
    <row r="13511" spans="1:4" x14ac:dyDescent="0.2">
      <c r="A13511">
        <v>103451</v>
      </c>
      <c r="B13511" t="s">
        <v>14195</v>
      </c>
      <c r="C13511" t="s">
        <v>77</v>
      </c>
      <c r="D13511">
        <v>0</v>
      </c>
    </row>
    <row r="13512" spans="1:4" x14ac:dyDescent="0.2">
      <c r="A13512">
        <v>103452</v>
      </c>
      <c r="B13512" t="s">
        <v>14196</v>
      </c>
      <c r="C13512" t="s">
        <v>77</v>
      </c>
      <c r="D13512">
        <v>0</v>
      </c>
    </row>
    <row r="13513" spans="1:4" x14ac:dyDescent="0.2">
      <c r="A13513">
        <v>103453</v>
      </c>
      <c r="B13513" t="s">
        <v>14197</v>
      </c>
      <c r="C13513" t="s">
        <v>77</v>
      </c>
      <c r="D13513">
        <v>0</v>
      </c>
    </row>
    <row r="13514" spans="1:4" x14ac:dyDescent="0.2">
      <c r="A13514">
        <v>103454</v>
      </c>
      <c r="B13514" t="s">
        <v>14198</v>
      </c>
      <c r="C13514" t="s">
        <v>77</v>
      </c>
      <c r="D13514">
        <v>0</v>
      </c>
    </row>
    <row r="13515" spans="1:4" x14ac:dyDescent="0.2">
      <c r="A13515">
        <v>103455</v>
      </c>
      <c r="B13515" t="s">
        <v>14199</v>
      </c>
      <c r="C13515" t="s">
        <v>77</v>
      </c>
      <c r="D13515">
        <v>0</v>
      </c>
    </row>
    <row r="13516" spans="1:4" x14ac:dyDescent="0.2">
      <c r="A13516">
        <v>103456</v>
      </c>
      <c r="B13516" t="s">
        <v>14200</v>
      </c>
      <c r="C13516" t="s">
        <v>77</v>
      </c>
      <c r="D13516">
        <v>0</v>
      </c>
    </row>
    <row r="13517" spans="1:4" x14ac:dyDescent="0.2">
      <c r="A13517">
        <v>103457</v>
      </c>
      <c r="B13517" t="s">
        <v>14201</v>
      </c>
      <c r="C13517" t="s">
        <v>77</v>
      </c>
      <c r="D13517">
        <v>0</v>
      </c>
    </row>
    <row r="13518" spans="1:4" x14ac:dyDescent="0.2">
      <c r="A13518">
        <v>103458</v>
      </c>
      <c r="B13518" t="s">
        <v>14202</v>
      </c>
      <c r="C13518" t="s">
        <v>77</v>
      </c>
      <c r="D13518">
        <v>0</v>
      </c>
    </row>
    <row r="13519" spans="1:4" x14ac:dyDescent="0.2">
      <c r="A13519">
        <v>103425</v>
      </c>
      <c r="B13519" t="s">
        <v>14203</v>
      </c>
      <c r="C13519" t="s">
        <v>77</v>
      </c>
      <c r="D13519">
        <v>15.8</v>
      </c>
    </row>
    <row r="13520" spans="1:4" x14ac:dyDescent="0.2">
      <c r="A13520">
        <v>103428</v>
      </c>
      <c r="B13520" t="s">
        <v>14204</v>
      </c>
      <c r="C13520" t="s">
        <v>77</v>
      </c>
      <c r="D13520">
        <v>256.57</v>
      </c>
    </row>
    <row r="13521" spans="1:4" x14ac:dyDescent="0.2">
      <c r="A13521">
        <v>103426</v>
      </c>
      <c r="B13521" t="s">
        <v>14205</v>
      </c>
      <c r="C13521" t="s">
        <v>77</v>
      </c>
      <c r="D13521">
        <v>18.760000000000002</v>
      </c>
    </row>
    <row r="13522" spans="1:4" x14ac:dyDescent="0.2">
      <c r="A13522">
        <v>103429</v>
      </c>
      <c r="B13522" t="s">
        <v>14206</v>
      </c>
      <c r="C13522" t="s">
        <v>77</v>
      </c>
      <c r="D13522">
        <v>2891.27</v>
      </c>
    </row>
    <row r="13523" spans="1:4" x14ac:dyDescent="0.2">
      <c r="A13523">
        <v>103427</v>
      </c>
      <c r="B13523" t="s">
        <v>14207</v>
      </c>
      <c r="C13523" t="s">
        <v>77</v>
      </c>
      <c r="D13523">
        <v>37.61</v>
      </c>
    </row>
    <row r="13524" spans="1:4" x14ac:dyDescent="0.2">
      <c r="A13524">
        <v>103393</v>
      </c>
      <c r="B13524" t="s">
        <v>14208</v>
      </c>
      <c r="C13524" t="s">
        <v>54</v>
      </c>
      <c r="D13524">
        <v>5467.86</v>
      </c>
    </row>
    <row r="13525" spans="1:4" x14ac:dyDescent="0.2">
      <c r="A13525">
        <v>103376</v>
      </c>
      <c r="B13525" t="s">
        <v>14209</v>
      </c>
      <c r="C13525" t="s">
        <v>54</v>
      </c>
      <c r="D13525">
        <v>133.76</v>
      </c>
    </row>
    <row r="13526" spans="1:4" x14ac:dyDescent="0.2">
      <c r="A13526">
        <v>104804</v>
      </c>
      <c r="B13526" t="s">
        <v>14210</v>
      </c>
      <c r="C13526" t="s">
        <v>54</v>
      </c>
      <c r="D13526">
        <v>0</v>
      </c>
    </row>
    <row r="13527" spans="1:4" x14ac:dyDescent="0.2">
      <c r="A13527">
        <v>104805</v>
      </c>
      <c r="B13527" t="s">
        <v>14211</v>
      </c>
      <c r="C13527" t="s">
        <v>54</v>
      </c>
      <c r="D13527">
        <v>0</v>
      </c>
    </row>
    <row r="13528" spans="1:4" x14ac:dyDescent="0.2">
      <c r="A13528">
        <v>103377</v>
      </c>
      <c r="B13528" t="s">
        <v>14212</v>
      </c>
      <c r="C13528" t="s">
        <v>54</v>
      </c>
      <c r="D13528">
        <v>286.39</v>
      </c>
    </row>
    <row r="13529" spans="1:4" x14ac:dyDescent="0.2">
      <c r="A13529">
        <v>104806</v>
      </c>
      <c r="B13529" t="s">
        <v>14213</v>
      </c>
      <c r="C13529" t="s">
        <v>54</v>
      </c>
      <c r="D13529">
        <v>0</v>
      </c>
    </row>
    <row r="13530" spans="1:4" x14ac:dyDescent="0.2">
      <c r="A13530">
        <v>103378</v>
      </c>
      <c r="B13530" t="s">
        <v>14214</v>
      </c>
      <c r="C13530" t="s">
        <v>54</v>
      </c>
      <c r="D13530">
        <v>0</v>
      </c>
    </row>
    <row r="13531" spans="1:4" x14ac:dyDescent="0.2">
      <c r="A13531">
        <v>103372</v>
      </c>
      <c r="B13531" t="s">
        <v>14215</v>
      </c>
      <c r="C13531" t="s">
        <v>54</v>
      </c>
      <c r="D13531">
        <v>5.7</v>
      </c>
    </row>
    <row r="13532" spans="1:4" x14ac:dyDescent="0.2">
      <c r="A13532">
        <v>103379</v>
      </c>
      <c r="B13532" t="s">
        <v>14216</v>
      </c>
      <c r="C13532" t="s">
        <v>54</v>
      </c>
      <c r="D13532">
        <v>445.97</v>
      </c>
    </row>
    <row r="13533" spans="1:4" x14ac:dyDescent="0.2">
      <c r="A13533">
        <v>103380</v>
      </c>
      <c r="B13533" t="s">
        <v>14217</v>
      </c>
      <c r="C13533" t="s">
        <v>54</v>
      </c>
      <c r="D13533">
        <v>0</v>
      </c>
    </row>
    <row r="13534" spans="1:4" x14ac:dyDescent="0.2">
      <c r="A13534">
        <v>103381</v>
      </c>
      <c r="B13534" t="s">
        <v>14218</v>
      </c>
      <c r="C13534" t="s">
        <v>54</v>
      </c>
      <c r="D13534">
        <v>0</v>
      </c>
    </row>
    <row r="13535" spans="1:4" x14ac:dyDescent="0.2">
      <c r="A13535">
        <v>103382</v>
      </c>
      <c r="B13535" t="s">
        <v>14219</v>
      </c>
      <c r="C13535" t="s">
        <v>54</v>
      </c>
      <c r="D13535">
        <v>0</v>
      </c>
    </row>
    <row r="13536" spans="1:4" x14ac:dyDescent="0.2">
      <c r="A13536">
        <v>103383</v>
      </c>
      <c r="B13536" t="s">
        <v>14220</v>
      </c>
      <c r="C13536" t="s">
        <v>54</v>
      </c>
      <c r="D13536">
        <v>1094.3599999999999</v>
      </c>
    </row>
    <row r="13537" spans="1:4" x14ac:dyDescent="0.2">
      <c r="A13537">
        <v>103373</v>
      </c>
      <c r="B13537" t="s">
        <v>14221</v>
      </c>
      <c r="C13537" t="s">
        <v>54</v>
      </c>
      <c r="D13537">
        <v>11.18</v>
      </c>
    </row>
    <row r="13538" spans="1:4" x14ac:dyDescent="0.2">
      <c r="A13538">
        <v>103384</v>
      </c>
      <c r="B13538" t="s">
        <v>14222</v>
      </c>
      <c r="C13538" t="s">
        <v>54</v>
      </c>
      <c r="D13538">
        <v>0</v>
      </c>
    </row>
    <row r="13539" spans="1:4" x14ac:dyDescent="0.2">
      <c r="A13539">
        <v>103385</v>
      </c>
      <c r="B13539" t="s">
        <v>14223</v>
      </c>
      <c r="C13539" t="s">
        <v>54</v>
      </c>
      <c r="D13539">
        <v>1764.59</v>
      </c>
    </row>
    <row r="13540" spans="1:4" x14ac:dyDescent="0.2">
      <c r="A13540">
        <v>103386</v>
      </c>
      <c r="B13540" t="s">
        <v>14224</v>
      </c>
      <c r="C13540" t="s">
        <v>54</v>
      </c>
      <c r="D13540">
        <v>0</v>
      </c>
    </row>
    <row r="13541" spans="1:4" x14ac:dyDescent="0.2">
      <c r="A13541">
        <v>103387</v>
      </c>
      <c r="B13541" t="s">
        <v>14225</v>
      </c>
      <c r="C13541" t="s">
        <v>54</v>
      </c>
      <c r="D13541">
        <v>3095.61</v>
      </c>
    </row>
    <row r="13542" spans="1:4" x14ac:dyDescent="0.2">
      <c r="A13542">
        <v>103388</v>
      </c>
      <c r="B13542" t="s">
        <v>14226</v>
      </c>
      <c r="C13542" t="s">
        <v>54</v>
      </c>
      <c r="D13542">
        <v>0</v>
      </c>
    </row>
    <row r="13543" spans="1:4" x14ac:dyDescent="0.2">
      <c r="A13543">
        <v>103374</v>
      </c>
      <c r="B13543" t="s">
        <v>14227</v>
      </c>
      <c r="C13543" t="s">
        <v>54</v>
      </c>
      <c r="D13543">
        <v>0</v>
      </c>
    </row>
    <row r="13544" spans="1:4" x14ac:dyDescent="0.2">
      <c r="A13544">
        <v>103389</v>
      </c>
      <c r="B13544" t="s">
        <v>14228</v>
      </c>
      <c r="C13544" t="s">
        <v>54</v>
      </c>
      <c r="D13544">
        <v>4603.67</v>
      </c>
    </row>
    <row r="13545" spans="1:4" x14ac:dyDescent="0.2">
      <c r="A13545">
        <v>103390</v>
      </c>
      <c r="B13545" t="s">
        <v>14229</v>
      </c>
      <c r="C13545" t="s">
        <v>54</v>
      </c>
      <c r="D13545">
        <v>0</v>
      </c>
    </row>
    <row r="13546" spans="1:4" x14ac:dyDescent="0.2">
      <c r="A13546">
        <v>103391</v>
      </c>
      <c r="B13546" t="s">
        <v>14230</v>
      </c>
      <c r="C13546" t="s">
        <v>54</v>
      </c>
      <c r="D13546">
        <v>3033.33</v>
      </c>
    </row>
    <row r="13547" spans="1:4" x14ac:dyDescent="0.2">
      <c r="A13547">
        <v>103375</v>
      </c>
      <c r="B13547" t="s">
        <v>14231</v>
      </c>
      <c r="C13547" t="s">
        <v>54</v>
      </c>
      <c r="D13547">
        <v>0</v>
      </c>
    </row>
    <row r="13548" spans="1:4" x14ac:dyDescent="0.2">
      <c r="A13548">
        <v>103392</v>
      </c>
      <c r="B13548" t="s">
        <v>14232</v>
      </c>
      <c r="C13548" t="s">
        <v>54</v>
      </c>
      <c r="D13548">
        <v>4957.43</v>
      </c>
    </row>
    <row r="13549" spans="1:4" x14ac:dyDescent="0.2">
      <c r="A13549">
        <v>103440</v>
      </c>
      <c r="B13549" t="s">
        <v>14233</v>
      </c>
      <c r="C13549" t="s">
        <v>77</v>
      </c>
      <c r="D13549">
        <v>407.2</v>
      </c>
    </row>
    <row r="13550" spans="1:4" x14ac:dyDescent="0.2">
      <c r="A13550">
        <v>103441</v>
      </c>
      <c r="B13550" t="s">
        <v>14234</v>
      </c>
      <c r="C13550" t="s">
        <v>77</v>
      </c>
      <c r="D13550">
        <v>412.53</v>
      </c>
    </row>
    <row r="13551" spans="1:4" x14ac:dyDescent="0.2">
      <c r="A13551">
        <v>103442</v>
      </c>
      <c r="B13551" t="s">
        <v>14235</v>
      </c>
      <c r="C13551" t="s">
        <v>77</v>
      </c>
      <c r="D13551">
        <v>541.17999999999995</v>
      </c>
    </row>
    <row r="13552" spans="1:4" x14ac:dyDescent="0.2">
      <c r="A13552">
        <v>103437</v>
      </c>
      <c r="B13552" t="s">
        <v>14236</v>
      </c>
      <c r="C13552" t="s">
        <v>77</v>
      </c>
      <c r="D13552">
        <v>181.89</v>
      </c>
    </row>
    <row r="13553" spans="1:4" x14ac:dyDescent="0.2">
      <c r="A13553">
        <v>103438</v>
      </c>
      <c r="B13553" t="s">
        <v>14237</v>
      </c>
      <c r="C13553" t="s">
        <v>77</v>
      </c>
      <c r="D13553">
        <v>181.89</v>
      </c>
    </row>
    <row r="13554" spans="1:4" x14ac:dyDescent="0.2">
      <c r="A13554">
        <v>103439</v>
      </c>
      <c r="B13554" t="s">
        <v>14238</v>
      </c>
      <c r="C13554" t="s">
        <v>77</v>
      </c>
      <c r="D13554">
        <v>214.8</v>
      </c>
    </row>
    <row r="13555" spans="1:4" x14ac:dyDescent="0.2">
      <c r="A13555">
        <v>88789</v>
      </c>
      <c r="B13555" t="s">
        <v>14239</v>
      </c>
      <c r="C13555" t="s">
        <v>59</v>
      </c>
      <c r="D13555">
        <v>507.05</v>
      </c>
    </row>
    <row r="13556" spans="1:4" x14ac:dyDescent="0.2">
      <c r="A13556">
        <v>88788</v>
      </c>
      <c r="B13556" t="s">
        <v>14240</v>
      </c>
      <c r="C13556" t="s">
        <v>59</v>
      </c>
      <c r="D13556">
        <v>423.38</v>
      </c>
    </row>
    <row r="13557" spans="1:4" x14ac:dyDescent="0.2">
      <c r="A13557">
        <v>87245</v>
      </c>
      <c r="B13557" t="s">
        <v>14241</v>
      </c>
      <c r="C13557" t="s">
        <v>59</v>
      </c>
      <c r="D13557">
        <v>385.03</v>
      </c>
    </row>
    <row r="13558" spans="1:4" x14ac:dyDescent="0.2">
      <c r="A13558">
        <v>87244</v>
      </c>
      <c r="B13558" t="s">
        <v>14242</v>
      </c>
      <c r="C13558" t="s">
        <v>59</v>
      </c>
      <c r="D13558">
        <v>322.04000000000002</v>
      </c>
    </row>
    <row r="13559" spans="1:4" x14ac:dyDescent="0.2">
      <c r="A13559">
        <v>104589</v>
      </c>
      <c r="B13559" t="s">
        <v>14243</v>
      </c>
      <c r="C13559" t="s">
        <v>59</v>
      </c>
      <c r="D13559">
        <v>316.20999999999998</v>
      </c>
    </row>
    <row r="13560" spans="1:4" x14ac:dyDescent="0.2">
      <c r="A13560">
        <v>104588</v>
      </c>
      <c r="B13560" t="s">
        <v>14244</v>
      </c>
      <c r="C13560" t="s">
        <v>59</v>
      </c>
      <c r="D13560">
        <v>265.19</v>
      </c>
    </row>
    <row r="13561" spans="1:4" x14ac:dyDescent="0.2">
      <c r="A13561">
        <v>104591</v>
      </c>
      <c r="B13561" t="s">
        <v>14245</v>
      </c>
      <c r="C13561" t="s">
        <v>59</v>
      </c>
      <c r="D13561">
        <v>343.19</v>
      </c>
    </row>
    <row r="13562" spans="1:4" x14ac:dyDescent="0.2">
      <c r="A13562">
        <v>104590</v>
      </c>
      <c r="B13562" t="s">
        <v>14246</v>
      </c>
      <c r="C13562" t="s">
        <v>59</v>
      </c>
      <c r="D13562">
        <v>288.54000000000002</v>
      </c>
    </row>
    <row r="13563" spans="1:4" x14ac:dyDescent="0.2">
      <c r="A13563">
        <v>87267</v>
      </c>
      <c r="B13563" t="s">
        <v>14247</v>
      </c>
      <c r="C13563" t="s">
        <v>59</v>
      </c>
      <c r="D13563">
        <v>70.94</v>
      </c>
    </row>
    <row r="13564" spans="1:4" x14ac:dyDescent="0.2">
      <c r="A13564">
        <v>104614</v>
      </c>
      <c r="B13564" t="s">
        <v>14248</v>
      </c>
      <c r="C13564" t="s">
        <v>59</v>
      </c>
      <c r="D13564">
        <v>75.8</v>
      </c>
    </row>
    <row r="13565" spans="1:4" x14ac:dyDescent="0.2">
      <c r="A13565">
        <v>104613</v>
      </c>
      <c r="B13565" t="s">
        <v>14249</v>
      </c>
      <c r="C13565" t="s">
        <v>59</v>
      </c>
      <c r="D13565">
        <v>69.37</v>
      </c>
    </row>
    <row r="13566" spans="1:4" x14ac:dyDescent="0.2">
      <c r="A13566">
        <v>87265</v>
      </c>
      <c r="B13566" t="s">
        <v>14250</v>
      </c>
      <c r="C13566" t="s">
        <v>59</v>
      </c>
      <c r="D13566">
        <v>66.040000000000006</v>
      </c>
    </row>
    <row r="13567" spans="1:4" x14ac:dyDescent="0.2">
      <c r="A13567">
        <v>87271</v>
      </c>
      <c r="B13567" t="s">
        <v>14251</v>
      </c>
      <c r="C13567" t="s">
        <v>59</v>
      </c>
      <c r="D13567">
        <v>74.319999999999993</v>
      </c>
    </row>
    <row r="13568" spans="1:4" x14ac:dyDescent="0.2">
      <c r="A13568">
        <v>87269</v>
      </c>
      <c r="B13568" t="s">
        <v>14252</v>
      </c>
      <c r="C13568" t="s">
        <v>59</v>
      </c>
      <c r="D13568">
        <v>69.36</v>
      </c>
    </row>
    <row r="13569" spans="1:4" x14ac:dyDescent="0.2">
      <c r="A13569">
        <v>87275</v>
      </c>
      <c r="B13569" t="s">
        <v>14253</v>
      </c>
      <c r="C13569" t="s">
        <v>59</v>
      </c>
      <c r="D13569">
        <v>79.72</v>
      </c>
    </row>
    <row r="13570" spans="1:4" x14ac:dyDescent="0.2">
      <c r="A13570">
        <v>87273</v>
      </c>
      <c r="B13570" t="s">
        <v>14254</v>
      </c>
      <c r="C13570" t="s">
        <v>59</v>
      </c>
      <c r="D13570">
        <v>73.099999999999994</v>
      </c>
    </row>
    <row r="13571" spans="1:4" x14ac:dyDescent="0.2">
      <c r="A13571">
        <v>104612</v>
      </c>
      <c r="B13571" t="s">
        <v>14255</v>
      </c>
      <c r="C13571" t="s">
        <v>59</v>
      </c>
      <c r="D13571">
        <v>104.29</v>
      </c>
    </row>
    <row r="13572" spans="1:4" x14ac:dyDescent="0.2">
      <c r="A13572">
        <v>104611</v>
      </c>
      <c r="B13572" t="s">
        <v>452</v>
      </c>
      <c r="C13572" t="s">
        <v>59</v>
      </c>
      <c r="D13572">
        <v>103.77</v>
      </c>
    </row>
    <row r="13573" spans="1:4" x14ac:dyDescent="0.2">
      <c r="A13573">
        <v>104618</v>
      </c>
      <c r="B13573" t="s">
        <v>14256</v>
      </c>
      <c r="C13573" t="s">
        <v>59</v>
      </c>
      <c r="D13573">
        <v>438.34</v>
      </c>
    </row>
    <row r="13574" spans="1:4" x14ac:dyDescent="0.2">
      <c r="A13574">
        <v>104616</v>
      </c>
      <c r="B13574" t="s">
        <v>14257</v>
      </c>
      <c r="C13574" t="s">
        <v>59</v>
      </c>
      <c r="D13574">
        <v>428.55</v>
      </c>
    </row>
    <row r="13575" spans="1:4" x14ac:dyDescent="0.2">
      <c r="A13575">
        <v>104617</v>
      </c>
      <c r="B13575" t="s">
        <v>14258</v>
      </c>
      <c r="C13575" t="s">
        <v>59</v>
      </c>
      <c r="D13575">
        <v>331.76</v>
      </c>
    </row>
    <row r="13576" spans="1:4" x14ac:dyDescent="0.2">
      <c r="A13576">
        <v>104615</v>
      </c>
      <c r="B13576" t="s">
        <v>14259</v>
      </c>
      <c r="C13576" t="s">
        <v>59</v>
      </c>
      <c r="D13576">
        <v>321.97000000000003</v>
      </c>
    </row>
    <row r="13577" spans="1:4" x14ac:dyDescent="0.2">
      <c r="A13577">
        <v>87247</v>
      </c>
      <c r="B13577" t="s">
        <v>14260</v>
      </c>
      <c r="C13577" t="s">
        <v>59</v>
      </c>
      <c r="D13577">
        <v>69.150000000000006</v>
      </c>
    </row>
    <row r="13578" spans="1:4" x14ac:dyDescent="0.2">
      <c r="A13578">
        <v>87248</v>
      </c>
      <c r="B13578" t="s">
        <v>14261</v>
      </c>
      <c r="C13578" t="s">
        <v>59</v>
      </c>
      <c r="D13578">
        <v>62.19</v>
      </c>
    </row>
    <row r="13579" spans="1:4" x14ac:dyDescent="0.2">
      <c r="A13579">
        <v>87246</v>
      </c>
      <c r="B13579" t="s">
        <v>14262</v>
      </c>
      <c r="C13579" t="s">
        <v>59</v>
      </c>
      <c r="D13579">
        <v>75.900000000000006</v>
      </c>
    </row>
    <row r="13580" spans="1:4" x14ac:dyDescent="0.2">
      <c r="A13580">
        <v>104601</v>
      </c>
      <c r="B13580" t="s">
        <v>14263</v>
      </c>
      <c r="C13580" t="s">
        <v>59</v>
      </c>
      <c r="D13580">
        <v>74.03</v>
      </c>
    </row>
    <row r="13581" spans="1:4" x14ac:dyDescent="0.2">
      <c r="A13581">
        <v>104603</v>
      </c>
      <c r="B13581" t="s">
        <v>14264</v>
      </c>
      <c r="C13581" t="s">
        <v>59</v>
      </c>
      <c r="D13581">
        <v>64.62</v>
      </c>
    </row>
    <row r="13582" spans="1:4" x14ac:dyDescent="0.2">
      <c r="A13582">
        <v>104599</v>
      </c>
      <c r="B13582" t="s">
        <v>14265</v>
      </c>
      <c r="C13582" t="s">
        <v>59</v>
      </c>
      <c r="D13582">
        <v>88.8</v>
      </c>
    </row>
    <row r="13583" spans="1:4" x14ac:dyDescent="0.2">
      <c r="A13583">
        <v>87250</v>
      </c>
      <c r="B13583" t="s">
        <v>14266</v>
      </c>
      <c r="C13583" t="s">
        <v>59</v>
      </c>
      <c r="D13583">
        <v>70.3</v>
      </c>
    </row>
    <row r="13584" spans="1:4" x14ac:dyDescent="0.2">
      <c r="A13584">
        <v>87251</v>
      </c>
      <c r="B13584" t="s">
        <v>14267</v>
      </c>
      <c r="C13584" t="s">
        <v>59</v>
      </c>
      <c r="D13584">
        <v>62.27</v>
      </c>
    </row>
    <row r="13585" spans="1:4" x14ac:dyDescent="0.2">
      <c r="A13585">
        <v>87249</v>
      </c>
      <c r="B13585" t="s">
        <v>14268</v>
      </c>
      <c r="C13585" t="s">
        <v>59</v>
      </c>
      <c r="D13585">
        <v>80.44</v>
      </c>
    </row>
    <row r="13586" spans="1:4" x14ac:dyDescent="0.2">
      <c r="A13586">
        <v>104606</v>
      </c>
      <c r="B13586" t="s">
        <v>14269</v>
      </c>
      <c r="C13586" t="s">
        <v>59</v>
      </c>
      <c r="D13586">
        <v>78.040000000000006</v>
      </c>
    </row>
    <row r="13587" spans="1:4" x14ac:dyDescent="0.2">
      <c r="A13587">
        <v>104607</v>
      </c>
      <c r="B13587" t="s">
        <v>14270</v>
      </c>
      <c r="C13587" t="s">
        <v>59</v>
      </c>
      <c r="D13587">
        <v>65.72</v>
      </c>
    </row>
    <row r="13588" spans="1:4" x14ac:dyDescent="0.2">
      <c r="A13588">
        <v>104605</v>
      </c>
      <c r="B13588" t="s">
        <v>14271</v>
      </c>
      <c r="C13588" t="s">
        <v>59</v>
      </c>
      <c r="D13588">
        <v>107.75</v>
      </c>
    </row>
    <row r="13589" spans="1:4" x14ac:dyDescent="0.2">
      <c r="A13589">
        <v>87256</v>
      </c>
      <c r="B13589" t="s">
        <v>14272</v>
      </c>
      <c r="C13589" t="s">
        <v>59</v>
      </c>
      <c r="D13589">
        <v>82.48</v>
      </c>
    </row>
    <row r="13590" spans="1:4" x14ac:dyDescent="0.2">
      <c r="A13590">
        <v>87257</v>
      </c>
      <c r="B13590" t="s">
        <v>440</v>
      </c>
      <c r="C13590" t="s">
        <v>59</v>
      </c>
      <c r="D13590">
        <v>73.400000000000006</v>
      </c>
    </row>
    <row r="13591" spans="1:4" x14ac:dyDescent="0.2">
      <c r="A13591">
        <v>87255</v>
      </c>
      <c r="B13591" t="s">
        <v>14273</v>
      </c>
      <c r="C13591" t="s">
        <v>59</v>
      </c>
      <c r="D13591">
        <v>93.71</v>
      </c>
    </row>
    <row r="13592" spans="1:4" x14ac:dyDescent="0.2">
      <c r="A13592">
        <v>104594</v>
      </c>
      <c r="B13592" t="s">
        <v>14274</v>
      </c>
      <c r="C13592" t="s">
        <v>59</v>
      </c>
      <c r="D13592">
        <v>84.45</v>
      </c>
    </row>
    <row r="13593" spans="1:4" x14ac:dyDescent="0.2">
      <c r="A13593">
        <v>104595</v>
      </c>
      <c r="B13593" t="s">
        <v>14275</v>
      </c>
      <c r="C13593" t="s">
        <v>59</v>
      </c>
      <c r="D13593">
        <v>73.73</v>
      </c>
    </row>
    <row r="13594" spans="1:4" x14ac:dyDescent="0.2">
      <c r="A13594">
        <v>104593</v>
      </c>
      <c r="B13594" t="s">
        <v>14276</v>
      </c>
      <c r="C13594" t="s">
        <v>59</v>
      </c>
      <c r="D13594">
        <v>97.02</v>
      </c>
    </row>
    <row r="13595" spans="1:4" x14ac:dyDescent="0.2">
      <c r="A13595">
        <v>87262</v>
      </c>
      <c r="B13595" t="s">
        <v>14277</v>
      </c>
      <c r="C13595" t="s">
        <v>59</v>
      </c>
      <c r="D13595">
        <v>146.28</v>
      </c>
    </row>
    <row r="13596" spans="1:4" x14ac:dyDescent="0.2">
      <c r="A13596">
        <v>87263</v>
      </c>
      <c r="B13596" t="s">
        <v>14278</v>
      </c>
      <c r="C13596" t="s">
        <v>59</v>
      </c>
      <c r="D13596">
        <v>136.66</v>
      </c>
    </row>
    <row r="13597" spans="1:4" x14ac:dyDescent="0.2">
      <c r="A13597">
        <v>87261</v>
      </c>
      <c r="B13597" t="s">
        <v>14279</v>
      </c>
      <c r="C13597" t="s">
        <v>59</v>
      </c>
      <c r="D13597">
        <v>158.94</v>
      </c>
    </row>
    <row r="13598" spans="1:4" x14ac:dyDescent="0.2">
      <c r="A13598">
        <v>104597</v>
      </c>
      <c r="B13598" t="s">
        <v>14280</v>
      </c>
      <c r="C13598" t="s">
        <v>59</v>
      </c>
      <c r="D13598">
        <v>148.66999999999999</v>
      </c>
    </row>
    <row r="13599" spans="1:4" x14ac:dyDescent="0.2">
      <c r="A13599">
        <v>104598</v>
      </c>
      <c r="B13599" t="s">
        <v>14281</v>
      </c>
      <c r="C13599" t="s">
        <v>59</v>
      </c>
      <c r="D13599">
        <v>137.11000000000001</v>
      </c>
    </row>
    <row r="13600" spans="1:4" x14ac:dyDescent="0.2">
      <c r="A13600">
        <v>104596</v>
      </c>
      <c r="B13600" t="s">
        <v>14282</v>
      </c>
      <c r="C13600" t="s">
        <v>59</v>
      </c>
      <c r="D13600">
        <v>162.91</v>
      </c>
    </row>
    <row r="13601" spans="1:4" x14ac:dyDescent="0.2">
      <c r="A13601">
        <v>88648</v>
      </c>
      <c r="B13601" t="s">
        <v>14283</v>
      </c>
      <c r="C13601" t="s">
        <v>54</v>
      </c>
      <c r="D13601">
        <v>8.59</v>
      </c>
    </row>
    <row r="13602" spans="1:4" x14ac:dyDescent="0.2">
      <c r="A13602">
        <v>88649</v>
      </c>
      <c r="B13602" t="s">
        <v>14284</v>
      </c>
      <c r="C13602" t="s">
        <v>54</v>
      </c>
      <c r="D13602">
        <v>9.74</v>
      </c>
    </row>
    <row r="13603" spans="1:4" x14ac:dyDescent="0.2">
      <c r="A13603">
        <v>88650</v>
      </c>
      <c r="B13603" t="s">
        <v>14285</v>
      </c>
      <c r="C13603" t="s">
        <v>54</v>
      </c>
      <c r="D13603">
        <v>13.26</v>
      </c>
    </row>
    <row r="13604" spans="1:4" x14ac:dyDescent="0.2">
      <c r="A13604">
        <v>104619</v>
      </c>
      <c r="B13604" t="s">
        <v>14286</v>
      </c>
      <c r="C13604" t="s">
        <v>54</v>
      </c>
      <c r="D13604">
        <v>15.76</v>
      </c>
    </row>
    <row r="13605" spans="1:4" x14ac:dyDescent="0.2">
      <c r="A13605">
        <v>103741</v>
      </c>
      <c r="B13605" t="s">
        <v>14287</v>
      </c>
      <c r="C13605" t="s">
        <v>77</v>
      </c>
      <c r="D13605">
        <v>0</v>
      </c>
    </row>
    <row r="13606" spans="1:4" x14ac:dyDescent="0.2">
      <c r="A13606">
        <v>103755</v>
      </c>
      <c r="B13606" t="s">
        <v>14288</v>
      </c>
      <c r="C13606" t="s">
        <v>54</v>
      </c>
      <c r="D13606">
        <v>0</v>
      </c>
    </row>
    <row r="13607" spans="1:4" x14ac:dyDescent="0.2">
      <c r="A13607">
        <v>103753</v>
      </c>
      <c r="B13607" t="s">
        <v>14289</v>
      </c>
      <c r="C13607" t="s">
        <v>54</v>
      </c>
      <c r="D13607">
        <v>0</v>
      </c>
    </row>
    <row r="13608" spans="1:4" x14ac:dyDescent="0.2">
      <c r="A13608">
        <v>103754</v>
      </c>
      <c r="B13608" t="s">
        <v>14290</v>
      </c>
      <c r="C13608" t="s">
        <v>54</v>
      </c>
      <c r="D13608">
        <v>0</v>
      </c>
    </row>
    <row r="13609" spans="1:4" x14ac:dyDescent="0.2">
      <c r="A13609">
        <v>103752</v>
      </c>
      <c r="B13609" t="s">
        <v>14291</v>
      </c>
      <c r="C13609" t="s">
        <v>54</v>
      </c>
      <c r="D13609">
        <v>0</v>
      </c>
    </row>
    <row r="13610" spans="1:4" x14ac:dyDescent="0.2">
      <c r="A13610">
        <v>103759</v>
      </c>
      <c r="B13610" t="s">
        <v>14292</v>
      </c>
      <c r="C13610" t="s">
        <v>54</v>
      </c>
      <c r="D13610">
        <v>0</v>
      </c>
    </row>
    <row r="13611" spans="1:4" x14ac:dyDescent="0.2">
      <c r="A13611">
        <v>103757</v>
      </c>
      <c r="B13611" t="s">
        <v>14293</v>
      </c>
      <c r="C13611" t="s">
        <v>54</v>
      </c>
      <c r="D13611">
        <v>0</v>
      </c>
    </row>
    <row r="13612" spans="1:4" x14ac:dyDescent="0.2">
      <c r="A13612">
        <v>103758</v>
      </c>
      <c r="B13612" t="s">
        <v>14294</v>
      </c>
      <c r="C13612" t="s">
        <v>54</v>
      </c>
      <c r="D13612">
        <v>0</v>
      </c>
    </row>
    <row r="13613" spans="1:4" x14ac:dyDescent="0.2">
      <c r="A13613">
        <v>103756</v>
      </c>
      <c r="B13613" t="s">
        <v>14295</v>
      </c>
      <c r="C13613" t="s">
        <v>54</v>
      </c>
      <c r="D13613">
        <v>0</v>
      </c>
    </row>
    <row r="13614" spans="1:4" x14ac:dyDescent="0.2">
      <c r="A13614">
        <v>103734</v>
      </c>
      <c r="B13614" t="s">
        <v>14296</v>
      </c>
      <c r="C13614" t="s">
        <v>77</v>
      </c>
      <c r="D13614">
        <v>0</v>
      </c>
    </row>
    <row r="13615" spans="1:4" x14ac:dyDescent="0.2">
      <c r="A13615">
        <v>103740</v>
      </c>
      <c r="B13615" t="s">
        <v>14297</v>
      </c>
      <c r="C13615" t="s">
        <v>77</v>
      </c>
      <c r="D13615">
        <v>0</v>
      </c>
    </row>
    <row r="13616" spans="1:4" x14ac:dyDescent="0.2">
      <c r="A13616">
        <v>103747</v>
      </c>
      <c r="B13616" t="s">
        <v>14298</v>
      </c>
      <c r="C13616" t="s">
        <v>54</v>
      </c>
      <c r="D13616">
        <v>0</v>
      </c>
    </row>
    <row r="13617" spans="1:4" x14ac:dyDescent="0.2">
      <c r="A13617">
        <v>103746</v>
      </c>
      <c r="B13617" t="s">
        <v>14299</v>
      </c>
      <c r="C13617" t="s">
        <v>54</v>
      </c>
      <c r="D13617">
        <v>0</v>
      </c>
    </row>
    <row r="13618" spans="1:4" x14ac:dyDescent="0.2">
      <c r="A13618">
        <v>103749</v>
      </c>
      <c r="B13618" t="s">
        <v>14300</v>
      </c>
      <c r="C13618" t="s">
        <v>54</v>
      </c>
      <c r="D13618">
        <v>0</v>
      </c>
    </row>
    <row r="13619" spans="1:4" x14ac:dyDescent="0.2">
      <c r="A13619">
        <v>103744</v>
      </c>
      <c r="B13619" t="s">
        <v>14301</v>
      </c>
      <c r="C13619" t="s">
        <v>54</v>
      </c>
      <c r="D13619">
        <v>0</v>
      </c>
    </row>
    <row r="13620" spans="1:4" x14ac:dyDescent="0.2">
      <c r="A13620">
        <v>103748</v>
      </c>
      <c r="B13620" t="s">
        <v>14302</v>
      </c>
      <c r="C13620" t="s">
        <v>54</v>
      </c>
      <c r="D13620">
        <v>0</v>
      </c>
    </row>
    <row r="13621" spans="1:4" x14ac:dyDescent="0.2">
      <c r="A13621">
        <v>103745</v>
      </c>
      <c r="B13621" t="s">
        <v>14303</v>
      </c>
      <c r="C13621" t="s">
        <v>54</v>
      </c>
      <c r="D13621">
        <v>0</v>
      </c>
    </row>
    <row r="13622" spans="1:4" x14ac:dyDescent="0.2">
      <c r="A13622">
        <v>103751</v>
      </c>
      <c r="B13622" t="s">
        <v>14304</v>
      </c>
      <c r="C13622" t="s">
        <v>54</v>
      </c>
      <c r="D13622">
        <v>0</v>
      </c>
    </row>
    <row r="13623" spans="1:4" x14ac:dyDescent="0.2">
      <c r="A13623">
        <v>103750</v>
      </c>
      <c r="B13623" t="s">
        <v>14305</v>
      </c>
      <c r="C13623" t="s">
        <v>54</v>
      </c>
      <c r="D13623">
        <v>0</v>
      </c>
    </row>
    <row r="13624" spans="1:4" x14ac:dyDescent="0.2">
      <c r="A13624">
        <v>103735</v>
      </c>
      <c r="B13624" t="s">
        <v>14306</v>
      </c>
      <c r="C13624" t="s">
        <v>77</v>
      </c>
      <c r="D13624">
        <v>0</v>
      </c>
    </row>
    <row r="13625" spans="1:4" x14ac:dyDescent="0.2">
      <c r="A13625">
        <v>103738</v>
      </c>
      <c r="B13625" t="s">
        <v>14307</v>
      </c>
      <c r="C13625" t="s">
        <v>77</v>
      </c>
      <c r="D13625">
        <v>0</v>
      </c>
    </row>
    <row r="13626" spans="1:4" x14ac:dyDescent="0.2">
      <c r="A13626">
        <v>103736</v>
      </c>
      <c r="B13626" t="s">
        <v>14308</v>
      </c>
      <c r="C13626" t="s">
        <v>77</v>
      </c>
      <c r="D13626">
        <v>0</v>
      </c>
    </row>
    <row r="13627" spans="1:4" x14ac:dyDescent="0.2">
      <c r="A13627">
        <v>103739</v>
      </c>
      <c r="B13627" t="s">
        <v>14309</v>
      </c>
      <c r="C13627" t="s">
        <v>77</v>
      </c>
      <c r="D13627">
        <v>0</v>
      </c>
    </row>
    <row r="13628" spans="1:4" x14ac:dyDescent="0.2">
      <c r="A13628">
        <v>103737</v>
      </c>
      <c r="B13628" t="s">
        <v>14310</v>
      </c>
      <c r="C13628" t="s">
        <v>77</v>
      </c>
      <c r="D13628">
        <v>0</v>
      </c>
    </row>
    <row r="13629" spans="1:4" x14ac:dyDescent="0.2">
      <c r="A13629">
        <v>103742</v>
      </c>
      <c r="B13629" t="s">
        <v>14311</v>
      </c>
      <c r="C13629" t="s">
        <v>77</v>
      </c>
      <c r="D13629">
        <v>0</v>
      </c>
    </row>
    <row r="13630" spans="1:4" x14ac:dyDescent="0.2">
      <c r="A13630">
        <v>103689</v>
      </c>
      <c r="B13630" t="s">
        <v>306</v>
      </c>
      <c r="C13630" t="s">
        <v>59</v>
      </c>
      <c r="D13630">
        <v>463.63</v>
      </c>
    </row>
    <row r="13631" spans="1:4" x14ac:dyDescent="0.2">
      <c r="A13631">
        <v>103702</v>
      </c>
      <c r="B13631" t="s">
        <v>14312</v>
      </c>
      <c r="C13631" t="s">
        <v>59</v>
      </c>
      <c r="D13631">
        <v>0</v>
      </c>
    </row>
    <row r="13632" spans="1:4" x14ac:dyDescent="0.2">
      <c r="A13632">
        <v>103700</v>
      </c>
      <c r="B13632" t="s">
        <v>14313</v>
      </c>
      <c r="C13632" t="s">
        <v>59</v>
      </c>
      <c r="D13632">
        <v>0</v>
      </c>
    </row>
    <row r="13633" spans="1:4" x14ac:dyDescent="0.2">
      <c r="A13633">
        <v>103698</v>
      </c>
      <c r="B13633" t="s">
        <v>14314</v>
      </c>
      <c r="C13633" t="s">
        <v>59</v>
      </c>
      <c r="D13633">
        <v>0</v>
      </c>
    </row>
    <row r="13634" spans="1:4" x14ac:dyDescent="0.2">
      <c r="A13634">
        <v>103703</v>
      </c>
      <c r="B13634" t="s">
        <v>14315</v>
      </c>
      <c r="C13634" t="s">
        <v>59</v>
      </c>
      <c r="D13634">
        <v>0</v>
      </c>
    </row>
    <row r="13635" spans="1:4" x14ac:dyDescent="0.2">
      <c r="A13635">
        <v>103701</v>
      </c>
      <c r="B13635" t="s">
        <v>14316</v>
      </c>
      <c r="C13635" t="s">
        <v>59</v>
      </c>
      <c r="D13635">
        <v>0</v>
      </c>
    </row>
    <row r="13636" spans="1:4" x14ac:dyDescent="0.2">
      <c r="A13636">
        <v>103699</v>
      </c>
      <c r="B13636" t="s">
        <v>14317</v>
      </c>
      <c r="C13636" t="s">
        <v>59</v>
      </c>
      <c r="D13636">
        <v>0</v>
      </c>
    </row>
    <row r="13637" spans="1:4" x14ac:dyDescent="0.2">
      <c r="A13637">
        <v>103704</v>
      </c>
      <c r="B13637" t="s">
        <v>14318</v>
      </c>
      <c r="C13637" t="s">
        <v>59</v>
      </c>
      <c r="D13637">
        <v>0</v>
      </c>
    </row>
    <row r="13638" spans="1:4" x14ac:dyDescent="0.2">
      <c r="A13638">
        <v>103706</v>
      </c>
      <c r="B13638" t="s">
        <v>14319</v>
      </c>
      <c r="C13638" t="s">
        <v>77</v>
      </c>
      <c r="D13638">
        <v>0</v>
      </c>
    </row>
    <row r="13639" spans="1:4" x14ac:dyDescent="0.2">
      <c r="A13639">
        <v>103707</v>
      </c>
      <c r="B13639" t="s">
        <v>14320</v>
      </c>
      <c r="C13639" t="s">
        <v>77</v>
      </c>
      <c r="D13639">
        <v>0</v>
      </c>
    </row>
    <row r="13640" spans="1:4" x14ac:dyDescent="0.2">
      <c r="A13640">
        <v>103708</v>
      </c>
      <c r="B13640" t="s">
        <v>14321</v>
      </c>
      <c r="C13640" t="s">
        <v>77</v>
      </c>
      <c r="D13640">
        <v>0</v>
      </c>
    </row>
    <row r="13641" spans="1:4" x14ac:dyDescent="0.2">
      <c r="A13641">
        <v>103709</v>
      </c>
      <c r="B13641" t="s">
        <v>14322</v>
      </c>
      <c r="C13641" t="s">
        <v>77</v>
      </c>
      <c r="D13641">
        <v>0</v>
      </c>
    </row>
    <row r="13642" spans="1:4" x14ac:dyDescent="0.2">
      <c r="A13642">
        <v>103710</v>
      </c>
      <c r="B13642" t="s">
        <v>14323</v>
      </c>
      <c r="C13642" t="s">
        <v>77</v>
      </c>
      <c r="D13642">
        <v>0</v>
      </c>
    </row>
    <row r="13643" spans="1:4" x14ac:dyDescent="0.2">
      <c r="A13643">
        <v>103711</v>
      </c>
      <c r="B13643" t="s">
        <v>14324</v>
      </c>
      <c r="C13643" t="s">
        <v>77</v>
      </c>
      <c r="D13643">
        <v>0</v>
      </c>
    </row>
    <row r="13644" spans="1:4" x14ac:dyDescent="0.2">
      <c r="A13644">
        <v>103712</v>
      </c>
      <c r="B13644" t="s">
        <v>14325</v>
      </c>
      <c r="C13644" t="s">
        <v>77</v>
      </c>
      <c r="D13644">
        <v>0</v>
      </c>
    </row>
    <row r="13645" spans="1:4" x14ac:dyDescent="0.2">
      <c r="A13645">
        <v>103713</v>
      </c>
      <c r="B13645" t="s">
        <v>14326</v>
      </c>
      <c r="C13645" t="s">
        <v>77</v>
      </c>
      <c r="D13645">
        <v>0</v>
      </c>
    </row>
    <row r="13646" spans="1:4" x14ac:dyDescent="0.2">
      <c r="A13646">
        <v>103714</v>
      </c>
      <c r="B13646" t="s">
        <v>14327</v>
      </c>
      <c r="C13646" t="s">
        <v>77</v>
      </c>
      <c r="D13646">
        <v>0</v>
      </c>
    </row>
    <row r="13647" spans="1:4" x14ac:dyDescent="0.2">
      <c r="A13647">
        <v>103715</v>
      </c>
      <c r="B13647" t="s">
        <v>14328</v>
      </c>
      <c r="C13647" t="s">
        <v>77</v>
      </c>
      <c r="D13647">
        <v>0</v>
      </c>
    </row>
    <row r="13648" spans="1:4" x14ac:dyDescent="0.2">
      <c r="A13648">
        <v>103716</v>
      </c>
      <c r="B13648" t="s">
        <v>14329</v>
      </c>
      <c r="C13648" t="s">
        <v>77</v>
      </c>
      <c r="D13648">
        <v>0</v>
      </c>
    </row>
    <row r="13649" spans="1:4" x14ac:dyDescent="0.2">
      <c r="A13649">
        <v>103717</v>
      </c>
      <c r="B13649" t="s">
        <v>14330</v>
      </c>
      <c r="C13649" t="s">
        <v>77</v>
      </c>
      <c r="D13649">
        <v>0</v>
      </c>
    </row>
    <row r="13650" spans="1:4" x14ac:dyDescent="0.2">
      <c r="A13650">
        <v>103718</v>
      </c>
      <c r="B13650" t="s">
        <v>14331</v>
      </c>
      <c r="C13650" t="s">
        <v>77</v>
      </c>
      <c r="D13650">
        <v>0</v>
      </c>
    </row>
    <row r="13651" spans="1:4" x14ac:dyDescent="0.2">
      <c r="A13651">
        <v>103719</v>
      </c>
      <c r="B13651" t="s">
        <v>14332</v>
      </c>
      <c r="C13651" t="s">
        <v>77</v>
      </c>
      <c r="D13651">
        <v>0</v>
      </c>
    </row>
    <row r="13652" spans="1:4" x14ac:dyDescent="0.2">
      <c r="A13652">
        <v>103720</v>
      </c>
      <c r="B13652" t="s">
        <v>14333</v>
      </c>
      <c r="C13652" t="s">
        <v>77</v>
      </c>
      <c r="D13652">
        <v>0</v>
      </c>
    </row>
    <row r="13653" spans="1:4" x14ac:dyDescent="0.2">
      <c r="A13653">
        <v>103721</v>
      </c>
      <c r="B13653" t="s">
        <v>14334</v>
      </c>
      <c r="C13653" t="s">
        <v>77</v>
      </c>
      <c r="D13653">
        <v>0</v>
      </c>
    </row>
    <row r="13654" spans="1:4" x14ac:dyDescent="0.2">
      <c r="A13654">
        <v>103705</v>
      </c>
      <c r="B13654" t="s">
        <v>14335</v>
      </c>
      <c r="C13654" t="s">
        <v>77</v>
      </c>
      <c r="D13654">
        <v>0</v>
      </c>
    </row>
    <row r="13655" spans="1:4" x14ac:dyDescent="0.2">
      <c r="A13655">
        <v>103722</v>
      </c>
      <c r="B13655" t="s">
        <v>14336</v>
      </c>
      <c r="C13655" t="s">
        <v>77</v>
      </c>
      <c r="D13655">
        <v>0</v>
      </c>
    </row>
    <row r="13656" spans="1:4" x14ac:dyDescent="0.2">
      <c r="A13656">
        <v>103723</v>
      </c>
      <c r="B13656" t="s">
        <v>14337</v>
      </c>
      <c r="C13656" t="s">
        <v>77</v>
      </c>
      <c r="D13656">
        <v>0</v>
      </c>
    </row>
    <row r="13657" spans="1:4" x14ac:dyDescent="0.2">
      <c r="A13657">
        <v>103724</v>
      </c>
      <c r="B13657" t="s">
        <v>14338</v>
      </c>
      <c r="C13657" t="s">
        <v>77</v>
      </c>
      <c r="D13657">
        <v>0</v>
      </c>
    </row>
    <row r="13658" spans="1:4" x14ac:dyDescent="0.2">
      <c r="A13658">
        <v>103725</v>
      </c>
      <c r="B13658" t="s">
        <v>14339</v>
      </c>
      <c r="C13658" t="s">
        <v>77</v>
      </c>
      <c r="D13658">
        <v>0</v>
      </c>
    </row>
    <row r="13659" spans="1:4" x14ac:dyDescent="0.2">
      <c r="A13659">
        <v>103726</v>
      </c>
      <c r="B13659" t="s">
        <v>14340</v>
      </c>
      <c r="C13659" t="s">
        <v>77</v>
      </c>
      <c r="D13659">
        <v>0</v>
      </c>
    </row>
    <row r="13660" spans="1:4" x14ac:dyDescent="0.2">
      <c r="A13660">
        <v>103727</v>
      </c>
      <c r="B13660" t="s">
        <v>14341</v>
      </c>
      <c r="C13660" t="s">
        <v>77</v>
      </c>
      <c r="D13660">
        <v>0</v>
      </c>
    </row>
    <row r="13661" spans="1:4" x14ac:dyDescent="0.2">
      <c r="A13661">
        <v>103728</v>
      </c>
      <c r="B13661" t="s">
        <v>14342</v>
      </c>
      <c r="C13661" t="s">
        <v>77</v>
      </c>
      <c r="D13661">
        <v>0</v>
      </c>
    </row>
    <row r="13662" spans="1:4" x14ac:dyDescent="0.2">
      <c r="A13662">
        <v>103729</v>
      </c>
      <c r="B13662" t="s">
        <v>14343</v>
      </c>
      <c r="C13662" t="s">
        <v>77</v>
      </c>
      <c r="D13662">
        <v>0</v>
      </c>
    </row>
    <row r="13663" spans="1:4" x14ac:dyDescent="0.2">
      <c r="A13663">
        <v>103730</v>
      </c>
      <c r="B13663" t="s">
        <v>14344</v>
      </c>
      <c r="C13663" t="s">
        <v>77</v>
      </c>
      <c r="D13663">
        <v>0</v>
      </c>
    </row>
    <row r="13664" spans="1:4" x14ac:dyDescent="0.2">
      <c r="A13664">
        <v>103731</v>
      </c>
      <c r="B13664" t="s">
        <v>14345</v>
      </c>
      <c r="C13664" t="s">
        <v>77</v>
      </c>
      <c r="D13664">
        <v>0</v>
      </c>
    </row>
    <row r="13665" spans="1:4" x14ac:dyDescent="0.2">
      <c r="A13665">
        <v>103732</v>
      </c>
      <c r="B13665" t="s">
        <v>14346</v>
      </c>
      <c r="C13665" t="s">
        <v>77</v>
      </c>
      <c r="D13665">
        <v>0</v>
      </c>
    </row>
    <row r="13666" spans="1:4" x14ac:dyDescent="0.2">
      <c r="A13666">
        <v>103733</v>
      </c>
      <c r="B13666" t="s">
        <v>14347</v>
      </c>
      <c r="C13666" t="s">
        <v>77</v>
      </c>
      <c r="D13666">
        <v>0</v>
      </c>
    </row>
    <row r="13667" spans="1:4" x14ac:dyDescent="0.2">
      <c r="A13667">
        <v>103696</v>
      </c>
      <c r="B13667" t="s">
        <v>14348</v>
      </c>
      <c r="C13667" t="s">
        <v>77</v>
      </c>
      <c r="D13667">
        <v>146.41</v>
      </c>
    </row>
    <row r="13668" spans="1:4" x14ac:dyDescent="0.2">
      <c r="A13668">
        <v>103697</v>
      </c>
      <c r="B13668" t="s">
        <v>14349</v>
      </c>
      <c r="C13668" t="s">
        <v>77</v>
      </c>
      <c r="D13668">
        <v>134.05000000000001</v>
      </c>
    </row>
    <row r="13669" spans="1:4" x14ac:dyDescent="0.2">
      <c r="A13669">
        <v>103695</v>
      </c>
      <c r="B13669" t="s">
        <v>14350</v>
      </c>
      <c r="C13669" t="s">
        <v>77</v>
      </c>
      <c r="D13669">
        <v>107.07</v>
      </c>
    </row>
    <row r="13670" spans="1:4" x14ac:dyDescent="0.2">
      <c r="A13670">
        <v>103694</v>
      </c>
      <c r="B13670" t="s">
        <v>14351</v>
      </c>
      <c r="C13670" t="s">
        <v>77</v>
      </c>
      <c r="D13670">
        <v>119.43</v>
      </c>
    </row>
    <row r="13671" spans="1:4" x14ac:dyDescent="0.2">
      <c r="A13671">
        <v>103690</v>
      </c>
      <c r="B13671" t="s">
        <v>14352</v>
      </c>
      <c r="C13671" t="s">
        <v>77</v>
      </c>
      <c r="D13671">
        <v>0</v>
      </c>
    </row>
    <row r="13672" spans="1:4" x14ac:dyDescent="0.2">
      <c r="A13672">
        <v>103693</v>
      </c>
      <c r="B13672" t="s">
        <v>14353</v>
      </c>
      <c r="C13672" t="s">
        <v>77</v>
      </c>
      <c r="D13672">
        <v>0</v>
      </c>
    </row>
    <row r="13673" spans="1:4" x14ac:dyDescent="0.2">
      <c r="A13673">
        <v>103692</v>
      </c>
      <c r="B13673" t="s">
        <v>14354</v>
      </c>
      <c r="C13673" t="s">
        <v>77</v>
      </c>
      <c r="D13673">
        <v>0</v>
      </c>
    </row>
    <row r="13674" spans="1:4" x14ac:dyDescent="0.2">
      <c r="A13674">
        <v>103691</v>
      </c>
      <c r="B13674" t="s">
        <v>14355</v>
      </c>
      <c r="C13674" t="s">
        <v>77</v>
      </c>
      <c r="D13674">
        <v>0</v>
      </c>
    </row>
    <row r="13675" spans="1:4" x14ac:dyDescent="0.2">
      <c r="A13675">
        <v>96987</v>
      </c>
      <c r="B13675" t="s">
        <v>14356</v>
      </c>
      <c r="C13675" t="s">
        <v>77</v>
      </c>
      <c r="D13675">
        <v>129.19</v>
      </c>
    </row>
    <row r="13676" spans="1:4" x14ac:dyDescent="0.2">
      <c r="A13676">
        <v>96989</v>
      </c>
      <c r="B13676" t="s">
        <v>14357</v>
      </c>
      <c r="C13676" t="s">
        <v>77</v>
      </c>
      <c r="D13676">
        <v>161.44999999999999</v>
      </c>
    </row>
    <row r="13677" spans="1:4" x14ac:dyDescent="0.2">
      <c r="A13677">
        <v>104749</v>
      </c>
      <c r="B13677" t="s">
        <v>14358</v>
      </c>
      <c r="C13677" t="s">
        <v>77</v>
      </c>
      <c r="D13677">
        <v>17.86</v>
      </c>
    </row>
    <row r="13678" spans="1:4" x14ac:dyDescent="0.2">
      <c r="A13678">
        <v>104750</v>
      </c>
      <c r="B13678" t="s">
        <v>14359</v>
      </c>
      <c r="C13678" t="s">
        <v>77</v>
      </c>
      <c r="D13678">
        <v>14.63</v>
      </c>
    </row>
    <row r="13679" spans="1:4" x14ac:dyDescent="0.2">
      <c r="A13679">
        <v>104751</v>
      </c>
      <c r="B13679" t="s">
        <v>14360</v>
      </c>
      <c r="C13679" t="s">
        <v>77</v>
      </c>
      <c r="D13679">
        <v>20.18</v>
      </c>
    </row>
    <row r="13680" spans="1:4" x14ac:dyDescent="0.2">
      <c r="A13680">
        <v>104752</v>
      </c>
      <c r="B13680" t="s">
        <v>14361</v>
      </c>
      <c r="C13680" t="s">
        <v>77</v>
      </c>
      <c r="D13680">
        <v>22.59</v>
      </c>
    </row>
    <row r="13681" spans="1:4" x14ac:dyDescent="0.2">
      <c r="A13681">
        <v>104753</v>
      </c>
      <c r="B13681" t="s">
        <v>14362</v>
      </c>
      <c r="C13681" t="s">
        <v>77</v>
      </c>
      <c r="D13681">
        <v>27.93</v>
      </c>
    </row>
    <row r="13682" spans="1:4" x14ac:dyDescent="0.2">
      <c r="A13682">
        <v>104754</v>
      </c>
      <c r="B13682" t="s">
        <v>14363</v>
      </c>
      <c r="C13682" t="s">
        <v>77</v>
      </c>
      <c r="D13682">
        <v>37.08</v>
      </c>
    </row>
    <row r="13683" spans="1:4" x14ac:dyDescent="0.2">
      <c r="A13683">
        <v>104755</v>
      </c>
      <c r="B13683" t="s">
        <v>14364</v>
      </c>
      <c r="C13683" t="s">
        <v>77</v>
      </c>
      <c r="D13683">
        <v>51.28</v>
      </c>
    </row>
    <row r="13684" spans="1:4" x14ac:dyDescent="0.2">
      <c r="A13684">
        <v>96982</v>
      </c>
      <c r="B13684" t="s">
        <v>14365</v>
      </c>
      <c r="C13684" t="s">
        <v>77</v>
      </c>
      <c r="D13684">
        <v>0</v>
      </c>
    </row>
    <row r="13685" spans="1:4" x14ac:dyDescent="0.2">
      <c r="A13685">
        <v>96993</v>
      </c>
      <c r="B13685" t="s">
        <v>14366</v>
      </c>
      <c r="C13685" t="s">
        <v>77</v>
      </c>
      <c r="D13685">
        <v>0</v>
      </c>
    </row>
    <row r="13686" spans="1:4" x14ac:dyDescent="0.2">
      <c r="A13686">
        <v>96990</v>
      </c>
      <c r="B13686" t="s">
        <v>14367</v>
      </c>
      <c r="C13686" t="s">
        <v>77</v>
      </c>
      <c r="D13686">
        <v>0</v>
      </c>
    </row>
    <row r="13687" spans="1:4" x14ac:dyDescent="0.2">
      <c r="A13687">
        <v>96991</v>
      </c>
      <c r="B13687" t="s">
        <v>14368</v>
      </c>
      <c r="C13687" t="s">
        <v>77</v>
      </c>
      <c r="D13687">
        <v>0</v>
      </c>
    </row>
    <row r="13688" spans="1:4" x14ac:dyDescent="0.2">
      <c r="A13688">
        <v>96992</v>
      </c>
      <c r="B13688" t="s">
        <v>14369</v>
      </c>
      <c r="C13688" t="s">
        <v>77</v>
      </c>
      <c r="D13688">
        <v>0</v>
      </c>
    </row>
    <row r="13689" spans="1:4" x14ac:dyDescent="0.2">
      <c r="A13689">
        <v>96994</v>
      </c>
      <c r="B13689" t="s">
        <v>14370</v>
      </c>
      <c r="C13689" t="s">
        <v>77</v>
      </c>
      <c r="D13689">
        <v>0</v>
      </c>
    </row>
    <row r="13690" spans="1:4" x14ac:dyDescent="0.2">
      <c r="A13690">
        <v>96973</v>
      </c>
      <c r="B13690" t="s">
        <v>14371</v>
      </c>
      <c r="C13690" t="s">
        <v>54</v>
      </c>
      <c r="D13690">
        <v>75.569999999999993</v>
      </c>
    </row>
    <row r="13691" spans="1:4" x14ac:dyDescent="0.2">
      <c r="A13691">
        <v>104743</v>
      </c>
      <c r="B13691" t="s">
        <v>14372</v>
      </c>
      <c r="C13691" t="s">
        <v>54</v>
      </c>
      <c r="D13691">
        <v>0</v>
      </c>
    </row>
    <row r="13692" spans="1:4" x14ac:dyDescent="0.2">
      <c r="A13692">
        <v>96977</v>
      </c>
      <c r="B13692" t="s">
        <v>14373</v>
      </c>
      <c r="C13692" t="s">
        <v>54</v>
      </c>
      <c r="D13692">
        <v>66.400000000000006</v>
      </c>
    </row>
    <row r="13693" spans="1:4" x14ac:dyDescent="0.2">
      <c r="A13693">
        <v>96974</v>
      </c>
      <c r="B13693" t="s">
        <v>14374</v>
      </c>
      <c r="C13693" t="s">
        <v>54</v>
      </c>
      <c r="D13693">
        <v>98.42</v>
      </c>
    </row>
    <row r="13694" spans="1:4" x14ac:dyDescent="0.2">
      <c r="A13694">
        <v>104744</v>
      </c>
      <c r="B13694" t="s">
        <v>14375</v>
      </c>
      <c r="C13694" t="s">
        <v>54</v>
      </c>
      <c r="D13694">
        <v>0</v>
      </c>
    </row>
    <row r="13695" spans="1:4" x14ac:dyDescent="0.2">
      <c r="A13695">
        <v>96978</v>
      </c>
      <c r="B13695" t="s">
        <v>14376</v>
      </c>
      <c r="C13695" t="s">
        <v>54</v>
      </c>
      <c r="D13695">
        <v>87.54</v>
      </c>
    </row>
    <row r="13696" spans="1:4" x14ac:dyDescent="0.2">
      <c r="A13696">
        <v>96975</v>
      </c>
      <c r="B13696" t="s">
        <v>14377</v>
      </c>
      <c r="C13696" t="s">
        <v>54</v>
      </c>
      <c r="D13696">
        <v>122.54</v>
      </c>
    </row>
    <row r="13697" spans="1:4" x14ac:dyDescent="0.2">
      <c r="A13697">
        <v>104745</v>
      </c>
      <c r="B13697" t="s">
        <v>14378</v>
      </c>
      <c r="C13697" t="s">
        <v>54</v>
      </c>
      <c r="D13697">
        <v>0</v>
      </c>
    </row>
    <row r="13698" spans="1:4" x14ac:dyDescent="0.2">
      <c r="A13698">
        <v>96979</v>
      </c>
      <c r="B13698" t="s">
        <v>14379</v>
      </c>
      <c r="C13698" t="s">
        <v>54</v>
      </c>
      <c r="D13698">
        <v>125.34</v>
      </c>
    </row>
    <row r="13699" spans="1:4" x14ac:dyDescent="0.2">
      <c r="A13699">
        <v>96976</v>
      </c>
      <c r="B13699" t="s">
        <v>14380</v>
      </c>
      <c r="C13699" t="s">
        <v>54</v>
      </c>
      <c r="D13699">
        <v>163.06</v>
      </c>
    </row>
    <row r="13700" spans="1:4" x14ac:dyDescent="0.2">
      <c r="A13700">
        <v>96984</v>
      </c>
      <c r="B13700" t="s">
        <v>14381</v>
      </c>
      <c r="C13700" t="s">
        <v>77</v>
      </c>
      <c r="D13700">
        <v>56.1</v>
      </c>
    </row>
    <row r="13701" spans="1:4" x14ac:dyDescent="0.2">
      <c r="A13701">
        <v>96980</v>
      </c>
      <c r="B13701" t="s">
        <v>14382</v>
      </c>
      <c r="C13701" t="s">
        <v>54</v>
      </c>
      <c r="D13701">
        <v>0</v>
      </c>
    </row>
    <row r="13702" spans="1:4" x14ac:dyDescent="0.2">
      <c r="A13702">
        <v>96986</v>
      </c>
      <c r="B13702" t="s">
        <v>14383</v>
      </c>
      <c r="C13702" t="s">
        <v>77</v>
      </c>
      <c r="D13702">
        <v>101.81</v>
      </c>
    </row>
    <row r="13703" spans="1:4" x14ac:dyDescent="0.2">
      <c r="A13703">
        <v>96985</v>
      </c>
      <c r="B13703" t="s">
        <v>14384</v>
      </c>
      <c r="C13703" t="s">
        <v>77</v>
      </c>
      <c r="D13703">
        <v>68.11</v>
      </c>
    </row>
    <row r="13704" spans="1:4" x14ac:dyDescent="0.2">
      <c r="A13704">
        <v>96988</v>
      </c>
      <c r="B13704" t="s">
        <v>14385</v>
      </c>
      <c r="C13704" t="s">
        <v>77</v>
      </c>
      <c r="D13704">
        <v>192.8</v>
      </c>
    </row>
    <row r="13705" spans="1:4" x14ac:dyDescent="0.2">
      <c r="A13705">
        <v>104746</v>
      </c>
      <c r="B13705" t="s">
        <v>14386</v>
      </c>
      <c r="C13705" t="s">
        <v>77</v>
      </c>
      <c r="D13705">
        <v>28.76</v>
      </c>
    </row>
    <row r="13706" spans="1:4" x14ac:dyDescent="0.2">
      <c r="A13706">
        <v>104747</v>
      </c>
      <c r="B13706" t="s">
        <v>14387</v>
      </c>
      <c r="C13706" t="s">
        <v>77</v>
      </c>
      <c r="D13706">
        <v>0</v>
      </c>
    </row>
    <row r="13707" spans="1:4" x14ac:dyDescent="0.2">
      <c r="A13707">
        <v>96983</v>
      </c>
      <c r="B13707" t="s">
        <v>14388</v>
      </c>
      <c r="C13707" t="s">
        <v>77</v>
      </c>
      <c r="D13707">
        <v>0</v>
      </c>
    </row>
    <row r="13708" spans="1:4" x14ac:dyDescent="0.2">
      <c r="A13708">
        <v>104748</v>
      </c>
      <c r="B13708" t="s">
        <v>14389</v>
      </c>
      <c r="C13708" t="s">
        <v>77</v>
      </c>
      <c r="D13708">
        <v>0</v>
      </c>
    </row>
    <row r="13709" spans="1:4" x14ac:dyDescent="0.2">
      <c r="A13709">
        <v>98463</v>
      </c>
      <c r="B13709" t="s">
        <v>14390</v>
      </c>
      <c r="C13709" t="s">
        <v>77</v>
      </c>
      <c r="D13709">
        <v>26.48</v>
      </c>
    </row>
    <row r="13710" spans="1:4" x14ac:dyDescent="0.2">
      <c r="A13710">
        <v>104827</v>
      </c>
      <c r="B13710" t="s">
        <v>14391</v>
      </c>
      <c r="C13710" t="s">
        <v>77</v>
      </c>
      <c r="D13710">
        <v>0</v>
      </c>
    </row>
    <row r="13711" spans="1:4" x14ac:dyDescent="0.2">
      <c r="A13711">
        <v>104828</v>
      </c>
      <c r="B13711" t="s">
        <v>14392</v>
      </c>
      <c r="C13711" t="s">
        <v>77</v>
      </c>
      <c r="D13711">
        <v>0</v>
      </c>
    </row>
    <row r="13712" spans="1:4" x14ac:dyDescent="0.2">
      <c r="A13712">
        <v>104824</v>
      </c>
      <c r="B13712" t="s">
        <v>14393</v>
      </c>
      <c r="C13712" t="s">
        <v>77</v>
      </c>
      <c r="D13712">
        <v>0</v>
      </c>
    </row>
    <row r="13713" spans="1:4" x14ac:dyDescent="0.2">
      <c r="A13713">
        <v>104826</v>
      </c>
      <c r="B13713" t="s">
        <v>14394</v>
      </c>
      <c r="C13713" t="s">
        <v>77</v>
      </c>
      <c r="D13713">
        <v>0</v>
      </c>
    </row>
    <row r="13714" spans="1:4" x14ac:dyDescent="0.2">
      <c r="A13714">
        <v>104825</v>
      </c>
      <c r="B13714" t="s">
        <v>14395</v>
      </c>
      <c r="C13714" t="s">
        <v>77</v>
      </c>
      <c r="D13714">
        <v>0</v>
      </c>
    </row>
    <row r="13715" spans="1:4" x14ac:dyDescent="0.2">
      <c r="A13715">
        <v>104993</v>
      </c>
      <c r="B13715" t="s">
        <v>14396</v>
      </c>
      <c r="C13715" t="s">
        <v>77</v>
      </c>
      <c r="D13715">
        <v>0</v>
      </c>
    </row>
    <row r="13716" spans="1:4" x14ac:dyDescent="0.2">
      <c r="A13716">
        <v>104994</v>
      </c>
      <c r="B13716" t="s">
        <v>14397</v>
      </c>
      <c r="C13716" t="s">
        <v>77</v>
      </c>
      <c r="D13716">
        <v>0</v>
      </c>
    </row>
    <row r="13717" spans="1:4" x14ac:dyDescent="0.2">
      <c r="A13717">
        <v>104995</v>
      </c>
      <c r="B13717" t="s">
        <v>14398</v>
      </c>
      <c r="C13717" t="s">
        <v>77</v>
      </c>
      <c r="D13717">
        <v>0</v>
      </c>
    </row>
    <row r="13718" spans="1:4" x14ac:dyDescent="0.2">
      <c r="A13718">
        <v>104996</v>
      </c>
      <c r="B13718" t="s">
        <v>14399</v>
      </c>
      <c r="C13718" t="s">
        <v>77</v>
      </c>
      <c r="D13718">
        <v>0</v>
      </c>
    </row>
    <row r="13719" spans="1:4" x14ac:dyDescent="0.2">
      <c r="A13719">
        <v>95676</v>
      </c>
      <c r="B13719" t="s">
        <v>14400</v>
      </c>
      <c r="C13719" t="s">
        <v>77</v>
      </c>
      <c r="D13719">
        <v>149.02000000000001</v>
      </c>
    </row>
    <row r="13720" spans="1:4" x14ac:dyDescent="0.2">
      <c r="A13720">
        <v>95677</v>
      </c>
      <c r="B13720" t="s">
        <v>14401</v>
      </c>
      <c r="C13720" t="s">
        <v>77</v>
      </c>
      <c r="D13720">
        <v>0</v>
      </c>
    </row>
    <row r="13721" spans="1:4" x14ac:dyDescent="0.2">
      <c r="A13721">
        <v>105135</v>
      </c>
      <c r="B13721" t="s">
        <v>14402</v>
      </c>
      <c r="C13721" t="s">
        <v>77</v>
      </c>
      <c r="D13721">
        <v>851.58</v>
      </c>
    </row>
    <row r="13722" spans="1:4" x14ac:dyDescent="0.2">
      <c r="A13722">
        <v>104998</v>
      </c>
      <c r="B13722" t="s">
        <v>14403</v>
      </c>
      <c r="C13722" t="s">
        <v>77</v>
      </c>
      <c r="D13722">
        <v>521.91999999999996</v>
      </c>
    </row>
    <row r="13723" spans="1:4" x14ac:dyDescent="0.2">
      <c r="A13723">
        <v>104997</v>
      </c>
      <c r="B13723" t="s">
        <v>14404</v>
      </c>
      <c r="C13723" t="s">
        <v>77</v>
      </c>
      <c r="D13723">
        <v>390.67</v>
      </c>
    </row>
    <row r="13724" spans="1:4" x14ac:dyDescent="0.2">
      <c r="A13724">
        <v>95673</v>
      </c>
      <c r="B13724" t="s">
        <v>14405</v>
      </c>
      <c r="C13724" t="s">
        <v>77</v>
      </c>
      <c r="D13724">
        <v>114.87</v>
      </c>
    </row>
    <row r="13725" spans="1:4" x14ac:dyDescent="0.2">
      <c r="A13725">
        <v>95674</v>
      </c>
      <c r="B13725" t="s">
        <v>14406</v>
      </c>
      <c r="C13725" t="s">
        <v>77</v>
      </c>
      <c r="D13725">
        <v>121.77</v>
      </c>
    </row>
    <row r="13726" spans="1:4" x14ac:dyDescent="0.2">
      <c r="A13726">
        <v>104992</v>
      </c>
      <c r="B13726" t="s">
        <v>14407</v>
      </c>
      <c r="C13726" t="s">
        <v>77</v>
      </c>
      <c r="D13726">
        <v>1188.19</v>
      </c>
    </row>
    <row r="13727" spans="1:4" x14ac:dyDescent="0.2">
      <c r="A13727">
        <v>95675</v>
      </c>
      <c r="B13727" t="s">
        <v>14408</v>
      </c>
      <c r="C13727" t="s">
        <v>77</v>
      </c>
      <c r="D13727">
        <v>150.26</v>
      </c>
    </row>
    <row r="13728" spans="1:4" x14ac:dyDescent="0.2">
      <c r="A13728">
        <v>95648</v>
      </c>
      <c r="B13728" t="s">
        <v>14409</v>
      </c>
      <c r="C13728" t="s">
        <v>77</v>
      </c>
      <c r="D13728">
        <v>585.66999999999996</v>
      </c>
    </row>
    <row r="13729" spans="1:4" x14ac:dyDescent="0.2">
      <c r="A13729">
        <v>95649</v>
      </c>
      <c r="B13729" t="s">
        <v>14410</v>
      </c>
      <c r="C13729" t="s">
        <v>77</v>
      </c>
      <c r="D13729">
        <v>1011.65</v>
      </c>
    </row>
    <row r="13730" spans="1:4" x14ac:dyDescent="0.2">
      <c r="A13730">
        <v>95650</v>
      </c>
      <c r="B13730" t="s">
        <v>14411</v>
      </c>
      <c r="C13730" t="s">
        <v>77</v>
      </c>
      <c r="D13730">
        <v>1477.79</v>
      </c>
    </row>
    <row r="13731" spans="1:4" x14ac:dyDescent="0.2">
      <c r="A13731">
        <v>95651</v>
      </c>
      <c r="B13731" t="s">
        <v>14412</v>
      </c>
      <c r="C13731" t="s">
        <v>77</v>
      </c>
      <c r="D13731">
        <v>1920.07</v>
      </c>
    </row>
    <row r="13732" spans="1:4" x14ac:dyDescent="0.2">
      <c r="A13732">
        <v>95652</v>
      </c>
      <c r="B13732" t="s">
        <v>14413</v>
      </c>
      <c r="C13732" t="s">
        <v>77</v>
      </c>
      <c r="D13732">
        <v>723.6</v>
      </c>
    </row>
    <row r="13733" spans="1:4" x14ac:dyDescent="0.2">
      <c r="A13733">
        <v>95653</v>
      </c>
      <c r="B13733" t="s">
        <v>14414</v>
      </c>
      <c r="C13733" t="s">
        <v>77</v>
      </c>
      <c r="D13733">
        <v>1285.68</v>
      </c>
    </row>
    <row r="13734" spans="1:4" x14ac:dyDescent="0.2">
      <c r="A13734">
        <v>95654</v>
      </c>
      <c r="B13734" t="s">
        <v>14415</v>
      </c>
      <c r="C13734" t="s">
        <v>77</v>
      </c>
      <c r="D13734">
        <v>1893.39</v>
      </c>
    </row>
    <row r="13735" spans="1:4" x14ac:dyDescent="0.2">
      <c r="A13735">
        <v>95655</v>
      </c>
      <c r="B13735" t="s">
        <v>14416</v>
      </c>
      <c r="C13735" t="s">
        <v>77</v>
      </c>
      <c r="D13735">
        <v>2470.54</v>
      </c>
    </row>
    <row r="13736" spans="1:4" x14ac:dyDescent="0.2">
      <c r="A13736">
        <v>95657</v>
      </c>
      <c r="B13736" t="s">
        <v>14417</v>
      </c>
      <c r="C13736" t="s">
        <v>77</v>
      </c>
      <c r="D13736">
        <v>290.47000000000003</v>
      </c>
    </row>
    <row r="13737" spans="1:4" x14ac:dyDescent="0.2">
      <c r="A13737">
        <v>95658</v>
      </c>
      <c r="B13737" t="s">
        <v>14418</v>
      </c>
      <c r="C13737" t="s">
        <v>77</v>
      </c>
      <c r="D13737">
        <v>528.61</v>
      </c>
    </row>
    <row r="13738" spans="1:4" x14ac:dyDescent="0.2">
      <c r="A13738">
        <v>95659</v>
      </c>
      <c r="B13738" t="s">
        <v>14419</v>
      </c>
      <c r="C13738" t="s">
        <v>77</v>
      </c>
      <c r="D13738">
        <v>786.61</v>
      </c>
    </row>
    <row r="13739" spans="1:4" x14ac:dyDescent="0.2">
      <c r="A13739">
        <v>95660</v>
      </c>
      <c r="B13739" t="s">
        <v>14420</v>
      </c>
      <c r="C13739" t="s">
        <v>77</v>
      </c>
      <c r="D13739">
        <v>1030.99</v>
      </c>
    </row>
    <row r="13740" spans="1:4" x14ac:dyDescent="0.2">
      <c r="A13740">
        <v>95661</v>
      </c>
      <c r="B13740" t="s">
        <v>14421</v>
      </c>
      <c r="C13740" t="s">
        <v>77</v>
      </c>
      <c r="D13740">
        <v>359.86</v>
      </c>
    </row>
    <row r="13741" spans="1:4" x14ac:dyDescent="0.2">
      <c r="A13741">
        <v>95662</v>
      </c>
      <c r="B13741" t="s">
        <v>14422</v>
      </c>
      <c r="C13741" t="s">
        <v>77</v>
      </c>
      <c r="D13741">
        <v>666.05</v>
      </c>
    </row>
    <row r="13742" spans="1:4" x14ac:dyDescent="0.2">
      <c r="A13742">
        <v>95663</v>
      </c>
      <c r="B13742" t="s">
        <v>14423</v>
      </c>
      <c r="C13742" t="s">
        <v>77</v>
      </c>
      <c r="D13742">
        <v>996.07</v>
      </c>
    </row>
    <row r="13743" spans="1:4" x14ac:dyDescent="0.2">
      <c r="A13743">
        <v>95664</v>
      </c>
      <c r="B13743" t="s">
        <v>14424</v>
      </c>
      <c r="C13743" t="s">
        <v>77</v>
      </c>
      <c r="D13743">
        <v>1307.6099999999999</v>
      </c>
    </row>
    <row r="13744" spans="1:4" x14ac:dyDescent="0.2">
      <c r="A13744">
        <v>95665</v>
      </c>
      <c r="B13744" t="s">
        <v>14425</v>
      </c>
      <c r="C13744" t="s">
        <v>77</v>
      </c>
      <c r="D13744">
        <v>321.61</v>
      </c>
    </row>
    <row r="13745" spans="1:4" x14ac:dyDescent="0.2">
      <c r="A13745">
        <v>95666</v>
      </c>
      <c r="B13745" t="s">
        <v>14426</v>
      </c>
      <c r="C13745" t="s">
        <v>77</v>
      </c>
      <c r="D13745">
        <v>569</v>
      </c>
    </row>
    <row r="13746" spans="1:4" x14ac:dyDescent="0.2">
      <c r="A13746">
        <v>95667</v>
      </c>
      <c r="B13746" t="s">
        <v>14427</v>
      </c>
      <c r="C13746" t="s">
        <v>77</v>
      </c>
      <c r="D13746">
        <v>842.54</v>
      </c>
    </row>
    <row r="13747" spans="1:4" x14ac:dyDescent="0.2">
      <c r="A13747">
        <v>95668</v>
      </c>
      <c r="B13747" t="s">
        <v>14428</v>
      </c>
      <c r="C13747" t="s">
        <v>77</v>
      </c>
      <c r="D13747">
        <v>1100.58</v>
      </c>
    </row>
    <row r="13748" spans="1:4" x14ac:dyDescent="0.2">
      <c r="A13748">
        <v>95669</v>
      </c>
      <c r="B13748" t="s">
        <v>14429</v>
      </c>
      <c r="C13748" t="s">
        <v>77</v>
      </c>
      <c r="D13748">
        <v>387.37</v>
      </c>
    </row>
    <row r="13749" spans="1:4" x14ac:dyDescent="0.2">
      <c r="A13749">
        <v>95670</v>
      </c>
      <c r="B13749" t="s">
        <v>14430</v>
      </c>
      <c r="C13749" t="s">
        <v>77</v>
      </c>
      <c r="D13749">
        <v>699.43</v>
      </c>
    </row>
    <row r="13750" spans="1:4" x14ac:dyDescent="0.2">
      <c r="A13750">
        <v>95671</v>
      </c>
      <c r="B13750" t="s">
        <v>14431</v>
      </c>
      <c r="C13750" t="s">
        <v>77</v>
      </c>
      <c r="D13750">
        <v>1041</v>
      </c>
    </row>
    <row r="13751" spans="1:4" x14ac:dyDescent="0.2">
      <c r="A13751">
        <v>95672</v>
      </c>
      <c r="B13751" t="s">
        <v>14432</v>
      </c>
      <c r="C13751" t="s">
        <v>77</v>
      </c>
      <c r="D13751">
        <v>1362.95</v>
      </c>
    </row>
    <row r="13752" spans="1:4" x14ac:dyDescent="0.2">
      <c r="A13752">
        <v>97741</v>
      </c>
      <c r="B13752" t="s">
        <v>14433</v>
      </c>
      <c r="C13752" t="s">
        <v>77</v>
      </c>
      <c r="D13752">
        <v>161.86000000000001</v>
      </c>
    </row>
    <row r="13753" spans="1:4" x14ac:dyDescent="0.2">
      <c r="A13753">
        <v>95641</v>
      </c>
      <c r="B13753" t="s">
        <v>14434</v>
      </c>
      <c r="C13753" t="s">
        <v>77</v>
      </c>
      <c r="D13753">
        <v>288.67</v>
      </c>
    </row>
    <row r="13754" spans="1:4" x14ac:dyDescent="0.2">
      <c r="A13754">
        <v>95642</v>
      </c>
      <c r="B13754" t="s">
        <v>14435</v>
      </c>
      <c r="C13754" t="s">
        <v>77</v>
      </c>
      <c r="D13754">
        <v>427.02</v>
      </c>
    </row>
    <row r="13755" spans="1:4" x14ac:dyDescent="0.2">
      <c r="A13755">
        <v>95643</v>
      </c>
      <c r="B13755" t="s">
        <v>14436</v>
      </c>
      <c r="C13755" t="s">
        <v>77</v>
      </c>
      <c r="D13755">
        <v>558.5</v>
      </c>
    </row>
    <row r="13756" spans="1:4" x14ac:dyDescent="0.2">
      <c r="A13756">
        <v>95644</v>
      </c>
      <c r="B13756" t="s">
        <v>14437</v>
      </c>
      <c r="C13756" t="s">
        <v>77</v>
      </c>
      <c r="D13756">
        <v>210.93</v>
      </c>
    </row>
    <row r="13757" spans="1:4" x14ac:dyDescent="0.2">
      <c r="A13757">
        <v>95645</v>
      </c>
      <c r="B13757" t="s">
        <v>14438</v>
      </c>
      <c r="C13757" t="s">
        <v>77</v>
      </c>
      <c r="D13757">
        <v>385.84</v>
      </c>
    </row>
    <row r="13758" spans="1:4" x14ac:dyDescent="0.2">
      <c r="A13758">
        <v>95646</v>
      </c>
      <c r="B13758" t="s">
        <v>14439</v>
      </c>
      <c r="C13758" t="s">
        <v>77</v>
      </c>
      <c r="D13758">
        <v>575.20000000000005</v>
      </c>
    </row>
    <row r="13759" spans="1:4" x14ac:dyDescent="0.2">
      <c r="A13759">
        <v>95647</v>
      </c>
      <c r="B13759" t="s">
        <v>14440</v>
      </c>
      <c r="C13759" t="s">
        <v>77</v>
      </c>
      <c r="D13759">
        <v>754.14</v>
      </c>
    </row>
    <row r="13760" spans="1:4" x14ac:dyDescent="0.2">
      <c r="A13760">
        <v>95636</v>
      </c>
      <c r="B13760" t="s">
        <v>14441</v>
      </c>
      <c r="C13760" t="s">
        <v>77</v>
      </c>
      <c r="D13760">
        <v>357.68</v>
      </c>
    </row>
    <row r="13761" spans="1:4" x14ac:dyDescent="0.2">
      <c r="A13761">
        <v>95637</v>
      </c>
      <c r="B13761" t="s">
        <v>14442</v>
      </c>
      <c r="C13761" t="s">
        <v>77</v>
      </c>
      <c r="D13761">
        <v>470.41</v>
      </c>
    </row>
    <row r="13762" spans="1:4" x14ac:dyDescent="0.2">
      <c r="A13762">
        <v>95638</v>
      </c>
      <c r="B13762" t="s">
        <v>14443</v>
      </c>
      <c r="C13762" t="s">
        <v>77</v>
      </c>
      <c r="D13762">
        <v>578.82000000000005</v>
      </c>
    </row>
    <row r="13763" spans="1:4" x14ac:dyDescent="0.2">
      <c r="A13763">
        <v>95639</v>
      </c>
      <c r="B13763" t="s">
        <v>14444</v>
      </c>
      <c r="C13763" t="s">
        <v>77</v>
      </c>
      <c r="D13763">
        <v>788.96</v>
      </c>
    </row>
    <row r="13764" spans="1:4" x14ac:dyDescent="0.2">
      <c r="A13764">
        <v>95634</v>
      </c>
      <c r="B13764" t="s">
        <v>14445</v>
      </c>
      <c r="C13764" t="s">
        <v>77</v>
      </c>
      <c r="D13764">
        <v>196.23</v>
      </c>
    </row>
    <row r="13765" spans="1:4" x14ac:dyDescent="0.2">
      <c r="A13765">
        <v>95635</v>
      </c>
      <c r="B13765" t="s">
        <v>14446</v>
      </c>
      <c r="C13765" t="s">
        <v>77</v>
      </c>
      <c r="D13765">
        <v>206.41</v>
      </c>
    </row>
    <row r="13766" spans="1:4" x14ac:dyDescent="0.2">
      <c r="A13766">
        <v>98751</v>
      </c>
      <c r="B13766" t="s">
        <v>14447</v>
      </c>
      <c r="C13766" t="s">
        <v>54</v>
      </c>
      <c r="D13766">
        <v>138.77000000000001</v>
      </c>
    </row>
    <row r="13767" spans="1:4" x14ac:dyDescent="0.2">
      <c r="A13767">
        <v>98746</v>
      </c>
      <c r="B13767" t="s">
        <v>14448</v>
      </c>
      <c r="C13767" t="s">
        <v>54</v>
      </c>
      <c r="D13767">
        <v>65.790000000000006</v>
      </c>
    </row>
    <row r="13768" spans="1:4" x14ac:dyDescent="0.2">
      <c r="A13768">
        <v>98753</v>
      </c>
      <c r="B13768" t="s">
        <v>14449</v>
      </c>
      <c r="C13768" t="s">
        <v>54</v>
      </c>
      <c r="D13768">
        <v>255.2</v>
      </c>
    </row>
    <row r="13769" spans="1:4" x14ac:dyDescent="0.2">
      <c r="A13769">
        <v>98750</v>
      </c>
      <c r="B13769" t="s">
        <v>14450</v>
      </c>
      <c r="C13769" t="s">
        <v>54</v>
      </c>
      <c r="D13769">
        <v>95.79</v>
      </c>
    </row>
    <row r="13770" spans="1:4" x14ac:dyDescent="0.2">
      <c r="A13770">
        <v>98749</v>
      </c>
      <c r="B13770" t="s">
        <v>14451</v>
      </c>
      <c r="C13770" t="s">
        <v>54</v>
      </c>
      <c r="D13770">
        <v>79.33</v>
      </c>
    </row>
    <row r="13771" spans="1:4" x14ac:dyDescent="0.2">
      <c r="A13771">
        <v>98752</v>
      </c>
      <c r="B13771" t="s">
        <v>14452</v>
      </c>
      <c r="C13771" t="s">
        <v>54</v>
      </c>
      <c r="D13771">
        <v>190.63</v>
      </c>
    </row>
    <row r="13772" spans="1:4" x14ac:dyDescent="0.2">
      <c r="A13772">
        <v>98529</v>
      </c>
      <c r="B13772" t="s">
        <v>14453</v>
      </c>
      <c r="C13772" t="s">
        <v>77</v>
      </c>
      <c r="D13772">
        <v>71.209999999999994</v>
      </c>
    </row>
    <row r="13773" spans="1:4" x14ac:dyDescent="0.2">
      <c r="A13773">
        <v>98530</v>
      </c>
      <c r="B13773" t="s">
        <v>14454</v>
      </c>
      <c r="C13773" t="s">
        <v>77</v>
      </c>
      <c r="D13773">
        <v>139.79</v>
      </c>
    </row>
    <row r="13774" spans="1:4" x14ac:dyDescent="0.2">
      <c r="A13774">
        <v>98531</v>
      </c>
      <c r="B13774" t="s">
        <v>14455</v>
      </c>
      <c r="C13774" t="s">
        <v>77</v>
      </c>
      <c r="D13774">
        <v>368.39</v>
      </c>
    </row>
    <row r="13775" spans="1:4" x14ac:dyDescent="0.2">
      <c r="A13775">
        <v>98524</v>
      </c>
      <c r="B13775" t="s">
        <v>14456</v>
      </c>
      <c r="C13775" t="s">
        <v>59</v>
      </c>
      <c r="D13775">
        <v>4.51</v>
      </c>
    </row>
    <row r="13776" spans="1:4" x14ac:dyDescent="0.2">
      <c r="A13776">
        <v>98525</v>
      </c>
      <c r="B13776" t="s">
        <v>14457</v>
      </c>
      <c r="C13776" t="s">
        <v>59</v>
      </c>
      <c r="D13776">
        <v>0.63</v>
      </c>
    </row>
    <row r="13777" spans="1:4" x14ac:dyDescent="0.2">
      <c r="A13777">
        <v>98533</v>
      </c>
      <c r="B13777" t="s">
        <v>14458</v>
      </c>
      <c r="C13777" t="s">
        <v>77</v>
      </c>
      <c r="D13777">
        <v>116.93</v>
      </c>
    </row>
    <row r="13778" spans="1:4" x14ac:dyDescent="0.2">
      <c r="A13778">
        <v>98534</v>
      </c>
      <c r="B13778" t="s">
        <v>14459</v>
      </c>
      <c r="C13778" t="s">
        <v>77</v>
      </c>
      <c r="D13778">
        <v>323.86</v>
      </c>
    </row>
    <row r="13779" spans="1:4" x14ac:dyDescent="0.2">
      <c r="A13779">
        <v>98535</v>
      </c>
      <c r="B13779" t="s">
        <v>14460</v>
      </c>
      <c r="C13779" t="s">
        <v>77</v>
      </c>
      <c r="D13779">
        <v>674.97</v>
      </c>
    </row>
    <row r="13780" spans="1:4" x14ac:dyDescent="0.2">
      <c r="A13780">
        <v>98532</v>
      </c>
      <c r="B13780" t="s">
        <v>14461</v>
      </c>
      <c r="C13780" t="s">
        <v>77</v>
      </c>
      <c r="D13780">
        <v>31.36</v>
      </c>
    </row>
    <row r="13781" spans="1:4" x14ac:dyDescent="0.2">
      <c r="A13781">
        <v>98526</v>
      </c>
      <c r="B13781" t="s">
        <v>14462</v>
      </c>
      <c r="C13781" t="s">
        <v>77</v>
      </c>
      <c r="D13781">
        <v>121.41</v>
      </c>
    </row>
    <row r="13782" spans="1:4" x14ac:dyDescent="0.2">
      <c r="A13782">
        <v>98527</v>
      </c>
      <c r="B13782" t="s">
        <v>14463</v>
      </c>
      <c r="C13782" t="s">
        <v>77</v>
      </c>
      <c r="D13782">
        <v>201.5</v>
      </c>
    </row>
    <row r="13783" spans="1:4" x14ac:dyDescent="0.2">
      <c r="A13783">
        <v>98528</v>
      </c>
      <c r="B13783" t="s">
        <v>14464</v>
      </c>
      <c r="C13783" t="s">
        <v>77</v>
      </c>
      <c r="D13783">
        <v>265.57</v>
      </c>
    </row>
    <row r="13784" spans="1:4" x14ac:dyDescent="0.2">
      <c r="A13784">
        <v>94232</v>
      </c>
      <c r="B13784" t="s">
        <v>14465</v>
      </c>
      <c r="C13784" t="s">
        <v>77</v>
      </c>
      <c r="D13784">
        <v>2.77</v>
      </c>
    </row>
    <row r="13785" spans="1:4" x14ac:dyDescent="0.2">
      <c r="A13785">
        <v>100434</v>
      </c>
      <c r="B13785" t="s">
        <v>14466</v>
      </c>
      <c r="C13785" t="s">
        <v>54</v>
      </c>
      <c r="D13785">
        <v>165.08</v>
      </c>
    </row>
    <row r="13786" spans="1:4" x14ac:dyDescent="0.2">
      <c r="A13786">
        <v>94229</v>
      </c>
      <c r="B13786" t="s">
        <v>14467</v>
      </c>
      <c r="C13786" t="s">
        <v>54</v>
      </c>
      <c r="D13786">
        <v>184.95</v>
      </c>
    </row>
    <row r="13787" spans="1:4" x14ac:dyDescent="0.2">
      <c r="A13787">
        <v>94227</v>
      </c>
      <c r="B13787" t="s">
        <v>14468</v>
      </c>
      <c r="C13787" t="s">
        <v>54</v>
      </c>
      <c r="D13787">
        <v>70.5</v>
      </c>
    </row>
    <row r="13788" spans="1:4" x14ac:dyDescent="0.2">
      <c r="A13788">
        <v>94228</v>
      </c>
      <c r="B13788" t="s">
        <v>14469</v>
      </c>
      <c r="C13788" t="s">
        <v>54</v>
      </c>
      <c r="D13788">
        <v>95.48</v>
      </c>
    </row>
    <row r="13789" spans="1:4" x14ac:dyDescent="0.2">
      <c r="A13789">
        <v>94219</v>
      </c>
      <c r="B13789" t="s">
        <v>14470</v>
      </c>
      <c r="C13789" t="s">
        <v>54</v>
      </c>
      <c r="D13789">
        <v>45.95</v>
      </c>
    </row>
    <row r="13790" spans="1:4" x14ac:dyDescent="0.2">
      <c r="A13790">
        <v>94220</v>
      </c>
      <c r="B13790" t="s">
        <v>14471</v>
      </c>
      <c r="C13790" t="s">
        <v>54</v>
      </c>
      <c r="D13790">
        <v>63.71</v>
      </c>
    </row>
    <row r="13791" spans="1:4" x14ac:dyDescent="0.2">
      <c r="A13791">
        <v>100326</v>
      </c>
      <c r="B13791" t="s">
        <v>14472</v>
      </c>
      <c r="C13791" t="s">
        <v>54</v>
      </c>
      <c r="D13791">
        <v>0</v>
      </c>
    </row>
    <row r="13792" spans="1:4" x14ac:dyDescent="0.2">
      <c r="A13792">
        <v>94221</v>
      </c>
      <c r="B13792" t="s">
        <v>14473</v>
      </c>
      <c r="C13792" t="s">
        <v>54</v>
      </c>
      <c r="D13792">
        <v>39.340000000000003</v>
      </c>
    </row>
    <row r="13793" spans="1:4" x14ac:dyDescent="0.2">
      <c r="A13793">
        <v>94222</v>
      </c>
      <c r="B13793" t="s">
        <v>14474</v>
      </c>
      <c r="C13793" t="s">
        <v>54</v>
      </c>
      <c r="D13793">
        <v>57.1</v>
      </c>
    </row>
    <row r="13794" spans="1:4" x14ac:dyDescent="0.2">
      <c r="A13794">
        <v>94451</v>
      </c>
      <c r="B13794" t="s">
        <v>14475</v>
      </c>
      <c r="C13794" t="s">
        <v>54</v>
      </c>
      <c r="D13794">
        <v>93.12</v>
      </c>
    </row>
    <row r="13795" spans="1:4" x14ac:dyDescent="0.2">
      <c r="A13795">
        <v>94223</v>
      </c>
      <c r="B13795" t="s">
        <v>14476</v>
      </c>
      <c r="C13795" t="s">
        <v>54</v>
      </c>
      <c r="D13795">
        <v>83.2</v>
      </c>
    </row>
    <row r="13796" spans="1:4" x14ac:dyDescent="0.2">
      <c r="A13796">
        <v>100325</v>
      </c>
      <c r="B13796" t="s">
        <v>14477</v>
      </c>
      <c r="C13796" t="s">
        <v>54</v>
      </c>
      <c r="D13796">
        <v>90.45</v>
      </c>
    </row>
    <row r="13797" spans="1:4" x14ac:dyDescent="0.2">
      <c r="A13797">
        <v>94224</v>
      </c>
      <c r="B13797" t="s">
        <v>14478</v>
      </c>
      <c r="C13797" t="s">
        <v>54</v>
      </c>
      <c r="D13797">
        <v>26.03</v>
      </c>
    </row>
    <row r="13798" spans="1:4" x14ac:dyDescent="0.2">
      <c r="A13798">
        <v>102653</v>
      </c>
      <c r="B13798" t="s">
        <v>14479</v>
      </c>
      <c r="C13798" t="s">
        <v>59</v>
      </c>
      <c r="D13798">
        <v>0</v>
      </c>
    </row>
    <row r="13799" spans="1:4" x14ac:dyDescent="0.2">
      <c r="A13799">
        <v>100330</v>
      </c>
      <c r="B13799" t="s">
        <v>14480</v>
      </c>
      <c r="C13799" t="s">
        <v>59</v>
      </c>
      <c r="D13799">
        <v>27.63</v>
      </c>
    </row>
    <row r="13800" spans="1:4" x14ac:dyDescent="0.2">
      <c r="A13800">
        <v>100331</v>
      </c>
      <c r="B13800" t="s">
        <v>14481</v>
      </c>
      <c r="C13800" t="s">
        <v>59</v>
      </c>
      <c r="D13800">
        <v>33.35</v>
      </c>
    </row>
    <row r="13801" spans="1:4" x14ac:dyDescent="0.2">
      <c r="A13801">
        <v>100328</v>
      </c>
      <c r="B13801" t="s">
        <v>14482</v>
      </c>
      <c r="C13801" t="s">
        <v>59</v>
      </c>
      <c r="D13801">
        <v>20.309999999999999</v>
      </c>
    </row>
    <row r="13802" spans="1:4" x14ac:dyDescent="0.2">
      <c r="A13802">
        <v>100329</v>
      </c>
      <c r="B13802" t="s">
        <v>14483</v>
      </c>
      <c r="C13802" t="s">
        <v>59</v>
      </c>
      <c r="D13802">
        <v>23.66</v>
      </c>
    </row>
    <row r="13803" spans="1:4" x14ac:dyDescent="0.2">
      <c r="A13803">
        <v>94231</v>
      </c>
      <c r="B13803" t="s">
        <v>14484</v>
      </c>
      <c r="C13803" t="s">
        <v>54</v>
      </c>
      <c r="D13803">
        <v>57.11</v>
      </c>
    </row>
    <row r="13804" spans="1:4" x14ac:dyDescent="0.2">
      <c r="A13804">
        <v>100435</v>
      </c>
      <c r="B13804" t="s">
        <v>14485</v>
      </c>
      <c r="C13804" t="s">
        <v>54</v>
      </c>
      <c r="D13804">
        <v>64.989999999999995</v>
      </c>
    </row>
    <row r="13805" spans="1:4" x14ac:dyDescent="0.2">
      <c r="A13805">
        <v>100327</v>
      </c>
      <c r="B13805" t="s">
        <v>14486</v>
      </c>
      <c r="C13805" t="s">
        <v>54</v>
      </c>
      <c r="D13805">
        <v>64.209999999999994</v>
      </c>
    </row>
    <row r="13806" spans="1:4" x14ac:dyDescent="0.2">
      <c r="A13806">
        <v>94226</v>
      </c>
      <c r="B13806" t="s">
        <v>14487</v>
      </c>
      <c r="C13806" t="s">
        <v>59</v>
      </c>
      <c r="D13806">
        <v>20.56</v>
      </c>
    </row>
    <row r="13807" spans="1:4" x14ac:dyDescent="0.2">
      <c r="A13807">
        <v>94201</v>
      </c>
      <c r="B13807" t="s">
        <v>14488</v>
      </c>
      <c r="C13807" t="s">
        <v>59</v>
      </c>
      <c r="D13807">
        <v>96.36</v>
      </c>
    </row>
    <row r="13808" spans="1:4" x14ac:dyDescent="0.2">
      <c r="A13808">
        <v>94204</v>
      </c>
      <c r="B13808" t="s">
        <v>14489</v>
      </c>
      <c r="C13808" t="s">
        <v>59</v>
      </c>
      <c r="D13808">
        <v>102.06</v>
      </c>
    </row>
    <row r="13809" spans="1:4" x14ac:dyDescent="0.2">
      <c r="A13809">
        <v>94447</v>
      </c>
      <c r="B13809" t="s">
        <v>14490</v>
      </c>
      <c r="C13809" t="s">
        <v>59</v>
      </c>
      <c r="D13809">
        <v>96.36</v>
      </c>
    </row>
    <row r="13810" spans="1:4" x14ac:dyDescent="0.2">
      <c r="A13810">
        <v>94448</v>
      </c>
      <c r="B13810" t="s">
        <v>14491</v>
      </c>
      <c r="C13810" t="s">
        <v>59</v>
      </c>
      <c r="D13810">
        <v>102.06</v>
      </c>
    </row>
    <row r="13811" spans="1:4" x14ac:dyDescent="0.2">
      <c r="A13811">
        <v>94445</v>
      </c>
      <c r="B13811" t="s">
        <v>14492</v>
      </c>
      <c r="C13811" t="s">
        <v>59</v>
      </c>
      <c r="D13811">
        <v>96.36</v>
      </c>
    </row>
    <row r="13812" spans="1:4" x14ac:dyDescent="0.2">
      <c r="A13812">
        <v>94446</v>
      </c>
      <c r="B13812" t="s">
        <v>14493</v>
      </c>
      <c r="C13812" t="s">
        <v>59</v>
      </c>
      <c r="D13812">
        <v>102.06</v>
      </c>
    </row>
    <row r="13813" spans="1:4" x14ac:dyDescent="0.2">
      <c r="A13813">
        <v>94440</v>
      </c>
      <c r="B13813" t="s">
        <v>14494</v>
      </c>
      <c r="C13813" t="s">
        <v>59</v>
      </c>
      <c r="D13813">
        <v>68.900000000000006</v>
      </c>
    </row>
    <row r="13814" spans="1:4" x14ac:dyDescent="0.2">
      <c r="A13814">
        <v>94441</v>
      </c>
      <c r="B13814" t="s">
        <v>14495</v>
      </c>
      <c r="C13814" t="s">
        <v>59</v>
      </c>
      <c r="D13814">
        <v>72.25</v>
      </c>
    </row>
    <row r="13815" spans="1:4" x14ac:dyDescent="0.2">
      <c r="A13815">
        <v>94195</v>
      </c>
      <c r="B13815" t="s">
        <v>14496</v>
      </c>
      <c r="C13815" t="s">
        <v>59</v>
      </c>
      <c r="D13815">
        <v>68.900000000000006</v>
      </c>
    </row>
    <row r="13816" spans="1:4" x14ac:dyDescent="0.2">
      <c r="A13816">
        <v>94198</v>
      </c>
      <c r="B13816" t="s">
        <v>14497</v>
      </c>
      <c r="C13816" t="s">
        <v>59</v>
      </c>
      <c r="D13816">
        <v>72.25</v>
      </c>
    </row>
    <row r="13817" spans="1:4" x14ac:dyDescent="0.2">
      <c r="A13817">
        <v>94442</v>
      </c>
      <c r="B13817" t="s">
        <v>14498</v>
      </c>
      <c r="C13817" t="s">
        <v>59</v>
      </c>
      <c r="D13817">
        <v>68.900000000000006</v>
      </c>
    </row>
    <row r="13818" spans="1:4" x14ac:dyDescent="0.2">
      <c r="A13818">
        <v>94443</v>
      </c>
      <c r="B13818" t="s">
        <v>14499</v>
      </c>
      <c r="C13818" t="s">
        <v>59</v>
      </c>
      <c r="D13818">
        <v>72.25</v>
      </c>
    </row>
    <row r="13819" spans="1:4" x14ac:dyDescent="0.2">
      <c r="A13819">
        <v>94213</v>
      </c>
      <c r="B13819" t="s">
        <v>14500</v>
      </c>
      <c r="C13819" t="s">
        <v>59</v>
      </c>
      <c r="D13819">
        <v>64.11</v>
      </c>
    </row>
    <row r="13820" spans="1:4" x14ac:dyDescent="0.2">
      <c r="A13820">
        <v>94189</v>
      </c>
      <c r="B13820" t="s">
        <v>14501</v>
      </c>
      <c r="C13820" t="s">
        <v>59</v>
      </c>
      <c r="D13820">
        <v>48.66</v>
      </c>
    </row>
    <row r="13821" spans="1:4" x14ac:dyDescent="0.2">
      <c r="A13821">
        <v>94192</v>
      </c>
      <c r="B13821" t="s">
        <v>14502</v>
      </c>
      <c r="C13821" t="s">
        <v>59</v>
      </c>
      <c r="D13821">
        <v>51.2</v>
      </c>
    </row>
    <row r="13822" spans="1:4" x14ac:dyDescent="0.2">
      <c r="A13822">
        <v>94444</v>
      </c>
      <c r="B13822" t="s">
        <v>14503</v>
      </c>
      <c r="C13822" t="s">
        <v>59</v>
      </c>
      <c r="D13822">
        <v>948.37</v>
      </c>
    </row>
    <row r="13823" spans="1:4" x14ac:dyDescent="0.2">
      <c r="A13823">
        <v>94218</v>
      </c>
      <c r="B13823" t="s">
        <v>14504</v>
      </c>
      <c r="C13823" t="s">
        <v>59</v>
      </c>
      <c r="D13823">
        <v>127.66</v>
      </c>
    </row>
    <row r="13824" spans="1:4" x14ac:dyDescent="0.2">
      <c r="A13824">
        <v>94216</v>
      </c>
      <c r="B13824" t="s">
        <v>14505</v>
      </c>
      <c r="C13824" t="s">
        <v>59</v>
      </c>
      <c r="D13824">
        <v>181.87</v>
      </c>
    </row>
    <row r="13825" spans="1:4" x14ac:dyDescent="0.2">
      <c r="A13825">
        <v>94449</v>
      </c>
      <c r="B13825" t="s">
        <v>14506</v>
      </c>
      <c r="C13825" t="s">
        <v>59</v>
      </c>
      <c r="D13825">
        <v>63.56</v>
      </c>
    </row>
    <row r="13826" spans="1:4" x14ac:dyDescent="0.2">
      <c r="A13826">
        <v>94210</v>
      </c>
      <c r="B13826" t="s">
        <v>14507</v>
      </c>
      <c r="C13826" t="s">
        <v>59</v>
      </c>
      <c r="D13826">
        <v>51.68</v>
      </c>
    </row>
    <row r="13827" spans="1:4" x14ac:dyDescent="0.2">
      <c r="A13827">
        <v>94207</v>
      </c>
      <c r="B13827" t="s">
        <v>14508</v>
      </c>
      <c r="C13827" t="s">
        <v>59</v>
      </c>
      <c r="D13827">
        <v>48.63</v>
      </c>
    </row>
    <row r="13828" spans="1:4" x14ac:dyDescent="0.2">
      <c r="A13828">
        <v>102109</v>
      </c>
      <c r="B13828" t="s">
        <v>14509</v>
      </c>
      <c r="C13828" t="s">
        <v>77</v>
      </c>
      <c r="D13828">
        <v>75.5</v>
      </c>
    </row>
    <row r="13829" spans="1:4" x14ac:dyDescent="0.2">
      <c r="A13829">
        <v>102110</v>
      </c>
      <c r="B13829" t="s">
        <v>14510</v>
      </c>
      <c r="C13829" t="s">
        <v>77</v>
      </c>
      <c r="D13829">
        <v>254.34</v>
      </c>
    </row>
    <row r="13830" spans="1:4" x14ac:dyDescent="0.2">
      <c r="A13830">
        <v>103656</v>
      </c>
      <c r="B13830" t="s">
        <v>14511</v>
      </c>
      <c r="C13830" t="s">
        <v>77</v>
      </c>
      <c r="D13830">
        <v>232051.22</v>
      </c>
    </row>
    <row r="13831" spans="1:4" x14ac:dyDescent="0.2">
      <c r="A13831">
        <v>102105</v>
      </c>
      <c r="B13831" t="s">
        <v>14512</v>
      </c>
      <c r="C13831" t="s">
        <v>77</v>
      </c>
      <c r="D13831">
        <v>36294.29</v>
      </c>
    </row>
    <row r="13832" spans="1:4" x14ac:dyDescent="0.2">
      <c r="A13832">
        <v>102106</v>
      </c>
      <c r="B13832" t="s">
        <v>14513</v>
      </c>
      <c r="C13832" t="s">
        <v>77</v>
      </c>
      <c r="D13832">
        <v>45647.47</v>
      </c>
    </row>
    <row r="13833" spans="1:4" x14ac:dyDescent="0.2">
      <c r="A13833">
        <v>102107</v>
      </c>
      <c r="B13833" t="s">
        <v>14514</v>
      </c>
      <c r="C13833" t="s">
        <v>77</v>
      </c>
      <c r="D13833">
        <v>63862.76</v>
      </c>
    </row>
    <row r="13834" spans="1:4" x14ac:dyDescent="0.2">
      <c r="A13834">
        <v>102102</v>
      </c>
      <c r="B13834" t="s">
        <v>14515</v>
      </c>
      <c r="C13834" t="s">
        <v>77</v>
      </c>
      <c r="D13834">
        <v>20514.09</v>
      </c>
    </row>
    <row r="13835" spans="1:4" x14ac:dyDescent="0.2">
      <c r="A13835">
        <v>102108</v>
      </c>
      <c r="B13835" t="s">
        <v>14516</v>
      </c>
      <c r="C13835" t="s">
        <v>77</v>
      </c>
      <c r="D13835">
        <v>74436.36</v>
      </c>
    </row>
    <row r="13836" spans="1:4" x14ac:dyDescent="0.2">
      <c r="A13836">
        <v>102103</v>
      </c>
      <c r="B13836" t="s">
        <v>14517</v>
      </c>
      <c r="C13836" t="s">
        <v>77</v>
      </c>
      <c r="D13836">
        <v>22870.41</v>
      </c>
    </row>
    <row r="13837" spans="1:4" x14ac:dyDescent="0.2">
      <c r="A13837">
        <v>103654</v>
      </c>
      <c r="B13837" t="s">
        <v>14518</v>
      </c>
      <c r="C13837" t="s">
        <v>77</v>
      </c>
      <c r="D13837">
        <v>120996.49</v>
      </c>
    </row>
    <row r="13838" spans="1:4" x14ac:dyDescent="0.2">
      <c r="A13838">
        <v>102104</v>
      </c>
      <c r="B13838" t="s">
        <v>14519</v>
      </c>
      <c r="C13838" t="s">
        <v>77</v>
      </c>
      <c r="D13838">
        <v>29453.49</v>
      </c>
    </row>
    <row r="13839" spans="1:4" x14ac:dyDescent="0.2">
      <c r="A13839">
        <v>103655</v>
      </c>
      <c r="B13839" t="s">
        <v>14520</v>
      </c>
      <c r="C13839" t="s">
        <v>77</v>
      </c>
      <c r="D13839">
        <v>165856.13</v>
      </c>
    </row>
    <row r="13840" spans="1:4" x14ac:dyDescent="0.2">
      <c r="A13840">
        <v>105473</v>
      </c>
      <c r="B13840" t="s">
        <v>14521</v>
      </c>
      <c r="C13840" t="s">
        <v>2018</v>
      </c>
      <c r="D13840">
        <v>0</v>
      </c>
    </row>
    <row r="13841" spans="1:4" x14ac:dyDescent="0.2">
      <c r="A13841">
        <v>105414</v>
      </c>
      <c r="B13841" t="s">
        <v>14522</v>
      </c>
      <c r="C13841" t="s">
        <v>2018</v>
      </c>
      <c r="D13841">
        <v>0</v>
      </c>
    </row>
    <row r="13842" spans="1:4" x14ac:dyDescent="0.2">
      <c r="A13842">
        <v>105424</v>
      </c>
      <c r="B13842" t="s">
        <v>14523</v>
      </c>
      <c r="C13842" t="s">
        <v>2018</v>
      </c>
      <c r="D13842">
        <v>0</v>
      </c>
    </row>
    <row r="13843" spans="1:4" x14ac:dyDescent="0.2">
      <c r="A13843">
        <v>105448</v>
      </c>
      <c r="B13843" t="s">
        <v>14524</v>
      </c>
      <c r="C13843" t="s">
        <v>2018</v>
      </c>
      <c r="D13843">
        <v>0</v>
      </c>
    </row>
    <row r="13844" spans="1:4" x14ac:dyDescent="0.2">
      <c r="A13844">
        <v>105409</v>
      </c>
      <c r="B13844" t="s">
        <v>14525</v>
      </c>
      <c r="C13844" t="s">
        <v>2018</v>
      </c>
      <c r="D13844">
        <v>0</v>
      </c>
    </row>
    <row r="13845" spans="1:4" x14ac:dyDescent="0.2">
      <c r="A13845">
        <v>105415</v>
      </c>
      <c r="B13845" t="s">
        <v>14526</v>
      </c>
      <c r="C13845" t="s">
        <v>2018</v>
      </c>
      <c r="D13845">
        <v>0</v>
      </c>
    </row>
    <row r="13846" spans="1:4" x14ac:dyDescent="0.2">
      <c r="A13846">
        <v>105487</v>
      </c>
      <c r="B13846" t="s">
        <v>14527</v>
      </c>
      <c r="C13846" t="s">
        <v>2018</v>
      </c>
      <c r="D13846">
        <v>0</v>
      </c>
    </row>
    <row r="13847" spans="1:4" x14ac:dyDescent="0.2">
      <c r="A13847">
        <v>105451</v>
      </c>
      <c r="B13847" t="s">
        <v>14528</v>
      </c>
      <c r="C13847" t="s">
        <v>2018</v>
      </c>
      <c r="D13847">
        <v>0</v>
      </c>
    </row>
    <row r="13848" spans="1:4" x14ac:dyDescent="0.2">
      <c r="A13848">
        <v>105454</v>
      </c>
      <c r="B13848" t="s">
        <v>14529</v>
      </c>
      <c r="C13848" t="s">
        <v>2018</v>
      </c>
      <c r="D13848">
        <v>0</v>
      </c>
    </row>
    <row r="13849" spans="1:4" x14ac:dyDescent="0.2">
      <c r="A13849">
        <v>105411</v>
      </c>
      <c r="B13849" t="s">
        <v>14530</v>
      </c>
      <c r="C13849" t="s">
        <v>2018</v>
      </c>
      <c r="D13849">
        <v>0</v>
      </c>
    </row>
    <row r="13850" spans="1:4" x14ac:dyDescent="0.2">
      <c r="A13850">
        <v>105419</v>
      </c>
      <c r="B13850" t="s">
        <v>14531</v>
      </c>
      <c r="C13850" t="s">
        <v>2018</v>
      </c>
      <c r="D13850">
        <v>0</v>
      </c>
    </row>
    <row r="13851" spans="1:4" x14ac:dyDescent="0.2">
      <c r="A13851">
        <v>105443</v>
      </c>
      <c r="B13851" t="s">
        <v>14532</v>
      </c>
      <c r="C13851" t="s">
        <v>2018</v>
      </c>
      <c r="D13851">
        <v>0</v>
      </c>
    </row>
    <row r="13852" spans="1:4" x14ac:dyDescent="0.2">
      <c r="A13852">
        <v>105455</v>
      </c>
      <c r="B13852" t="s">
        <v>14533</v>
      </c>
      <c r="C13852" t="s">
        <v>2018</v>
      </c>
      <c r="D13852">
        <v>0</v>
      </c>
    </row>
    <row r="13853" spans="1:4" x14ac:dyDescent="0.2">
      <c r="A13853">
        <v>105412</v>
      </c>
      <c r="B13853" t="s">
        <v>14534</v>
      </c>
      <c r="C13853" t="s">
        <v>2018</v>
      </c>
      <c r="D13853">
        <v>0</v>
      </c>
    </row>
    <row r="13854" spans="1:4" x14ac:dyDescent="0.2">
      <c r="A13854">
        <v>105420</v>
      </c>
      <c r="B13854" t="s">
        <v>14535</v>
      </c>
      <c r="C13854" t="s">
        <v>2018</v>
      </c>
      <c r="D13854">
        <v>0</v>
      </c>
    </row>
    <row r="13855" spans="1:4" x14ac:dyDescent="0.2">
      <c r="A13855">
        <v>105444</v>
      </c>
      <c r="B13855" t="s">
        <v>14536</v>
      </c>
      <c r="C13855" t="s">
        <v>2018</v>
      </c>
      <c r="D13855">
        <v>0</v>
      </c>
    </row>
    <row r="13856" spans="1:4" x14ac:dyDescent="0.2">
      <c r="A13856">
        <v>105456</v>
      </c>
      <c r="B13856" t="s">
        <v>14537</v>
      </c>
      <c r="C13856" t="s">
        <v>2018</v>
      </c>
      <c r="D13856">
        <v>0</v>
      </c>
    </row>
    <row r="13857" spans="1:4" x14ac:dyDescent="0.2">
      <c r="A13857">
        <v>105478</v>
      </c>
      <c r="B13857" t="s">
        <v>14538</v>
      </c>
      <c r="C13857" t="s">
        <v>2018</v>
      </c>
      <c r="D13857">
        <v>0</v>
      </c>
    </row>
    <row r="13858" spans="1:4" x14ac:dyDescent="0.2">
      <c r="A13858">
        <v>105421</v>
      </c>
      <c r="B13858" t="s">
        <v>14539</v>
      </c>
      <c r="C13858" t="s">
        <v>2018</v>
      </c>
      <c r="D13858">
        <v>0</v>
      </c>
    </row>
    <row r="13859" spans="1:4" x14ac:dyDescent="0.2">
      <c r="A13859">
        <v>105445</v>
      </c>
      <c r="B13859" t="s">
        <v>14540</v>
      </c>
      <c r="C13859" t="s">
        <v>2018</v>
      </c>
      <c r="D13859">
        <v>0</v>
      </c>
    </row>
    <row r="13860" spans="1:4" x14ac:dyDescent="0.2">
      <c r="A13860">
        <v>105453</v>
      </c>
      <c r="B13860" t="s">
        <v>14541</v>
      </c>
      <c r="C13860" t="s">
        <v>2018</v>
      </c>
      <c r="D13860">
        <v>0</v>
      </c>
    </row>
    <row r="13861" spans="1:4" x14ac:dyDescent="0.2">
      <c r="A13861">
        <v>105497</v>
      </c>
      <c r="B13861" t="s">
        <v>14542</v>
      </c>
      <c r="C13861" t="s">
        <v>2018</v>
      </c>
      <c r="D13861">
        <v>0</v>
      </c>
    </row>
    <row r="13862" spans="1:4" x14ac:dyDescent="0.2">
      <c r="A13862">
        <v>105418</v>
      </c>
      <c r="B13862" t="s">
        <v>14543</v>
      </c>
      <c r="C13862" t="s">
        <v>2018</v>
      </c>
      <c r="D13862">
        <v>0</v>
      </c>
    </row>
    <row r="13863" spans="1:4" x14ac:dyDescent="0.2">
      <c r="A13863">
        <v>105442</v>
      </c>
      <c r="B13863" t="s">
        <v>14544</v>
      </c>
      <c r="C13863" t="s">
        <v>2018</v>
      </c>
      <c r="D13863">
        <v>0</v>
      </c>
    </row>
    <row r="13864" spans="1:4" x14ac:dyDescent="0.2">
      <c r="A13864">
        <v>105410</v>
      </c>
      <c r="B13864" t="s">
        <v>14545</v>
      </c>
      <c r="C13864" t="s">
        <v>2018</v>
      </c>
      <c r="D13864">
        <v>0</v>
      </c>
    </row>
    <row r="13865" spans="1:4" x14ac:dyDescent="0.2">
      <c r="A13865">
        <v>105416</v>
      </c>
      <c r="B13865" t="s">
        <v>14546</v>
      </c>
      <c r="C13865" t="s">
        <v>2018</v>
      </c>
      <c r="D13865">
        <v>0</v>
      </c>
    </row>
    <row r="13866" spans="1:4" x14ac:dyDescent="0.2">
      <c r="A13866">
        <v>105488</v>
      </c>
      <c r="B13866" t="s">
        <v>14547</v>
      </c>
      <c r="C13866" t="s">
        <v>2018</v>
      </c>
      <c r="D13866">
        <v>0</v>
      </c>
    </row>
    <row r="13867" spans="1:4" x14ac:dyDescent="0.2">
      <c r="A13867">
        <v>105452</v>
      </c>
      <c r="B13867" t="s">
        <v>14548</v>
      </c>
      <c r="C13867" t="s">
        <v>2018</v>
      </c>
      <c r="D13867">
        <v>0</v>
      </c>
    </row>
    <row r="13868" spans="1:4" x14ac:dyDescent="0.2">
      <c r="A13868">
        <v>105475</v>
      </c>
      <c r="B13868" t="s">
        <v>14549</v>
      </c>
      <c r="C13868" t="s">
        <v>2018</v>
      </c>
      <c r="D13868">
        <v>0</v>
      </c>
    </row>
    <row r="13869" spans="1:4" x14ac:dyDescent="0.2">
      <c r="A13869">
        <v>105498</v>
      </c>
      <c r="B13869" t="s">
        <v>14550</v>
      </c>
      <c r="C13869" t="s">
        <v>2018</v>
      </c>
      <c r="D13869">
        <v>0</v>
      </c>
    </row>
    <row r="13870" spans="1:4" x14ac:dyDescent="0.2">
      <c r="A13870">
        <v>105486</v>
      </c>
      <c r="B13870" t="s">
        <v>14551</v>
      </c>
      <c r="C13870" t="s">
        <v>2018</v>
      </c>
      <c r="D13870">
        <v>0</v>
      </c>
    </row>
    <row r="13871" spans="1:4" x14ac:dyDescent="0.2">
      <c r="A13871">
        <v>105450</v>
      </c>
      <c r="B13871" t="s">
        <v>14552</v>
      </c>
      <c r="C13871" t="s">
        <v>2018</v>
      </c>
      <c r="D13871">
        <v>0</v>
      </c>
    </row>
    <row r="13872" spans="1:4" x14ac:dyDescent="0.2">
      <c r="A13872">
        <v>105438</v>
      </c>
      <c r="B13872" t="s">
        <v>14553</v>
      </c>
      <c r="C13872" t="s">
        <v>2018</v>
      </c>
      <c r="D13872">
        <v>0</v>
      </c>
    </row>
    <row r="13873" spans="1:4" x14ac:dyDescent="0.2">
      <c r="A13873">
        <v>105463</v>
      </c>
      <c r="B13873" t="s">
        <v>14554</v>
      </c>
      <c r="C13873" t="s">
        <v>2018</v>
      </c>
      <c r="D13873">
        <v>0</v>
      </c>
    </row>
    <row r="13874" spans="1:4" x14ac:dyDescent="0.2">
      <c r="A13874">
        <v>105485</v>
      </c>
      <c r="B13874" t="s">
        <v>14555</v>
      </c>
      <c r="C13874" t="s">
        <v>2018</v>
      </c>
      <c r="D13874">
        <v>0</v>
      </c>
    </row>
    <row r="13875" spans="1:4" x14ac:dyDescent="0.2">
      <c r="A13875">
        <v>105428</v>
      </c>
      <c r="B13875" t="s">
        <v>14556</v>
      </c>
      <c r="C13875" t="s">
        <v>2018</v>
      </c>
      <c r="D13875">
        <v>0</v>
      </c>
    </row>
    <row r="13876" spans="1:4" x14ac:dyDescent="0.2">
      <c r="A13876">
        <v>105426</v>
      </c>
      <c r="B13876" t="s">
        <v>14557</v>
      </c>
      <c r="C13876" t="s">
        <v>2018</v>
      </c>
      <c r="D13876">
        <v>0</v>
      </c>
    </row>
    <row r="13877" spans="1:4" x14ac:dyDescent="0.2">
      <c r="A13877">
        <v>105491</v>
      </c>
      <c r="B13877" t="s">
        <v>14558</v>
      </c>
      <c r="C13877" t="s">
        <v>2018</v>
      </c>
      <c r="D13877">
        <v>0</v>
      </c>
    </row>
    <row r="13878" spans="1:4" x14ac:dyDescent="0.2">
      <c r="A13878">
        <v>105495</v>
      </c>
      <c r="B13878" t="s">
        <v>14559</v>
      </c>
      <c r="C13878" t="s">
        <v>2018</v>
      </c>
      <c r="D13878">
        <v>0</v>
      </c>
    </row>
    <row r="13879" spans="1:4" x14ac:dyDescent="0.2">
      <c r="A13879">
        <v>105407</v>
      </c>
      <c r="B13879" t="s">
        <v>14560</v>
      </c>
      <c r="C13879" t="s">
        <v>2018</v>
      </c>
      <c r="D13879">
        <v>0</v>
      </c>
    </row>
    <row r="13880" spans="1:4" x14ac:dyDescent="0.2">
      <c r="A13880">
        <v>105427</v>
      </c>
      <c r="B13880" t="s">
        <v>14561</v>
      </c>
      <c r="C13880" t="s">
        <v>2018</v>
      </c>
      <c r="D13880">
        <v>0</v>
      </c>
    </row>
    <row r="13881" spans="1:4" x14ac:dyDescent="0.2">
      <c r="A13881">
        <v>105492</v>
      </c>
      <c r="B13881" t="s">
        <v>14562</v>
      </c>
      <c r="C13881" t="s">
        <v>2018</v>
      </c>
      <c r="D13881">
        <v>0</v>
      </c>
    </row>
    <row r="13882" spans="1:4" x14ac:dyDescent="0.2">
      <c r="A13882">
        <v>105496</v>
      </c>
      <c r="B13882" t="s">
        <v>14563</v>
      </c>
      <c r="C13882" t="s">
        <v>2018</v>
      </c>
      <c r="D13882">
        <v>0</v>
      </c>
    </row>
    <row r="13883" spans="1:4" x14ac:dyDescent="0.2">
      <c r="A13883">
        <v>105425</v>
      </c>
      <c r="B13883" t="s">
        <v>14564</v>
      </c>
      <c r="C13883" t="s">
        <v>2018</v>
      </c>
      <c r="D13883">
        <v>0</v>
      </c>
    </row>
    <row r="13884" spans="1:4" x14ac:dyDescent="0.2">
      <c r="A13884">
        <v>105477</v>
      </c>
      <c r="B13884" t="s">
        <v>14565</v>
      </c>
      <c r="C13884" t="s">
        <v>2018</v>
      </c>
      <c r="D13884">
        <v>0</v>
      </c>
    </row>
    <row r="13885" spans="1:4" x14ac:dyDescent="0.2">
      <c r="A13885">
        <v>105490</v>
      </c>
      <c r="B13885" t="s">
        <v>14566</v>
      </c>
      <c r="C13885" t="s">
        <v>2018</v>
      </c>
      <c r="D13885">
        <v>0</v>
      </c>
    </row>
    <row r="13886" spans="1:4" x14ac:dyDescent="0.2">
      <c r="A13886">
        <v>105494</v>
      </c>
      <c r="B13886" t="s">
        <v>14567</v>
      </c>
      <c r="C13886" t="s">
        <v>2018</v>
      </c>
      <c r="D13886">
        <v>0</v>
      </c>
    </row>
    <row r="13887" spans="1:4" x14ac:dyDescent="0.2">
      <c r="A13887">
        <v>105417</v>
      </c>
      <c r="B13887" t="s">
        <v>14568</v>
      </c>
      <c r="C13887" t="s">
        <v>2018</v>
      </c>
      <c r="D13887">
        <v>0</v>
      </c>
    </row>
    <row r="13888" spans="1:4" x14ac:dyDescent="0.2">
      <c r="A13888">
        <v>105461</v>
      </c>
      <c r="B13888" t="s">
        <v>14569</v>
      </c>
      <c r="C13888" t="s">
        <v>2018</v>
      </c>
      <c r="D13888">
        <v>0</v>
      </c>
    </row>
    <row r="13889" spans="1:4" x14ac:dyDescent="0.2">
      <c r="A13889">
        <v>105436</v>
      </c>
      <c r="B13889" t="s">
        <v>14570</v>
      </c>
      <c r="C13889" t="s">
        <v>2018</v>
      </c>
      <c r="D13889">
        <v>0</v>
      </c>
    </row>
    <row r="13890" spans="1:4" x14ac:dyDescent="0.2">
      <c r="A13890">
        <v>105483</v>
      </c>
      <c r="B13890" t="s">
        <v>14571</v>
      </c>
      <c r="C13890" t="s">
        <v>2018</v>
      </c>
      <c r="D13890">
        <v>0</v>
      </c>
    </row>
    <row r="13891" spans="1:4" x14ac:dyDescent="0.2">
      <c r="A13891">
        <v>105505</v>
      </c>
      <c r="B13891" t="s">
        <v>14572</v>
      </c>
      <c r="C13891" t="s">
        <v>2018</v>
      </c>
      <c r="D13891">
        <v>0</v>
      </c>
    </row>
    <row r="13892" spans="1:4" x14ac:dyDescent="0.2">
      <c r="A13892">
        <v>105435</v>
      </c>
      <c r="B13892" t="s">
        <v>14573</v>
      </c>
      <c r="C13892" t="s">
        <v>2018</v>
      </c>
      <c r="D13892">
        <v>0</v>
      </c>
    </row>
    <row r="13893" spans="1:4" x14ac:dyDescent="0.2">
      <c r="A13893">
        <v>105460</v>
      </c>
      <c r="B13893" t="s">
        <v>14574</v>
      </c>
      <c r="C13893" t="s">
        <v>2018</v>
      </c>
      <c r="D13893">
        <v>0</v>
      </c>
    </row>
    <row r="13894" spans="1:4" x14ac:dyDescent="0.2">
      <c r="A13894">
        <v>105470</v>
      </c>
      <c r="B13894" t="s">
        <v>14575</v>
      </c>
      <c r="C13894" t="s">
        <v>2018</v>
      </c>
      <c r="D13894">
        <v>0</v>
      </c>
    </row>
    <row r="13895" spans="1:4" x14ac:dyDescent="0.2">
      <c r="A13895">
        <v>105504</v>
      </c>
      <c r="B13895" t="s">
        <v>14576</v>
      </c>
      <c r="C13895" t="s">
        <v>2018</v>
      </c>
      <c r="D13895">
        <v>0</v>
      </c>
    </row>
    <row r="13896" spans="1:4" x14ac:dyDescent="0.2">
      <c r="A13896">
        <v>105476</v>
      </c>
      <c r="B13896" t="s">
        <v>14577</v>
      </c>
      <c r="C13896" t="s">
        <v>2018</v>
      </c>
      <c r="D13896">
        <v>0</v>
      </c>
    </row>
    <row r="13897" spans="1:4" x14ac:dyDescent="0.2">
      <c r="A13897">
        <v>105471</v>
      </c>
      <c r="B13897" t="s">
        <v>14578</v>
      </c>
      <c r="C13897" t="s">
        <v>2018</v>
      </c>
      <c r="D13897">
        <v>0</v>
      </c>
    </row>
    <row r="13898" spans="1:4" x14ac:dyDescent="0.2">
      <c r="A13898">
        <v>105493</v>
      </c>
      <c r="B13898" t="s">
        <v>14579</v>
      </c>
      <c r="C13898" t="s">
        <v>2018</v>
      </c>
      <c r="D13898">
        <v>0</v>
      </c>
    </row>
    <row r="13899" spans="1:4" x14ac:dyDescent="0.2">
      <c r="A13899">
        <v>105482</v>
      </c>
      <c r="B13899" t="s">
        <v>14580</v>
      </c>
      <c r="C13899" t="s">
        <v>2018</v>
      </c>
      <c r="D13899">
        <v>0</v>
      </c>
    </row>
    <row r="13900" spans="1:4" x14ac:dyDescent="0.2">
      <c r="A13900">
        <v>105430</v>
      </c>
      <c r="B13900" t="s">
        <v>14581</v>
      </c>
      <c r="C13900" t="s">
        <v>2018</v>
      </c>
      <c r="D13900">
        <v>0</v>
      </c>
    </row>
    <row r="13901" spans="1:4" x14ac:dyDescent="0.2">
      <c r="A13901">
        <v>105440</v>
      </c>
      <c r="B13901" t="s">
        <v>14582</v>
      </c>
      <c r="C13901" t="s">
        <v>2018</v>
      </c>
      <c r="D13901">
        <v>0</v>
      </c>
    </row>
    <row r="13902" spans="1:4" x14ac:dyDescent="0.2">
      <c r="A13902">
        <v>105465</v>
      </c>
      <c r="B13902" t="s">
        <v>14583</v>
      </c>
      <c r="C13902" t="s">
        <v>2018</v>
      </c>
      <c r="D13902">
        <v>0</v>
      </c>
    </row>
    <row r="13903" spans="1:4" x14ac:dyDescent="0.2">
      <c r="A13903">
        <v>105499</v>
      </c>
      <c r="B13903" t="s">
        <v>14584</v>
      </c>
      <c r="C13903" t="s">
        <v>2018</v>
      </c>
      <c r="D13903">
        <v>0</v>
      </c>
    </row>
    <row r="13904" spans="1:4" x14ac:dyDescent="0.2">
      <c r="A13904">
        <v>105431</v>
      </c>
      <c r="B13904" t="s">
        <v>14585</v>
      </c>
      <c r="C13904" t="s">
        <v>2018</v>
      </c>
      <c r="D13904">
        <v>0</v>
      </c>
    </row>
    <row r="13905" spans="1:4" x14ac:dyDescent="0.2">
      <c r="A13905">
        <v>105441</v>
      </c>
      <c r="B13905" t="s">
        <v>14586</v>
      </c>
      <c r="C13905" t="s">
        <v>2018</v>
      </c>
      <c r="D13905">
        <v>0</v>
      </c>
    </row>
    <row r="13906" spans="1:4" x14ac:dyDescent="0.2">
      <c r="A13906">
        <v>105466</v>
      </c>
      <c r="B13906" t="s">
        <v>14587</v>
      </c>
      <c r="C13906" t="s">
        <v>2018</v>
      </c>
      <c r="D13906">
        <v>0</v>
      </c>
    </row>
    <row r="13907" spans="1:4" x14ac:dyDescent="0.2">
      <c r="A13907">
        <v>105500</v>
      </c>
      <c r="B13907" t="s">
        <v>14588</v>
      </c>
      <c r="C13907" t="s">
        <v>2018</v>
      </c>
      <c r="D13907">
        <v>0</v>
      </c>
    </row>
    <row r="13908" spans="1:4" x14ac:dyDescent="0.2">
      <c r="A13908">
        <v>105429</v>
      </c>
      <c r="B13908" t="s">
        <v>14589</v>
      </c>
      <c r="C13908" t="s">
        <v>2018</v>
      </c>
      <c r="D13908">
        <v>0</v>
      </c>
    </row>
    <row r="13909" spans="1:4" x14ac:dyDescent="0.2">
      <c r="A13909">
        <v>105439</v>
      </c>
      <c r="B13909" t="s">
        <v>14590</v>
      </c>
      <c r="C13909" t="s">
        <v>2018</v>
      </c>
      <c r="D13909">
        <v>0</v>
      </c>
    </row>
    <row r="13910" spans="1:4" x14ac:dyDescent="0.2">
      <c r="A13910">
        <v>105464</v>
      </c>
      <c r="B13910" t="s">
        <v>14591</v>
      </c>
      <c r="C13910" t="s">
        <v>2018</v>
      </c>
      <c r="D13910">
        <v>0</v>
      </c>
    </row>
    <row r="13911" spans="1:4" x14ac:dyDescent="0.2">
      <c r="A13911">
        <v>105489</v>
      </c>
      <c r="B13911" t="s">
        <v>14592</v>
      </c>
      <c r="C13911" t="s">
        <v>2018</v>
      </c>
      <c r="D13911">
        <v>0</v>
      </c>
    </row>
    <row r="13912" spans="1:4" x14ac:dyDescent="0.2">
      <c r="A13912">
        <v>105437</v>
      </c>
      <c r="B13912" t="s">
        <v>14593</v>
      </c>
      <c r="C13912" t="s">
        <v>2018</v>
      </c>
      <c r="D13912">
        <v>0</v>
      </c>
    </row>
    <row r="13913" spans="1:4" x14ac:dyDescent="0.2">
      <c r="A13913">
        <v>105462</v>
      </c>
      <c r="B13913" t="s">
        <v>14594</v>
      </c>
      <c r="C13913" t="s">
        <v>2018</v>
      </c>
      <c r="D13913">
        <v>0</v>
      </c>
    </row>
    <row r="13914" spans="1:4" x14ac:dyDescent="0.2">
      <c r="A13914">
        <v>105484</v>
      </c>
      <c r="B13914" t="s">
        <v>14595</v>
      </c>
      <c r="C13914" t="s">
        <v>2018</v>
      </c>
      <c r="D13914">
        <v>0</v>
      </c>
    </row>
    <row r="13915" spans="1:4" x14ac:dyDescent="0.2">
      <c r="A13915">
        <v>105506</v>
      </c>
      <c r="B13915" t="s">
        <v>14596</v>
      </c>
      <c r="C13915" t="s">
        <v>2018</v>
      </c>
      <c r="D13915">
        <v>0</v>
      </c>
    </row>
    <row r="13916" spans="1:4" x14ac:dyDescent="0.2">
      <c r="A13916">
        <v>105432</v>
      </c>
      <c r="B13916" t="s">
        <v>14597</v>
      </c>
      <c r="C13916" t="s">
        <v>2018</v>
      </c>
      <c r="D13916">
        <v>0</v>
      </c>
    </row>
    <row r="13917" spans="1:4" x14ac:dyDescent="0.2">
      <c r="A13917">
        <v>105457</v>
      </c>
      <c r="B13917" t="s">
        <v>14598</v>
      </c>
      <c r="C13917" t="s">
        <v>2018</v>
      </c>
      <c r="D13917">
        <v>0</v>
      </c>
    </row>
    <row r="13918" spans="1:4" x14ac:dyDescent="0.2">
      <c r="A13918">
        <v>105467</v>
      </c>
      <c r="B13918" t="s">
        <v>14599</v>
      </c>
      <c r="C13918" t="s">
        <v>2018</v>
      </c>
      <c r="D13918">
        <v>0</v>
      </c>
    </row>
    <row r="13919" spans="1:4" x14ac:dyDescent="0.2">
      <c r="A13919">
        <v>105501</v>
      </c>
      <c r="B13919" t="s">
        <v>14600</v>
      </c>
      <c r="C13919" t="s">
        <v>2018</v>
      </c>
      <c r="D13919">
        <v>0</v>
      </c>
    </row>
    <row r="13920" spans="1:4" x14ac:dyDescent="0.2">
      <c r="A13920">
        <v>105433</v>
      </c>
      <c r="B13920" t="s">
        <v>14601</v>
      </c>
      <c r="C13920" t="s">
        <v>2018</v>
      </c>
      <c r="D13920">
        <v>0</v>
      </c>
    </row>
    <row r="13921" spans="1:4" x14ac:dyDescent="0.2">
      <c r="A13921">
        <v>105458</v>
      </c>
      <c r="B13921" t="s">
        <v>14602</v>
      </c>
      <c r="C13921" t="s">
        <v>2018</v>
      </c>
      <c r="D13921">
        <v>0</v>
      </c>
    </row>
    <row r="13922" spans="1:4" x14ac:dyDescent="0.2">
      <c r="A13922">
        <v>105468</v>
      </c>
      <c r="B13922" t="s">
        <v>14603</v>
      </c>
      <c r="C13922" t="s">
        <v>2018</v>
      </c>
      <c r="D13922">
        <v>0</v>
      </c>
    </row>
    <row r="13923" spans="1:4" x14ac:dyDescent="0.2">
      <c r="A13923">
        <v>105502</v>
      </c>
      <c r="B13923" t="s">
        <v>14604</v>
      </c>
      <c r="C13923" t="s">
        <v>2018</v>
      </c>
      <c r="D13923">
        <v>0</v>
      </c>
    </row>
    <row r="13924" spans="1:4" x14ac:dyDescent="0.2">
      <c r="A13924">
        <v>105434</v>
      </c>
      <c r="B13924" t="s">
        <v>14605</v>
      </c>
      <c r="C13924" t="s">
        <v>2018</v>
      </c>
      <c r="D13924">
        <v>0</v>
      </c>
    </row>
    <row r="13925" spans="1:4" x14ac:dyDescent="0.2">
      <c r="A13925">
        <v>105459</v>
      </c>
      <c r="B13925" t="s">
        <v>14606</v>
      </c>
      <c r="C13925" t="s">
        <v>2018</v>
      </c>
      <c r="D13925">
        <v>0</v>
      </c>
    </row>
    <row r="13926" spans="1:4" x14ac:dyDescent="0.2">
      <c r="A13926">
        <v>105469</v>
      </c>
      <c r="B13926" t="s">
        <v>14607</v>
      </c>
      <c r="C13926" t="s">
        <v>2018</v>
      </c>
      <c r="D13926">
        <v>0</v>
      </c>
    </row>
    <row r="13927" spans="1:4" x14ac:dyDescent="0.2">
      <c r="A13927">
        <v>105503</v>
      </c>
      <c r="B13927" t="s">
        <v>14608</v>
      </c>
      <c r="C13927" t="s">
        <v>2018</v>
      </c>
      <c r="D13927">
        <v>0</v>
      </c>
    </row>
    <row r="13928" spans="1:4" x14ac:dyDescent="0.2">
      <c r="A13928">
        <v>105472</v>
      </c>
      <c r="B13928" t="s">
        <v>14609</v>
      </c>
      <c r="C13928" t="s">
        <v>2018</v>
      </c>
      <c r="D13928">
        <v>0</v>
      </c>
    </row>
    <row r="13929" spans="1:4" x14ac:dyDescent="0.2">
      <c r="A13929">
        <v>105413</v>
      </c>
      <c r="B13929" t="s">
        <v>14610</v>
      </c>
      <c r="C13929" t="s">
        <v>2018</v>
      </c>
      <c r="D13929">
        <v>0</v>
      </c>
    </row>
    <row r="13930" spans="1:4" x14ac:dyDescent="0.2">
      <c r="A13930">
        <v>105423</v>
      </c>
      <c r="B13930" t="s">
        <v>14611</v>
      </c>
      <c r="C13930" t="s">
        <v>2018</v>
      </c>
      <c r="D13930">
        <v>0</v>
      </c>
    </row>
    <row r="13931" spans="1:4" x14ac:dyDescent="0.2">
      <c r="A13931">
        <v>105447</v>
      </c>
      <c r="B13931" t="s">
        <v>14612</v>
      </c>
      <c r="C13931" t="s">
        <v>2018</v>
      </c>
      <c r="D13931">
        <v>0</v>
      </c>
    </row>
    <row r="13932" spans="1:4" x14ac:dyDescent="0.2">
      <c r="A13932">
        <v>105408</v>
      </c>
      <c r="B13932" t="s">
        <v>14613</v>
      </c>
      <c r="C13932" t="s">
        <v>2018</v>
      </c>
      <c r="D13932">
        <v>0</v>
      </c>
    </row>
    <row r="13933" spans="1:4" x14ac:dyDescent="0.2">
      <c r="A13933">
        <v>105479</v>
      </c>
      <c r="B13933" t="s">
        <v>14614</v>
      </c>
      <c r="C13933" t="s">
        <v>2018</v>
      </c>
      <c r="D13933">
        <v>0</v>
      </c>
    </row>
    <row r="13934" spans="1:4" x14ac:dyDescent="0.2">
      <c r="A13934">
        <v>105422</v>
      </c>
      <c r="B13934" t="s">
        <v>14615</v>
      </c>
      <c r="C13934" t="s">
        <v>2018</v>
      </c>
      <c r="D13934">
        <v>0</v>
      </c>
    </row>
    <row r="13935" spans="1:4" x14ac:dyDescent="0.2">
      <c r="A13935">
        <v>105446</v>
      </c>
      <c r="B13935" t="s">
        <v>14616</v>
      </c>
      <c r="C13935" t="s">
        <v>2018</v>
      </c>
      <c r="D13935">
        <v>0</v>
      </c>
    </row>
    <row r="13936" spans="1:4" x14ac:dyDescent="0.2">
      <c r="A13936">
        <v>105474</v>
      </c>
      <c r="B13936" t="s">
        <v>14617</v>
      </c>
      <c r="C13936" t="s">
        <v>2018</v>
      </c>
      <c r="D13936">
        <v>0</v>
      </c>
    </row>
    <row r="13937" spans="1:4" x14ac:dyDescent="0.2">
      <c r="A13937">
        <v>105480</v>
      </c>
      <c r="B13937" t="s">
        <v>14618</v>
      </c>
      <c r="C13937" t="s">
        <v>2018</v>
      </c>
      <c r="D13937">
        <v>0</v>
      </c>
    </row>
    <row r="13938" spans="1:4" x14ac:dyDescent="0.2">
      <c r="A13938">
        <v>105481</v>
      </c>
      <c r="B13938" t="s">
        <v>14619</v>
      </c>
      <c r="C13938" t="s">
        <v>2018</v>
      </c>
      <c r="D13938">
        <v>0</v>
      </c>
    </row>
    <row r="13939" spans="1:4" x14ac:dyDescent="0.2">
      <c r="A13939">
        <v>105449</v>
      </c>
      <c r="B13939" t="s">
        <v>14620</v>
      </c>
      <c r="C13939" t="s">
        <v>2018</v>
      </c>
      <c r="D13939">
        <v>0</v>
      </c>
    </row>
    <row r="13940" spans="1:4" x14ac:dyDescent="0.2">
      <c r="A13940">
        <v>105511</v>
      </c>
      <c r="B13940" t="s">
        <v>14621</v>
      </c>
      <c r="C13940" t="s">
        <v>14622</v>
      </c>
      <c r="D13940">
        <v>0</v>
      </c>
    </row>
    <row r="13941" spans="1:4" x14ac:dyDescent="0.2">
      <c r="A13941">
        <v>105507</v>
      </c>
      <c r="B13941" t="s">
        <v>14623</v>
      </c>
      <c r="C13941" t="s">
        <v>14622</v>
      </c>
      <c r="D13941">
        <v>0</v>
      </c>
    </row>
    <row r="13942" spans="1:4" x14ac:dyDescent="0.2">
      <c r="A13942">
        <v>105512</v>
      </c>
      <c r="B13942" t="s">
        <v>14624</v>
      </c>
      <c r="C13942" t="s">
        <v>14622</v>
      </c>
      <c r="D13942">
        <v>0</v>
      </c>
    </row>
    <row r="13943" spans="1:4" x14ac:dyDescent="0.2">
      <c r="A13943">
        <v>105508</v>
      </c>
      <c r="B13943" t="s">
        <v>14625</v>
      </c>
      <c r="C13943" t="s">
        <v>14622</v>
      </c>
      <c r="D13943">
        <v>0</v>
      </c>
    </row>
    <row r="13944" spans="1:4" x14ac:dyDescent="0.2">
      <c r="A13944">
        <v>105513</v>
      </c>
      <c r="B13944" t="s">
        <v>14626</v>
      </c>
      <c r="C13944" t="s">
        <v>14622</v>
      </c>
      <c r="D13944">
        <v>0</v>
      </c>
    </row>
    <row r="13945" spans="1:4" x14ac:dyDescent="0.2">
      <c r="A13945">
        <v>105509</v>
      </c>
      <c r="B13945" t="s">
        <v>14627</v>
      </c>
      <c r="C13945" t="s">
        <v>14622</v>
      </c>
      <c r="D13945">
        <v>0</v>
      </c>
    </row>
    <row r="13946" spans="1:4" x14ac:dyDescent="0.2">
      <c r="A13946">
        <v>105514</v>
      </c>
      <c r="B13946" t="s">
        <v>14628</v>
      </c>
      <c r="C13946" t="s">
        <v>14622</v>
      </c>
      <c r="D13946">
        <v>0</v>
      </c>
    </row>
    <row r="13947" spans="1:4" x14ac:dyDescent="0.2">
      <c r="A13947">
        <v>105510</v>
      </c>
      <c r="B13947" t="s">
        <v>14629</v>
      </c>
      <c r="C13947" t="s">
        <v>14622</v>
      </c>
      <c r="D13947">
        <v>0</v>
      </c>
    </row>
    <row r="13948" spans="1:4" x14ac:dyDescent="0.2">
      <c r="A13948">
        <v>100207</v>
      </c>
      <c r="B13948" t="s">
        <v>14630</v>
      </c>
      <c r="C13948" t="s">
        <v>14631</v>
      </c>
      <c r="D13948">
        <v>472.27</v>
      </c>
    </row>
    <row r="13949" spans="1:4" x14ac:dyDescent="0.2">
      <c r="A13949">
        <v>100211</v>
      </c>
      <c r="B13949" t="s">
        <v>14632</v>
      </c>
      <c r="C13949" t="s">
        <v>14633</v>
      </c>
      <c r="D13949">
        <v>6.8</v>
      </c>
    </row>
    <row r="13950" spans="1:4" x14ac:dyDescent="0.2">
      <c r="A13950">
        <v>100210</v>
      </c>
      <c r="B13950" t="s">
        <v>14634</v>
      </c>
      <c r="C13950" t="s">
        <v>14633</v>
      </c>
      <c r="D13950">
        <v>17.62</v>
      </c>
    </row>
    <row r="13951" spans="1:4" x14ac:dyDescent="0.2">
      <c r="A13951">
        <v>100221</v>
      </c>
      <c r="B13951" t="s">
        <v>14635</v>
      </c>
      <c r="C13951" t="s">
        <v>14636</v>
      </c>
      <c r="D13951">
        <v>31.15</v>
      </c>
    </row>
    <row r="13952" spans="1:4" x14ac:dyDescent="0.2">
      <c r="A13952">
        <v>100203</v>
      </c>
      <c r="B13952" t="s">
        <v>14637</v>
      </c>
      <c r="C13952" t="s">
        <v>14638</v>
      </c>
      <c r="D13952">
        <v>1.0900000000000001</v>
      </c>
    </row>
    <row r="13953" spans="1:4" x14ac:dyDescent="0.2">
      <c r="A13953">
        <v>100202</v>
      </c>
      <c r="B13953" t="s">
        <v>14639</v>
      </c>
      <c r="C13953" t="s">
        <v>14638</v>
      </c>
      <c r="D13953">
        <v>0.92</v>
      </c>
    </row>
    <row r="13954" spans="1:4" x14ac:dyDescent="0.2">
      <c r="A13954">
        <v>100201</v>
      </c>
      <c r="B13954" t="s">
        <v>14640</v>
      </c>
      <c r="C13954" t="s">
        <v>14638</v>
      </c>
      <c r="D13954">
        <v>0.78</v>
      </c>
    </row>
    <row r="13955" spans="1:4" x14ac:dyDescent="0.2">
      <c r="A13955">
        <v>100216</v>
      </c>
      <c r="B13955" t="s">
        <v>14641</v>
      </c>
      <c r="C13955" t="s">
        <v>14633</v>
      </c>
      <c r="D13955">
        <v>0.95</v>
      </c>
    </row>
    <row r="13956" spans="1:4" x14ac:dyDescent="0.2">
      <c r="A13956">
        <v>100215</v>
      </c>
      <c r="B13956" t="s">
        <v>14642</v>
      </c>
      <c r="C13956" t="s">
        <v>14633</v>
      </c>
      <c r="D13956">
        <v>3.55</v>
      </c>
    </row>
    <row r="13957" spans="1:4" x14ac:dyDescent="0.2">
      <c r="A13957">
        <v>100214</v>
      </c>
      <c r="B13957" t="s">
        <v>14643</v>
      </c>
      <c r="C13957" t="s">
        <v>14633</v>
      </c>
      <c r="D13957">
        <v>4.1399999999999997</v>
      </c>
    </row>
    <row r="13958" spans="1:4" x14ac:dyDescent="0.2">
      <c r="A13958">
        <v>100223</v>
      </c>
      <c r="B13958" t="s">
        <v>14644</v>
      </c>
      <c r="C13958" t="s">
        <v>14636</v>
      </c>
      <c r="D13958">
        <v>5.52</v>
      </c>
    </row>
    <row r="13959" spans="1:4" x14ac:dyDescent="0.2">
      <c r="A13959">
        <v>100280</v>
      </c>
      <c r="B13959" t="s">
        <v>14645</v>
      </c>
      <c r="C13959" t="s">
        <v>14633</v>
      </c>
      <c r="D13959">
        <v>18.11</v>
      </c>
    </row>
    <row r="13960" spans="1:4" x14ac:dyDescent="0.2">
      <c r="A13960">
        <v>100270</v>
      </c>
      <c r="B13960" t="s">
        <v>14646</v>
      </c>
      <c r="C13960" t="s">
        <v>14633</v>
      </c>
      <c r="D13960">
        <v>61.8</v>
      </c>
    </row>
    <row r="13961" spans="1:4" x14ac:dyDescent="0.2">
      <c r="A13961">
        <v>100286</v>
      </c>
      <c r="B13961" t="s">
        <v>14647</v>
      </c>
      <c r="C13961" t="s">
        <v>14648</v>
      </c>
      <c r="D13961">
        <v>13.52</v>
      </c>
    </row>
    <row r="13962" spans="1:4" x14ac:dyDescent="0.2">
      <c r="A13962">
        <v>100213</v>
      </c>
      <c r="B13962" t="s">
        <v>14649</v>
      </c>
      <c r="C13962" t="s">
        <v>14633</v>
      </c>
      <c r="D13962">
        <v>2.69</v>
      </c>
    </row>
    <row r="13963" spans="1:4" x14ac:dyDescent="0.2">
      <c r="A13963">
        <v>100212</v>
      </c>
      <c r="B13963" t="s">
        <v>14650</v>
      </c>
      <c r="C13963" t="s">
        <v>14633</v>
      </c>
      <c r="D13963">
        <v>7.51</v>
      </c>
    </row>
    <row r="13964" spans="1:4" x14ac:dyDescent="0.2">
      <c r="A13964">
        <v>100222</v>
      </c>
      <c r="B13964" t="s">
        <v>14651</v>
      </c>
      <c r="C13964" t="s">
        <v>14636</v>
      </c>
      <c r="D13964">
        <v>11.8</v>
      </c>
    </row>
    <row r="13965" spans="1:4" x14ac:dyDescent="0.2">
      <c r="A13965">
        <v>100226</v>
      </c>
      <c r="B13965" t="s">
        <v>14652</v>
      </c>
      <c r="C13965" t="s">
        <v>14653</v>
      </c>
      <c r="D13965">
        <v>0.67</v>
      </c>
    </row>
    <row r="13966" spans="1:4" x14ac:dyDescent="0.2">
      <c r="A13966">
        <v>100200</v>
      </c>
      <c r="B13966" t="s">
        <v>14654</v>
      </c>
      <c r="C13966" t="s">
        <v>14638</v>
      </c>
      <c r="D13966">
        <v>0.39</v>
      </c>
    </row>
    <row r="13967" spans="1:4" x14ac:dyDescent="0.2">
      <c r="A13967">
        <v>100199</v>
      </c>
      <c r="B13967" t="s">
        <v>14655</v>
      </c>
      <c r="C13967" t="s">
        <v>14638</v>
      </c>
      <c r="D13967">
        <v>0.32</v>
      </c>
    </row>
    <row r="13968" spans="1:4" x14ac:dyDescent="0.2">
      <c r="A13968">
        <v>100198</v>
      </c>
      <c r="B13968" t="s">
        <v>14656</v>
      </c>
      <c r="C13968" t="s">
        <v>14638</v>
      </c>
      <c r="D13968">
        <v>0.27</v>
      </c>
    </row>
    <row r="13969" spans="1:4" x14ac:dyDescent="0.2">
      <c r="A13969">
        <v>100283</v>
      </c>
      <c r="B13969" t="s">
        <v>14657</v>
      </c>
      <c r="C13969" t="s">
        <v>14636</v>
      </c>
      <c r="D13969">
        <v>24.95</v>
      </c>
    </row>
    <row r="13970" spans="1:4" x14ac:dyDescent="0.2">
      <c r="A13970">
        <v>100227</v>
      </c>
      <c r="B13970" t="s">
        <v>14658</v>
      </c>
      <c r="C13970" t="s">
        <v>14653</v>
      </c>
      <c r="D13970">
        <v>1</v>
      </c>
    </row>
    <row r="13971" spans="1:4" x14ac:dyDescent="0.2">
      <c r="A13971">
        <v>100205</v>
      </c>
      <c r="B13971" t="s">
        <v>14659</v>
      </c>
      <c r="C13971" t="s">
        <v>14631</v>
      </c>
      <c r="D13971">
        <v>1446.04</v>
      </c>
    </row>
    <row r="13972" spans="1:4" x14ac:dyDescent="0.2">
      <c r="A13972">
        <v>100206</v>
      </c>
      <c r="B13972" t="s">
        <v>14660</v>
      </c>
      <c r="C13972" t="s">
        <v>14631</v>
      </c>
      <c r="D13972">
        <v>1045.24</v>
      </c>
    </row>
    <row r="13973" spans="1:4" x14ac:dyDescent="0.2">
      <c r="A13973">
        <v>100281</v>
      </c>
      <c r="B13973" t="s">
        <v>14661</v>
      </c>
      <c r="C13973" t="s">
        <v>14633</v>
      </c>
      <c r="D13973">
        <v>4.0599999999999996</v>
      </c>
    </row>
    <row r="13974" spans="1:4" x14ac:dyDescent="0.2">
      <c r="A13974">
        <v>100219</v>
      </c>
      <c r="B13974" t="s">
        <v>14662</v>
      </c>
      <c r="C13974" t="s">
        <v>14633</v>
      </c>
      <c r="D13974">
        <v>0.51</v>
      </c>
    </row>
    <row r="13975" spans="1:4" x14ac:dyDescent="0.2">
      <c r="A13975">
        <v>100218</v>
      </c>
      <c r="B13975" t="s">
        <v>14663</v>
      </c>
      <c r="C13975" t="s">
        <v>14633</v>
      </c>
      <c r="D13975">
        <v>2.2799999999999998</v>
      </c>
    </row>
    <row r="13976" spans="1:4" x14ac:dyDescent="0.2">
      <c r="A13976">
        <v>100217</v>
      </c>
      <c r="B13976" t="s">
        <v>14664</v>
      </c>
      <c r="C13976" t="s">
        <v>14633</v>
      </c>
      <c r="D13976">
        <v>3.32</v>
      </c>
    </row>
    <row r="13977" spans="1:4" x14ac:dyDescent="0.2">
      <c r="A13977">
        <v>100224</v>
      </c>
      <c r="B13977" t="s">
        <v>14665</v>
      </c>
      <c r="C13977" t="s">
        <v>14636</v>
      </c>
      <c r="D13977">
        <v>3.32</v>
      </c>
    </row>
    <row r="13978" spans="1:4" x14ac:dyDescent="0.2">
      <c r="A13978">
        <v>100228</v>
      </c>
      <c r="B13978" t="s">
        <v>14666</v>
      </c>
      <c r="C13978" t="s">
        <v>14653</v>
      </c>
      <c r="D13978">
        <v>0.33</v>
      </c>
    </row>
    <row r="13979" spans="1:4" x14ac:dyDescent="0.2">
      <c r="A13979">
        <v>100204</v>
      </c>
      <c r="B13979" t="s">
        <v>14667</v>
      </c>
      <c r="C13979" t="s">
        <v>14638</v>
      </c>
      <c r="D13979">
        <v>0.11</v>
      </c>
    </row>
    <row r="13980" spans="1:4" x14ac:dyDescent="0.2">
      <c r="A13980">
        <v>100284</v>
      </c>
      <c r="B13980" t="s">
        <v>14668</v>
      </c>
      <c r="C13980" t="s">
        <v>14636</v>
      </c>
      <c r="D13980">
        <v>11.9</v>
      </c>
    </row>
    <row r="13981" spans="1:4" x14ac:dyDescent="0.2">
      <c r="A13981">
        <v>100277</v>
      </c>
      <c r="B13981" t="s">
        <v>14669</v>
      </c>
      <c r="C13981" t="s">
        <v>14636</v>
      </c>
      <c r="D13981">
        <v>2.12</v>
      </c>
    </row>
    <row r="13982" spans="1:4" x14ac:dyDescent="0.2">
      <c r="A13982">
        <v>100278</v>
      </c>
      <c r="B13982" t="s">
        <v>14670</v>
      </c>
      <c r="C13982" t="s">
        <v>14633</v>
      </c>
      <c r="D13982">
        <v>39.44</v>
      </c>
    </row>
    <row r="13983" spans="1:4" x14ac:dyDescent="0.2">
      <c r="A13983">
        <v>100268</v>
      </c>
      <c r="B13983" t="s">
        <v>14671</v>
      </c>
      <c r="C13983" t="s">
        <v>14633</v>
      </c>
      <c r="D13983">
        <v>82.44</v>
      </c>
    </row>
    <row r="13984" spans="1:4" x14ac:dyDescent="0.2">
      <c r="A13984">
        <v>100285</v>
      </c>
      <c r="B13984" t="s">
        <v>14672</v>
      </c>
      <c r="C13984" t="s">
        <v>14648</v>
      </c>
      <c r="D13984">
        <v>41.5</v>
      </c>
    </row>
    <row r="13985" spans="1:4" x14ac:dyDescent="0.2">
      <c r="A13985">
        <v>100209</v>
      </c>
      <c r="B13985" t="s">
        <v>14673</v>
      </c>
      <c r="C13985" t="s">
        <v>14633</v>
      </c>
      <c r="D13985">
        <v>9.56</v>
      </c>
    </row>
    <row r="13986" spans="1:4" x14ac:dyDescent="0.2">
      <c r="A13986">
        <v>100208</v>
      </c>
      <c r="B13986" t="s">
        <v>14674</v>
      </c>
      <c r="C13986" t="s">
        <v>14633</v>
      </c>
      <c r="D13986">
        <v>19.13</v>
      </c>
    </row>
    <row r="13987" spans="1:4" x14ac:dyDescent="0.2">
      <c r="A13987">
        <v>100256</v>
      </c>
      <c r="B13987" t="s">
        <v>14675</v>
      </c>
      <c r="C13987" t="s">
        <v>14648</v>
      </c>
      <c r="D13987">
        <v>8.76</v>
      </c>
    </row>
    <row r="13988" spans="1:4" x14ac:dyDescent="0.2">
      <c r="A13988">
        <v>100220</v>
      </c>
      <c r="B13988" t="s">
        <v>14676</v>
      </c>
      <c r="C13988" t="s">
        <v>14636</v>
      </c>
      <c r="D13988">
        <v>27.48</v>
      </c>
    </row>
    <row r="13989" spans="1:4" x14ac:dyDescent="0.2">
      <c r="A13989">
        <v>100287</v>
      </c>
      <c r="B13989" t="s">
        <v>14677</v>
      </c>
      <c r="C13989" t="s">
        <v>14648</v>
      </c>
      <c r="D13989">
        <v>12.95</v>
      </c>
    </row>
    <row r="13990" spans="1:4" x14ac:dyDescent="0.2">
      <c r="A13990">
        <v>100274</v>
      </c>
      <c r="B13990" t="s">
        <v>14678</v>
      </c>
      <c r="C13990" t="s">
        <v>14636</v>
      </c>
      <c r="D13990">
        <v>27.49</v>
      </c>
    </row>
    <row r="13991" spans="1:4" x14ac:dyDescent="0.2">
      <c r="A13991">
        <v>100264</v>
      </c>
      <c r="B13991" t="s">
        <v>14679</v>
      </c>
      <c r="C13991" t="s">
        <v>14636</v>
      </c>
      <c r="D13991">
        <v>38.79</v>
      </c>
    </row>
    <row r="13992" spans="1:4" x14ac:dyDescent="0.2">
      <c r="A13992">
        <v>100225</v>
      </c>
      <c r="B13992" t="s">
        <v>14680</v>
      </c>
      <c r="C13992" t="s">
        <v>14653</v>
      </c>
      <c r="D13992">
        <v>2.15</v>
      </c>
    </row>
    <row r="13993" spans="1:4" x14ac:dyDescent="0.2">
      <c r="A13993">
        <v>100266</v>
      </c>
      <c r="B13993" t="s">
        <v>14681</v>
      </c>
      <c r="C13993" t="s">
        <v>14633</v>
      </c>
      <c r="D13993">
        <v>82.44</v>
      </c>
    </row>
    <row r="13994" spans="1:4" x14ac:dyDescent="0.2">
      <c r="A13994">
        <v>100257</v>
      </c>
      <c r="B13994" t="s">
        <v>14682</v>
      </c>
      <c r="C13994" t="s">
        <v>14648</v>
      </c>
      <c r="D13994">
        <v>5.26</v>
      </c>
    </row>
    <row r="13995" spans="1:4" x14ac:dyDescent="0.2">
      <c r="A13995">
        <v>100197</v>
      </c>
      <c r="B13995" t="s">
        <v>14683</v>
      </c>
      <c r="C13995" t="s">
        <v>14638</v>
      </c>
      <c r="D13995">
        <v>1.94</v>
      </c>
    </row>
    <row r="13996" spans="1:4" x14ac:dyDescent="0.2">
      <c r="A13996">
        <v>100196</v>
      </c>
      <c r="B13996" t="s">
        <v>14684</v>
      </c>
      <c r="C13996" t="s">
        <v>14638</v>
      </c>
      <c r="D13996">
        <v>1.29</v>
      </c>
    </row>
    <row r="13997" spans="1:4" x14ac:dyDescent="0.2">
      <c r="A13997">
        <v>100195</v>
      </c>
      <c r="B13997" t="s">
        <v>14685</v>
      </c>
      <c r="C13997" t="s">
        <v>14638</v>
      </c>
      <c r="D13997">
        <v>0.77</v>
      </c>
    </row>
    <row r="13998" spans="1:4" x14ac:dyDescent="0.2">
      <c r="A13998">
        <v>100273</v>
      </c>
      <c r="B13998" t="s">
        <v>14686</v>
      </c>
      <c r="C13998" t="s">
        <v>14638</v>
      </c>
      <c r="D13998">
        <v>3.22</v>
      </c>
    </row>
    <row r="13999" spans="1:4" x14ac:dyDescent="0.2">
      <c r="A13999">
        <v>100282</v>
      </c>
      <c r="B13999" t="s">
        <v>14687</v>
      </c>
      <c r="C13999" t="s">
        <v>14636</v>
      </c>
      <c r="D13999">
        <v>154.47</v>
      </c>
    </row>
    <row r="14000" spans="1:4" x14ac:dyDescent="0.2">
      <c r="A14000">
        <v>100276</v>
      </c>
      <c r="B14000" t="s">
        <v>14688</v>
      </c>
      <c r="C14000" t="s">
        <v>14636</v>
      </c>
      <c r="D14000">
        <v>32.44</v>
      </c>
    </row>
    <row r="14001" spans="1:4" x14ac:dyDescent="0.2">
      <c r="A14001">
        <v>100275</v>
      </c>
      <c r="B14001" t="s">
        <v>14689</v>
      </c>
      <c r="C14001" t="s">
        <v>14636</v>
      </c>
      <c r="D14001">
        <v>17.77</v>
      </c>
    </row>
    <row r="14002" spans="1:4" x14ac:dyDescent="0.2">
      <c r="A14002">
        <v>100254</v>
      </c>
      <c r="B14002" t="s">
        <v>14690</v>
      </c>
      <c r="C14002" t="s">
        <v>14648</v>
      </c>
      <c r="D14002">
        <v>38.85</v>
      </c>
    </row>
    <row r="14003" spans="1:4" x14ac:dyDescent="0.2">
      <c r="A14003">
        <v>100250</v>
      </c>
      <c r="B14003" t="s">
        <v>14691</v>
      </c>
      <c r="C14003" t="s">
        <v>14648</v>
      </c>
      <c r="D14003">
        <v>4.38</v>
      </c>
    </row>
    <row r="14004" spans="1:4" x14ac:dyDescent="0.2">
      <c r="A14004">
        <v>100251</v>
      </c>
      <c r="B14004" t="s">
        <v>14692</v>
      </c>
      <c r="C14004" t="s">
        <v>14648</v>
      </c>
      <c r="D14004">
        <v>12.95</v>
      </c>
    </row>
    <row r="14005" spans="1:4" x14ac:dyDescent="0.2">
      <c r="A14005">
        <v>100252</v>
      </c>
      <c r="B14005" t="s">
        <v>14693</v>
      </c>
      <c r="C14005" t="s">
        <v>14648</v>
      </c>
      <c r="D14005">
        <v>19.420000000000002</v>
      </c>
    </row>
    <row r="14006" spans="1:4" x14ac:dyDescent="0.2">
      <c r="A14006">
        <v>100253</v>
      </c>
      <c r="B14006" t="s">
        <v>14694</v>
      </c>
      <c r="C14006" t="s">
        <v>14648</v>
      </c>
      <c r="D14006">
        <v>25.9</v>
      </c>
    </row>
    <row r="14007" spans="1:4" x14ac:dyDescent="0.2">
      <c r="A14007">
        <v>100249</v>
      </c>
      <c r="B14007" t="s">
        <v>14695</v>
      </c>
      <c r="C14007" t="s">
        <v>14648</v>
      </c>
      <c r="D14007">
        <v>2.62</v>
      </c>
    </row>
    <row r="14008" spans="1:4" x14ac:dyDescent="0.2">
      <c r="A14008">
        <v>100244</v>
      </c>
      <c r="B14008" t="s">
        <v>14696</v>
      </c>
      <c r="C14008" t="s">
        <v>14648</v>
      </c>
      <c r="D14008">
        <v>3.94</v>
      </c>
    </row>
    <row r="14009" spans="1:4" x14ac:dyDescent="0.2">
      <c r="A14009">
        <v>100245</v>
      </c>
      <c r="B14009" t="s">
        <v>14697</v>
      </c>
      <c r="C14009" t="s">
        <v>14648</v>
      </c>
      <c r="D14009">
        <v>7.89</v>
      </c>
    </row>
    <row r="14010" spans="1:4" x14ac:dyDescent="0.2">
      <c r="A14010">
        <v>100243</v>
      </c>
      <c r="B14010" t="s">
        <v>14698</v>
      </c>
      <c r="C14010" t="s">
        <v>14648</v>
      </c>
      <c r="D14010">
        <v>3.15</v>
      </c>
    </row>
    <row r="14011" spans="1:4" x14ac:dyDescent="0.2">
      <c r="A14011">
        <v>100239</v>
      </c>
      <c r="B14011" t="s">
        <v>14699</v>
      </c>
      <c r="C14011" t="s">
        <v>14648</v>
      </c>
      <c r="D14011">
        <v>6.57</v>
      </c>
    </row>
    <row r="14012" spans="1:4" x14ac:dyDescent="0.2">
      <c r="A14012">
        <v>100238</v>
      </c>
      <c r="B14012" t="s">
        <v>14700</v>
      </c>
      <c r="C14012" t="s">
        <v>14648</v>
      </c>
      <c r="D14012">
        <v>5.26</v>
      </c>
    </row>
    <row r="14013" spans="1:4" x14ac:dyDescent="0.2">
      <c r="A14013">
        <v>100241</v>
      </c>
      <c r="B14013" t="s">
        <v>14701</v>
      </c>
      <c r="C14013" t="s">
        <v>14648</v>
      </c>
      <c r="D14013">
        <v>6.57</v>
      </c>
    </row>
    <row r="14014" spans="1:4" x14ac:dyDescent="0.2">
      <c r="A14014">
        <v>100242</v>
      </c>
      <c r="B14014" t="s">
        <v>14702</v>
      </c>
      <c r="C14014" t="s">
        <v>14648</v>
      </c>
      <c r="D14014">
        <v>19.420000000000002</v>
      </c>
    </row>
    <row r="14015" spans="1:4" x14ac:dyDescent="0.2">
      <c r="A14015">
        <v>100240</v>
      </c>
      <c r="B14015" t="s">
        <v>14703</v>
      </c>
      <c r="C14015" t="s">
        <v>14648</v>
      </c>
      <c r="D14015">
        <v>3.94</v>
      </c>
    </row>
    <row r="14016" spans="1:4" x14ac:dyDescent="0.2">
      <c r="A14016">
        <v>100237</v>
      </c>
      <c r="B14016" t="s">
        <v>14704</v>
      </c>
      <c r="C14016" t="s">
        <v>14648</v>
      </c>
      <c r="D14016">
        <v>3.28</v>
      </c>
    </row>
    <row r="14017" spans="1:4" x14ac:dyDescent="0.2">
      <c r="A14017">
        <v>100236</v>
      </c>
      <c r="B14017" t="s">
        <v>14705</v>
      </c>
      <c r="C14017" t="s">
        <v>14648</v>
      </c>
      <c r="D14017">
        <v>2.74</v>
      </c>
    </row>
    <row r="14018" spans="1:4" x14ac:dyDescent="0.2">
      <c r="A14018">
        <v>100248</v>
      </c>
      <c r="B14018" t="s">
        <v>14706</v>
      </c>
      <c r="C14018" t="s">
        <v>14648</v>
      </c>
      <c r="D14018">
        <v>12.95</v>
      </c>
    </row>
    <row r="14019" spans="1:4" x14ac:dyDescent="0.2">
      <c r="A14019">
        <v>100247</v>
      </c>
      <c r="B14019" t="s">
        <v>14707</v>
      </c>
      <c r="C14019" t="s">
        <v>14648</v>
      </c>
      <c r="D14019">
        <v>3.28</v>
      </c>
    </row>
    <row r="14020" spans="1:4" x14ac:dyDescent="0.2">
      <c r="A14020">
        <v>100246</v>
      </c>
      <c r="B14020" t="s">
        <v>14708</v>
      </c>
      <c r="C14020" t="s">
        <v>14648</v>
      </c>
      <c r="D14020">
        <v>2.62</v>
      </c>
    </row>
    <row r="14021" spans="1:4" x14ac:dyDescent="0.2">
      <c r="A14021">
        <v>100255</v>
      </c>
      <c r="B14021" t="s">
        <v>14709</v>
      </c>
      <c r="C14021" t="s">
        <v>14648</v>
      </c>
      <c r="D14021">
        <v>13.14</v>
      </c>
    </row>
    <row r="14022" spans="1:4" x14ac:dyDescent="0.2">
      <c r="A14022">
        <v>100263</v>
      </c>
      <c r="B14022" t="s">
        <v>14710</v>
      </c>
      <c r="C14022" t="s">
        <v>14638</v>
      </c>
      <c r="D14022">
        <v>2.13</v>
      </c>
    </row>
    <row r="14023" spans="1:4" x14ac:dyDescent="0.2">
      <c r="A14023">
        <v>100260</v>
      </c>
      <c r="B14023" t="s">
        <v>14711</v>
      </c>
      <c r="C14023" t="s">
        <v>14638</v>
      </c>
      <c r="D14023">
        <v>8.5299999999999994</v>
      </c>
    </row>
    <row r="14024" spans="1:4" x14ac:dyDescent="0.2">
      <c r="A14024">
        <v>100261</v>
      </c>
      <c r="B14024" t="s">
        <v>14712</v>
      </c>
      <c r="C14024" t="s">
        <v>14638</v>
      </c>
      <c r="D14024">
        <v>5.36</v>
      </c>
    </row>
    <row r="14025" spans="1:4" x14ac:dyDescent="0.2">
      <c r="A14025">
        <v>100262</v>
      </c>
      <c r="B14025" t="s">
        <v>14713</v>
      </c>
      <c r="C14025" t="s">
        <v>14638</v>
      </c>
      <c r="D14025">
        <v>3.32</v>
      </c>
    </row>
    <row r="14026" spans="1:4" x14ac:dyDescent="0.2">
      <c r="A14026">
        <v>100271</v>
      </c>
      <c r="B14026" t="s">
        <v>14714</v>
      </c>
      <c r="C14026" t="s">
        <v>14636</v>
      </c>
      <c r="D14026">
        <v>61.83</v>
      </c>
    </row>
    <row r="14027" spans="1:4" x14ac:dyDescent="0.2">
      <c r="A14027">
        <v>100258</v>
      </c>
      <c r="B14027" t="s">
        <v>14715</v>
      </c>
      <c r="C14027" t="s">
        <v>14648</v>
      </c>
      <c r="D14027">
        <v>13.14</v>
      </c>
    </row>
    <row r="14028" spans="1:4" x14ac:dyDescent="0.2">
      <c r="A14028">
        <v>100259</v>
      </c>
      <c r="B14028" t="s">
        <v>14716</v>
      </c>
      <c r="C14028" t="s">
        <v>14648</v>
      </c>
      <c r="D14028">
        <v>25.9</v>
      </c>
    </row>
    <row r="14029" spans="1:4" x14ac:dyDescent="0.2">
      <c r="A14029">
        <v>100279</v>
      </c>
      <c r="B14029" t="s">
        <v>14717</v>
      </c>
      <c r="C14029" t="s">
        <v>77</v>
      </c>
      <c r="D14029">
        <v>0.76</v>
      </c>
    </row>
    <row r="14030" spans="1:4" x14ac:dyDescent="0.2">
      <c r="A14030">
        <v>100233</v>
      </c>
      <c r="B14030" t="s">
        <v>14718</v>
      </c>
      <c r="C14030" t="s">
        <v>77</v>
      </c>
      <c r="D14030">
        <v>0.18</v>
      </c>
    </row>
    <row r="14031" spans="1:4" x14ac:dyDescent="0.2">
      <c r="A14031">
        <v>100232</v>
      </c>
      <c r="B14031" t="s">
        <v>14719</v>
      </c>
      <c r="C14031" t="s">
        <v>77</v>
      </c>
      <c r="D14031">
        <v>0.36</v>
      </c>
    </row>
    <row r="14032" spans="1:4" x14ac:dyDescent="0.2">
      <c r="A14032">
        <v>100234</v>
      </c>
      <c r="B14032" t="s">
        <v>14720</v>
      </c>
      <c r="C14032" t="s">
        <v>59</v>
      </c>
      <c r="D14032">
        <v>0.54</v>
      </c>
    </row>
    <row r="14033" spans="1:4" x14ac:dyDescent="0.2">
      <c r="A14033">
        <v>100265</v>
      </c>
      <c r="B14033" t="s">
        <v>14721</v>
      </c>
      <c r="C14033" t="s">
        <v>59</v>
      </c>
      <c r="D14033">
        <v>0.81</v>
      </c>
    </row>
    <row r="14034" spans="1:4" x14ac:dyDescent="0.2">
      <c r="A14034">
        <v>100235</v>
      </c>
      <c r="B14034" t="s">
        <v>14722</v>
      </c>
      <c r="C14034" t="s">
        <v>868</v>
      </c>
      <c r="D14034">
        <v>0.04</v>
      </c>
    </row>
    <row r="14035" spans="1:4" x14ac:dyDescent="0.2">
      <c r="A14035">
        <v>100267</v>
      </c>
      <c r="B14035" t="s">
        <v>14723</v>
      </c>
      <c r="C14035" t="s">
        <v>77</v>
      </c>
      <c r="D14035">
        <v>1.63</v>
      </c>
    </row>
    <row r="14036" spans="1:4" x14ac:dyDescent="0.2">
      <c r="A14036">
        <v>100231</v>
      </c>
      <c r="B14036" t="s">
        <v>14724</v>
      </c>
      <c r="C14036" t="s">
        <v>61</v>
      </c>
      <c r="D14036">
        <v>0.03</v>
      </c>
    </row>
    <row r="14037" spans="1:4" x14ac:dyDescent="0.2">
      <c r="A14037">
        <v>100230</v>
      </c>
      <c r="B14037" t="s">
        <v>14725</v>
      </c>
      <c r="C14037" t="s">
        <v>61</v>
      </c>
      <c r="D14037">
        <v>0.02</v>
      </c>
    </row>
    <row r="14038" spans="1:4" x14ac:dyDescent="0.2">
      <c r="A14038">
        <v>100229</v>
      </c>
      <c r="B14038" t="s">
        <v>14726</v>
      </c>
      <c r="C14038" t="s">
        <v>61</v>
      </c>
      <c r="D14038">
        <v>0.01</v>
      </c>
    </row>
    <row r="14039" spans="1:4" x14ac:dyDescent="0.2">
      <c r="A14039">
        <v>100272</v>
      </c>
      <c r="B14039" t="s">
        <v>14727</v>
      </c>
      <c r="C14039" t="s">
        <v>59</v>
      </c>
      <c r="D14039">
        <v>1.22</v>
      </c>
    </row>
    <row r="14040" spans="1:4" x14ac:dyDescent="0.2">
      <c r="A14040">
        <v>100269</v>
      </c>
      <c r="B14040" t="s">
        <v>14728</v>
      </c>
      <c r="C14040" t="s">
        <v>77</v>
      </c>
      <c r="D14040">
        <v>1.63</v>
      </c>
    </row>
    <row r="14041" spans="1:4" x14ac:dyDescent="0.2">
      <c r="A14041">
        <v>100986</v>
      </c>
      <c r="B14041" t="s">
        <v>14729</v>
      </c>
      <c r="C14041" t="s">
        <v>69</v>
      </c>
      <c r="D14041">
        <v>9.6</v>
      </c>
    </row>
    <row r="14042" spans="1:4" x14ac:dyDescent="0.2">
      <c r="A14042">
        <v>101002</v>
      </c>
      <c r="B14042" t="s">
        <v>14730</v>
      </c>
      <c r="C14042" t="s">
        <v>2018</v>
      </c>
      <c r="D14042">
        <v>6.39</v>
      </c>
    </row>
    <row r="14043" spans="1:4" x14ac:dyDescent="0.2">
      <c r="A14043">
        <v>100987</v>
      </c>
      <c r="B14043" t="s">
        <v>14731</v>
      </c>
      <c r="C14043" t="s">
        <v>69</v>
      </c>
      <c r="D14043">
        <v>11</v>
      </c>
    </row>
    <row r="14044" spans="1:4" x14ac:dyDescent="0.2">
      <c r="A14044">
        <v>101003</v>
      </c>
      <c r="B14044" t="s">
        <v>14732</v>
      </c>
      <c r="C14044" t="s">
        <v>2018</v>
      </c>
      <c r="D14044">
        <v>7.32</v>
      </c>
    </row>
    <row r="14045" spans="1:4" x14ac:dyDescent="0.2">
      <c r="A14045">
        <v>100988</v>
      </c>
      <c r="B14045" t="s">
        <v>14733</v>
      </c>
      <c r="C14045" t="s">
        <v>69</v>
      </c>
      <c r="D14045">
        <v>11.65</v>
      </c>
    </row>
    <row r="14046" spans="1:4" x14ac:dyDescent="0.2">
      <c r="A14046">
        <v>101004</v>
      </c>
      <c r="B14046" t="s">
        <v>14734</v>
      </c>
      <c r="C14046" t="s">
        <v>2018</v>
      </c>
      <c r="D14046">
        <v>7.76</v>
      </c>
    </row>
    <row r="14047" spans="1:4" x14ac:dyDescent="0.2">
      <c r="A14047">
        <v>100985</v>
      </c>
      <c r="B14047" t="s">
        <v>14735</v>
      </c>
      <c r="C14047" t="s">
        <v>69</v>
      </c>
      <c r="D14047">
        <v>8.02</v>
      </c>
    </row>
    <row r="14048" spans="1:4" x14ac:dyDescent="0.2">
      <c r="A14048">
        <v>101001</v>
      </c>
      <c r="B14048" t="s">
        <v>14736</v>
      </c>
      <c r="C14048" t="s">
        <v>2018</v>
      </c>
      <c r="D14048">
        <v>5.35</v>
      </c>
    </row>
    <row r="14049" spans="1:4" x14ac:dyDescent="0.2">
      <c r="A14049">
        <v>101008</v>
      </c>
      <c r="B14049" t="s">
        <v>14737</v>
      </c>
      <c r="C14049" t="s">
        <v>69</v>
      </c>
      <c r="D14049">
        <v>5.8</v>
      </c>
    </row>
    <row r="14050" spans="1:4" x14ac:dyDescent="0.2">
      <c r="A14050">
        <v>101007</v>
      </c>
      <c r="B14050" t="s">
        <v>14738</v>
      </c>
      <c r="C14050" t="s">
        <v>69</v>
      </c>
      <c r="D14050">
        <v>5.74</v>
      </c>
    </row>
    <row r="14051" spans="1:4" x14ac:dyDescent="0.2">
      <c r="A14051">
        <v>100982</v>
      </c>
      <c r="B14051" t="s">
        <v>14739</v>
      </c>
      <c r="C14051" t="s">
        <v>69</v>
      </c>
      <c r="D14051">
        <v>9.34</v>
      </c>
    </row>
    <row r="14052" spans="1:4" x14ac:dyDescent="0.2">
      <c r="A14052">
        <v>100998</v>
      </c>
      <c r="B14052" t="s">
        <v>14740</v>
      </c>
      <c r="C14052" t="s">
        <v>2018</v>
      </c>
      <c r="D14052">
        <v>6.24</v>
      </c>
    </row>
    <row r="14053" spans="1:4" x14ac:dyDescent="0.2">
      <c r="A14053">
        <v>100983</v>
      </c>
      <c r="B14053" t="s">
        <v>14741</v>
      </c>
      <c r="C14053" t="s">
        <v>69</v>
      </c>
      <c r="D14053">
        <v>9.3699999999999992</v>
      </c>
    </row>
    <row r="14054" spans="1:4" x14ac:dyDescent="0.2">
      <c r="A14054">
        <v>100999</v>
      </c>
      <c r="B14054" t="s">
        <v>14742</v>
      </c>
      <c r="C14054" t="s">
        <v>2018</v>
      </c>
      <c r="D14054">
        <v>6.28</v>
      </c>
    </row>
    <row r="14055" spans="1:4" x14ac:dyDescent="0.2">
      <c r="A14055">
        <v>100984</v>
      </c>
      <c r="B14055" t="s">
        <v>14743</v>
      </c>
      <c r="C14055" t="s">
        <v>69</v>
      </c>
      <c r="D14055">
        <v>9.18</v>
      </c>
    </row>
    <row r="14056" spans="1:4" x14ac:dyDescent="0.2">
      <c r="A14056">
        <v>101000</v>
      </c>
      <c r="B14056" t="s">
        <v>14744</v>
      </c>
      <c r="C14056" t="s">
        <v>2018</v>
      </c>
      <c r="D14056">
        <v>6.12</v>
      </c>
    </row>
    <row r="14057" spans="1:4" x14ac:dyDescent="0.2">
      <c r="A14057">
        <v>100981</v>
      </c>
      <c r="B14057" t="s">
        <v>14745</v>
      </c>
      <c r="C14057" t="s">
        <v>69</v>
      </c>
      <c r="D14057">
        <v>9.73</v>
      </c>
    </row>
    <row r="14058" spans="1:4" x14ac:dyDescent="0.2">
      <c r="A14058">
        <v>100997</v>
      </c>
      <c r="B14058" t="s">
        <v>14746</v>
      </c>
      <c r="C14058" t="s">
        <v>2018</v>
      </c>
      <c r="D14058">
        <v>6.51</v>
      </c>
    </row>
    <row r="14059" spans="1:4" x14ac:dyDescent="0.2">
      <c r="A14059">
        <v>101010</v>
      </c>
      <c r="B14059" t="s">
        <v>14747</v>
      </c>
      <c r="C14059" t="s">
        <v>2018</v>
      </c>
      <c r="D14059">
        <v>28.82</v>
      </c>
    </row>
    <row r="14060" spans="1:4" x14ac:dyDescent="0.2">
      <c r="A14060">
        <v>101009</v>
      </c>
      <c r="B14060" t="s">
        <v>14748</v>
      </c>
      <c r="C14060" t="s">
        <v>2018</v>
      </c>
      <c r="D14060">
        <v>45.76</v>
      </c>
    </row>
    <row r="14061" spans="1:4" x14ac:dyDescent="0.2">
      <c r="A14061">
        <v>100978</v>
      </c>
      <c r="B14061" t="s">
        <v>14749</v>
      </c>
      <c r="C14061" t="s">
        <v>69</v>
      </c>
      <c r="D14061">
        <v>7.27</v>
      </c>
    </row>
    <row r="14062" spans="1:4" x14ac:dyDescent="0.2">
      <c r="A14062">
        <v>100994</v>
      </c>
      <c r="B14062" t="s">
        <v>14750</v>
      </c>
      <c r="C14062" t="s">
        <v>2018</v>
      </c>
      <c r="D14062">
        <v>4.82</v>
      </c>
    </row>
    <row r="14063" spans="1:4" x14ac:dyDescent="0.2">
      <c r="A14063">
        <v>100974</v>
      </c>
      <c r="B14063" t="s">
        <v>14751</v>
      </c>
      <c r="C14063" t="s">
        <v>69</v>
      </c>
      <c r="D14063">
        <v>8.77</v>
      </c>
    </row>
    <row r="14064" spans="1:4" x14ac:dyDescent="0.2">
      <c r="A14064">
        <v>100990</v>
      </c>
      <c r="B14064" t="s">
        <v>14752</v>
      </c>
      <c r="C14064" t="s">
        <v>2018</v>
      </c>
      <c r="D14064">
        <v>5.85</v>
      </c>
    </row>
    <row r="14065" spans="1:4" x14ac:dyDescent="0.2">
      <c r="A14065">
        <v>100979</v>
      </c>
      <c r="B14065" t="s">
        <v>14753</v>
      </c>
      <c r="C14065" t="s">
        <v>69</v>
      </c>
      <c r="D14065">
        <v>6.96</v>
      </c>
    </row>
    <row r="14066" spans="1:4" x14ac:dyDescent="0.2">
      <c r="A14066">
        <v>100995</v>
      </c>
      <c r="B14066" t="s">
        <v>14754</v>
      </c>
      <c r="C14066" t="s">
        <v>2018</v>
      </c>
      <c r="D14066">
        <v>4.6399999999999997</v>
      </c>
    </row>
    <row r="14067" spans="1:4" x14ac:dyDescent="0.2">
      <c r="A14067">
        <v>100975</v>
      </c>
      <c r="B14067" t="s">
        <v>14755</v>
      </c>
      <c r="C14067" t="s">
        <v>69</v>
      </c>
      <c r="D14067">
        <v>8.83</v>
      </c>
    </row>
    <row r="14068" spans="1:4" x14ac:dyDescent="0.2">
      <c r="A14068">
        <v>100991</v>
      </c>
      <c r="B14068" t="s">
        <v>14756</v>
      </c>
      <c r="C14068" t="s">
        <v>2018</v>
      </c>
      <c r="D14068">
        <v>5.91</v>
      </c>
    </row>
    <row r="14069" spans="1:4" x14ac:dyDescent="0.2">
      <c r="A14069">
        <v>100980</v>
      </c>
      <c r="B14069" t="s">
        <v>14757</v>
      </c>
      <c r="C14069" t="s">
        <v>69</v>
      </c>
      <c r="D14069">
        <v>6.59</v>
      </c>
    </row>
    <row r="14070" spans="1:4" x14ac:dyDescent="0.2">
      <c r="A14070">
        <v>100996</v>
      </c>
      <c r="B14070" t="s">
        <v>14758</v>
      </c>
      <c r="C14070" t="s">
        <v>2018</v>
      </c>
      <c r="D14070">
        <v>4.38</v>
      </c>
    </row>
    <row r="14071" spans="1:4" x14ac:dyDescent="0.2">
      <c r="A14071">
        <v>100976</v>
      </c>
      <c r="B14071" t="s">
        <v>14759</v>
      </c>
      <c r="C14071" t="s">
        <v>69</v>
      </c>
      <c r="D14071">
        <v>8.66</v>
      </c>
    </row>
    <row r="14072" spans="1:4" x14ac:dyDescent="0.2">
      <c r="A14072">
        <v>100992</v>
      </c>
      <c r="B14072" t="s">
        <v>14760</v>
      </c>
      <c r="C14072" t="s">
        <v>2018</v>
      </c>
      <c r="D14072">
        <v>5.76</v>
      </c>
    </row>
    <row r="14073" spans="1:4" x14ac:dyDescent="0.2">
      <c r="A14073">
        <v>100977</v>
      </c>
      <c r="B14073" t="s">
        <v>14761</v>
      </c>
      <c r="C14073" t="s">
        <v>69</v>
      </c>
      <c r="D14073">
        <v>8.0399999999999991</v>
      </c>
    </row>
    <row r="14074" spans="1:4" x14ac:dyDescent="0.2">
      <c r="A14074">
        <v>100993</v>
      </c>
      <c r="B14074" t="s">
        <v>14762</v>
      </c>
      <c r="C14074" t="s">
        <v>2018</v>
      </c>
      <c r="D14074">
        <v>5.35</v>
      </c>
    </row>
    <row r="14075" spans="1:4" x14ac:dyDescent="0.2">
      <c r="A14075">
        <v>100973</v>
      </c>
      <c r="B14075" t="s">
        <v>14763</v>
      </c>
      <c r="C14075" t="s">
        <v>69</v>
      </c>
      <c r="D14075">
        <v>9.09</v>
      </c>
    </row>
    <row r="14076" spans="1:4" x14ac:dyDescent="0.2">
      <c r="A14076">
        <v>100989</v>
      </c>
      <c r="B14076" t="s">
        <v>14764</v>
      </c>
      <c r="C14076" t="s">
        <v>2018</v>
      </c>
      <c r="D14076">
        <v>6.06</v>
      </c>
    </row>
    <row r="14077" spans="1:4" x14ac:dyDescent="0.2">
      <c r="A14077">
        <v>101467</v>
      </c>
      <c r="B14077" t="s">
        <v>14765</v>
      </c>
      <c r="C14077" t="s">
        <v>2018</v>
      </c>
      <c r="D14077">
        <v>19.010000000000002</v>
      </c>
    </row>
    <row r="14078" spans="1:4" x14ac:dyDescent="0.2">
      <c r="A14078">
        <v>101468</v>
      </c>
      <c r="B14078" t="s">
        <v>14766</v>
      </c>
      <c r="C14078" t="s">
        <v>2018</v>
      </c>
      <c r="D14078">
        <v>17.39</v>
      </c>
    </row>
    <row r="14079" spans="1:4" x14ac:dyDescent="0.2">
      <c r="A14079">
        <v>101014</v>
      </c>
      <c r="B14079" t="s">
        <v>14767</v>
      </c>
      <c r="C14079" t="s">
        <v>2018</v>
      </c>
      <c r="D14079">
        <v>43.43</v>
      </c>
    </row>
    <row r="14080" spans="1:4" x14ac:dyDescent="0.2">
      <c r="A14080">
        <v>101015</v>
      </c>
      <c r="B14080" t="s">
        <v>14768</v>
      </c>
      <c r="C14080" t="s">
        <v>2018</v>
      </c>
      <c r="D14080">
        <v>35.68</v>
      </c>
    </row>
    <row r="14081" spans="1:4" x14ac:dyDescent="0.2">
      <c r="A14081">
        <v>101463</v>
      </c>
      <c r="B14081" t="s">
        <v>14769</v>
      </c>
      <c r="C14081" t="s">
        <v>2018</v>
      </c>
      <c r="D14081">
        <v>47.55</v>
      </c>
    </row>
    <row r="14082" spans="1:4" x14ac:dyDescent="0.2">
      <c r="A14082">
        <v>101464</v>
      </c>
      <c r="B14082" t="s">
        <v>14770</v>
      </c>
      <c r="C14082" t="s">
        <v>2018</v>
      </c>
      <c r="D14082">
        <v>36.520000000000003</v>
      </c>
    </row>
    <row r="14083" spans="1:4" x14ac:dyDescent="0.2">
      <c r="A14083">
        <v>101465</v>
      </c>
      <c r="B14083" t="s">
        <v>14771</v>
      </c>
      <c r="C14083" t="s">
        <v>2018</v>
      </c>
      <c r="D14083">
        <v>27.92</v>
      </c>
    </row>
    <row r="14084" spans="1:4" x14ac:dyDescent="0.2">
      <c r="A14084">
        <v>101466</v>
      </c>
      <c r="B14084" t="s">
        <v>14772</v>
      </c>
      <c r="C14084" t="s">
        <v>2018</v>
      </c>
      <c r="D14084">
        <v>22.71</v>
      </c>
    </row>
    <row r="14085" spans="1:4" x14ac:dyDescent="0.2">
      <c r="A14085">
        <v>101013</v>
      </c>
      <c r="B14085" t="s">
        <v>14773</v>
      </c>
      <c r="C14085" t="s">
        <v>2018</v>
      </c>
      <c r="D14085">
        <v>47.41</v>
      </c>
    </row>
    <row r="14086" spans="1:4" x14ac:dyDescent="0.2">
      <c r="A14086">
        <v>101477</v>
      </c>
      <c r="B14086" t="s">
        <v>14774</v>
      </c>
      <c r="C14086" t="s">
        <v>2018</v>
      </c>
      <c r="D14086">
        <v>13.76</v>
      </c>
    </row>
    <row r="14087" spans="1:4" x14ac:dyDescent="0.2">
      <c r="A14087">
        <v>101478</v>
      </c>
      <c r="B14087" t="s">
        <v>14775</v>
      </c>
      <c r="C14087" t="s">
        <v>2018</v>
      </c>
      <c r="D14087">
        <v>11.71</v>
      </c>
    </row>
    <row r="14088" spans="1:4" x14ac:dyDescent="0.2">
      <c r="A14088">
        <v>101017</v>
      </c>
      <c r="B14088" t="s">
        <v>14776</v>
      </c>
      <c r="C14088" t="s">
        <v>2018</v>
      </c>
      <c r="D14088">
        <v>31.32</v>
      </c>
    </row>
    <row r="14089" spans="1:4" x14ac:dyDescent="0.2">
      <c r="A14089">
        <v>101018</v>
      </c>
      <c r="B14089" t="s">
        <v>14777</v>
      </c>
      <c r="C14089" t="s">
        <v>2018</v>
      </c>
      <c r="D14089">
        <v>25.72</v>
      </c>
    </row>
    <row r="14090" spans="1:4" x14ac:dyDescent="0.2">
      <c r="A14090">
        <v>101469</v>
      </c>
      <c r="B14090" t="s">
        <v>14778</v>
      </c>
      <c r="C14090" t="s">
        <v>2018</v>
      </c>
      <c r="D14090">
        <v>38.909999999999997</v>
      </c>
    </row>
    <row r="14091" spans="1:4" x14ac:dyDescent="0.2">
      <c r="A14091">
        <v>101470</v>
      </c>
      <c r="B14091" t="s">
        <v>14779</v>
      </c>
      <c r="C14091" t="s">
        <v>2018</v>
      </c>
      <c r="D14091">
        <v>30.89</v>
      </c>
    </row>
    <row r="14092" spans="1:4" x14ac:dyDescent="0.2">
      <c r="A14092">
        <v>101471</v>
      </c>
      <c r="B14092" t="s">
        <v>14780</v>
      </c>
      <c r="C14092" t="s">
        <v>2018</v>
      </c>
      <c r="D14092">
        <v>26.49</v>
      </c>
    </row>
    <row r="14093" spans="1:4" x14ac:dyDescent="0.2">
      <c r="A14093">
        <v>101472</v>
      </c>
      <c r="B14093" t="s">
        <v>14781</v>
      </c>
      <c r="C14093" t="s">
        <v>2018</v>
      </c>
      <c r="D14093">
        <v>20.63</v>
      </c>
    </row>
    <row r="14094" spans="1:4" x14ac:dyDescent="0.2">
      <c r="A14094">
        <v>101473</v>
      </c>
      <c r="B14094" t="s">
        <v>14782</v>
      </c>
      <c r="C14094" t="s">
        <v>2018</v>
      </c>
      <c r="D14094">
        <v>29.69</v>
      </c>
    </row>
    <row r="14095" spans="1:4" x14ac:dyDescent="0.2">
      <c r="A14095">
        <v>101474</v>
      </c>
      <c r="B14095" t="s">
        <v>14783</v>
      </c>
      <c r="C14095" t="s">
        <v>2018</v>
      </c>
      <c r="D14095">
        <v>21.24</v>
      </c>
    </row>
    <row r="14096" spans="1:4" x14ac:dyDescent="0.2">
      <c r="A14096">
        <v>101475</v>
      </c>
      <c r="B14096" t="s">
        <v>14784</v>
      </c>
      <c r="C14096" t="s">
        <v>2018</v>
      </c>
      <c r="D14096">
        <v>18.84</v>
      </c>
    </row>
    <row r="14097" spans="1:4" x14ac:dyDescent="0.2">
      <c r="A14097">
        <v>101476</v>
      </c>
      <c r="B14097" t="s">
        <v>14785</v>
      </c>
      <c r="C14097" t="s">
        <v>2018</v>
      </c>
      <c r="D14097">
        <v>16.809999999999999</v>
      </c>
    </row>
    <row r="14098" spans="1:4" x14ac:dyDescent="0.2">
      <c r="A14098">
        <v>101016</v>
      </c>
      <c r="B14098" t="s">
        <v>14786</v>
      </c>
      <c r="C14098" t="s">
        <v>2018</v>
      </c>
      <c r="D14098">
        <v>41.31</v>
      </c>
    </row>
    <row r="14099" spans="1:4" x14ac:dyDescent="0.2">
      <c r="A14099">
        <v>101487</v>
      </c>
      <c r="B14099" t="s">
        <v>14787</v>
      </c>
      <c r="C14099" t="s">
        <v>2018</v>
      </c>
      <c r="D14099">
        <v>102.31</v>
      </c>
    </row>
    <row r="14100" spans="1:4" x14ac:dyDescent="0.2">
      <c r="A14100">
        <v>101488</v>
      </c>
      <c r="B14100" t="s">
        <v>14788</v>
      </c>
      <c r="C14100" t="s">
        <v>2018</v>
      </c>
      <c r="D14100">
        <v>88.52</v>
      </c>
    </row>
    <row r="14101" spans="1:4" x14ac:dyDescent="0.2">
      <c r="A14101">
        <v>101480</v>
      </c>
      <c r="B14101" t="s">
        <v>14789</v>
      </c>
      <c r="C14101" t="s">
        <v>2018</v>
      </c>
      <c r="D14101">
        <v>69.59</v>
      </c>
    </row>
    <row r="14102" spans="1:4" x14ac:dyDescent="0.2">
      <c r="A14102">
        <v>101481</v>
      </c>
      <c r="B14102" t="s">
        <v>14790</v>
      </c>
      <c r="C14102" t="s">
        <v>2018</v>
      </c>
      <c r="D14102">
        <v>50.27</v>
      </c>
    </row>
    <row r="14103" spans="1:4" x14ac:dyDescent="0.2">
      <c r="A14103">
        <v>101482</v>
      </c>
      <c r="B14103" t="s">
        <v>14791</v>
      </c>
      <c r="C14103" t="s">
        <v>2018</v>
      </c>
      <c r="D14103">
        <v>37.58</v>
      </c>
    </row>
    <row r="14104" spans="1:4" x14ac:dyDescent="0.2">
      <c r="A14104">
        <v>101483</v>
      </c>
      <c r="B14104" t="s">
        <v>14792</v>
      </c>
      <c r="C14104" t="s">
        <v>2018</v>
      </c>
      <c r="D14104">
        <v>38.99</v>
      </c>
    </row>
    <row r="14105" spans="1:4" x14ac:dyDescent="0.2">
      <c r="A14105">
        <v>101484</v>
      </c>
      <c r="B14105" t="s">
        <v>14793</v>
      </c>
      <c r="C14105" t="s">
        <v>2018</v>
      </c>
      <c r="D14105">
        <v>202.08</v>
      </c>
    </row>
    <row r="14106" spans="1:4" x14ac:dyDescent="0.2">
      <c r="A14106">
        <v>101485</v>
      </c>
      <c r="B14106" t="s">
        <v>14794</v>
      </c>
      <c r="C14106" t="s">
        <v>2018</v>
      </c>
      <c r="D14106">
        <v>155.12</v>
      </c>
    </row>
    <row r="14107" spans="1:4" x14ac:dyDescent="0.2">
      <c r="A14107">
        <v>101486</v>
      </c>
      <c r="B14107" t="s">
        <v>14795</v>
      </c>
      <c r="C14107" t="s">
        <v>2018</v>
      </c>
      <c r="D14107">
        <v>139.72</v>
      </c>
    </row>
    <row r="14108" spans="1:4" x14ac:dyDescent="0.2">
      <c r="A14108">
        <v>101006</v>
      </c>
      <c r="B14108" t="s">
        <v>14796</v>
      </c>
      <c r="C14108" t="s">
        <v>69</v>
      </c>
      <c r="D14108">
        <v>21.91</v>
      </c>
    </row>
    <row r="14109" spans="1:4" x14ac:dyDescent="0.2">
      <c r="A14109">
        <v>101005</v>
      </c>
      <c r="B14109" t="s">
        <v>14797</v>
      </c>
      <c r="C14109" t="s">
        <v>69</v>
      </c>
      <c r="D14109">
        <v>19.78</v>
      </c>
    </row>
    <row r="14110" spans="1:4" x14ac:dyDescent="0.2">
      <c r="A14110">
        <v>102568</v>
      </c>
      <c r="B14110" t="s">
        <v>14798</v>
      </c>
      <c r="C14110" t="s">
        <v>2018</v>
      </c>
      <c r="D14110">
        <v>295.85000000000002</v>
      </c>
    </row>
    <row r="14111" spans="1:4" x14ac:dyDescent="0.2">
      <c r="A14111">
        <v>101479</v>
      </c>
      <c r="B14111" t="s">
        <v>14799</v>
      </c>
      <c r="C14111" t="s">
        <v>2018</v>
      </c>
      <c r="D14111">
        <v>173.67</v>
      </c>
    </row>
    <row r="14112" spans="1:4" x14ac:dyDescent="0.2">
      <c r="A14112">
        <v>101019</v>
      </c>
      <c r="B14112" t="s">
        <v>14800</v>
      </c>
      <c r="C14112" t="s">
        <v>2018</v>
      </c>
      <c r="D14112">
        <v>596.1</v>
      </c>
    </row>
    <row r="14113" spans="1:4" x14ac:dyDescent="0.2">
      <c r="A14113">
        <v>100938</v>
      </c>
      <c r="B14113" t="s">
        <v>14801</v>
      </c>
      <c r="C14113" t="s">
        <v>14631</v>
      </c>
      <c r="D14113">
        <v>7.92</v>
      </c>
    </row>
    <row r="14114" spans="1:4" x14ac:dyDescent="0.2">
      <c r="A14114">
        <v>100942</v>
      </c>
      <c r="B14114" t="s">
        <v>14802</v>
      </c>
      <c r="C14114" t="s">
        <v>14622</v>
      </c>
      <c r="D14114">
        <v>5.28</v>
      </c>
    </row>
    <row r="14115" spans="1:4" x14ac:dyDescent="0.2">
      <c r="A14115">
        <v>93588</v>
      </c>
      <c r="B14115" t="s">
        <v>14803</v>
      </c>
      <c r="C14115" t="s">
        <v>14631</v>
      </c>
      <c r="D14115">
        <v>3.32</v>
      </c>
    </row>
    <row r="14116" spans="1:4" x14ac:dyDescent="0.2">
      <c r="A14116">
        <v>93594</v>
      </c>
      <c r="B14116" t="s">
        <v>14804</v>
      </c>
      <c r="C14116" t="s">
        <v>14622</v>
      </c>
      <c r="D14116">
        <v>2.21</v>
      </c>
    </row>
    <row r="14117" spans="1:4" x14ac:dyDescent="0.2">
      <c r="A14117">
        <v>93589</v>
      </c>
      <c r="B14117" t="s">
        <v>14805</v>
      </c>
      <c r="C14117" t="s">
        <v>14631</v>
      </c>
      <c r="D14117">
        <v>2.85</v>
      </c>
    </row>
    <row r="14118" spans="1:4" x14ac:dyDescent="0.2">
      <c r="A14118">
        <v>93595</v>
      </c>
      <c r="B14118" t="s">
        <v>14806</v>
      </c>
      <c r="C14118" t="s">
        <v>14622</v>
      </c>
      <c r="D14118">
        <v>1.92</v>
      </c>
    </row>
    <row r="14119" spans="1:4" x14ac:dyDescent="0.2">
      <c r="A14119">
        <v>93590</v>
      </c>
      <c r="B14119" t="s">
        <v>14807</v>
      </c>
      <c r="C14119" t="s">
        <v>14631</v>
      </c>
      <c r="D14119">
        <v>1.04</v>
      </c>
    </row>
    <row r="14120" spans="1:4" x14ac:dyDescent="0.2">
      <c r="A14120">
        <v>93596</v>
      </c>
      <c r="B14120" t="s">
        <v>14808</v>
      </c>
      <c r="C14120" t="s">
        <v>14622</v>
      </c>
      <c r="D14120">
        <v>0.69</v>
      </c>
    </row>
    <row r="14121" spans="1:4" x14ac:dyDescent="0.2">
      <c r="A14121">
        <v>95875</v>
      </c>
      <c r="B14121" t="s">
        <v>14809</v>
      </c>
      <c r="C14121" t="s">
        <v>14631</v>
      </c>
      <c r="D14121">
        <v>2.62</v>
      </c>
    </row>
    <row r="14122" spans="1:4" x14ac:dyDescent="0.2">
      <c r="A14122">
        <v>95878</v>
      </c>
      <c r="B14122" t="s">
        <v>14810</v>
      </c>
      <c r="C14122" t="s">
        <v>14622</v>
      </c>
      <c r="D14122">
        <v>1.77</v>
      </c>
    </row>
    <row r="14123" spans="1:4" x14ac:dyDescent="0.2">
      <c r="A14123">
        <v>100943</v>
      </c>
      <c r="B14123" t="s">
        <v>14811</v>
      </c>
      <c r="C14123" t="s">
        <v>14622</v>
      </c>
      <c r="D14123">
        <v>4.5999999999999996</v>
      </c>
    </row>
    <row r="14124" spans="1:4" x14ac:dyDescent="0.2">
      <c r="A14124">
        <v>100939</v>
      </c>
      <c r="B14124" t="s">
        <v>14812</v>
      </c>
      <c r="C14124" t="s">
        <v>14631</v>
      </c>
      <c r="D14124">
        <v>6.92</v>
      </c>
    </row>
    <row r="14125" spans="1:4" x14ac:dyDescent="0.2">
      <c r="A14125">
        <v>93591</v>
      </c>
      <c r="B14125" t="s">
        <v>14813</v>
      </c>
      <c r="C14125" t="s">
        <v>14631</v>
      </c>
      <c r="D14125">
        <v>2.89</v>
      </c>
    </row>
    <row r="14126" spans="1:4" x14ac:dyDescent="0.2">
      <c r="A14126">
        <v>93597</v>
      </c>
      <c r="B14126" t="s">
        <v>14814</v>
      </c>
      <c r="C14126" t="s">
        <v>14622</v>
      </c>
      <c r="D14126">
        <v>1.92</v>
      </c>
    </row>
    <row r="14127" spans="1:4" x14ac:dyDescent="0.2">
      <c r="A14127">
        <v>93592</v>
      </c>
      <c r="B14127" t="s">
        <v>14815</v>
      </c>
      <c r="C14127" t="s">
        <v>14631</v>
      </c>
      <c r="D14127">
        <v>2.5099999999999998</v>
      </c>
    </row>
    <row r="14128" spans="1:4" x14ac:dyDescent="0.2">
      <c r="A14128">
        <v>93598</v>
      </c>
      <c r="B14128" t="s">
        <v>14816</v>
      </c>
      <c r="C14128" t="s">
        <v>14622</v>
      </c>
      <c r="D14128">
        <v>1.66</v>
      </c>
    </row>
    <row r="14129" spans="1:4" x14ac:dyDescent="0.2">
      <c r="A14129">
        <v>93593</v>
      </c>
      <c r="B14129" t="s">
        <v>14817</v>
      </c>
      <c r="C14129" t="s">
        <v>14631</v>
      </c>
      <c r="D14129">
        <v>0.92</v>
      </c>
    </row>
    <row r="14130" spans="1:4" x14ac:dyDescent="0.2">
      <c r="A14130">
        <v>93599</v>
      </c>
      <c r="B14130" t="s">
        <v>14818</v>
      </c>
      <c r="C14130" t="s">
        <v>14622</v>
      </c>
      <c r="D14130">
        <v>0.61</v>
      </c>
    </row>
    <row r="14131" spans="1:4" x14ac:dyDescent="0.2">
      <c r="A14131">
        <v>95876</v>
      </c>
      <c r="B14131" t="s">
        <v>14819</v>
      </c>
      <c r="C14131" t="s">
        <v>14631</v>
      </c>
      <c r="D14131">
        <v>2.27</v>
      </c>
    </row>
    <row r="14132" spans="1:4" x14ac:dyDescent="0.2">
      <c r="A14132">
        <v>95879</v>
      </c>
      <c r="B14132" t="s">
        <v>135</v>
      </c>
      <c r="C14132" t="s">
        <v>14622</v>
      </c>
      <c r="D14132">
        <v>1.53</v>
      </c>
    </row>
    <row r="14133" spans="1:4" x14ac:dyDescent="0.2">
      <c r="A14133">
        <v>100940</v>
      </c>
      <c r="B14133" t="s">
        <v>14820</v>
      </c>
      <c r="C14133" t="s">
        <v>14631</v>
      </c>
      <c r="D14133">
        <v>5.92</v>
      </c>
    </row>
    <row r="14134" spans="1:4" x14ac:dyDescent="0.2">
      <c r="A14134">
        <v>100944</v>
      </c>
      <c r="B14134" t="s">
        <v>14821</v>
      </c>
      <c r="C14134" t="s">
        <v>14622</v>
      </c>
      <c r="D14134">
        <v>3.95</v>
      </c>
    </row>
    <row r="14135" spans="1:4" x14ac:dyDescent="0.2">
      <c r="A14135">
        <v>95425</v>
      </c>
      <c r="B14135" t="s">
        <v>14822</v>
      </c>
      <c r="C14135" t="s">
        <v>14631</v>
      </c>
      <c r="D14135">
        <v>2.46</v>
      </c>
    </row>
    <row r="14136" spans="1:4" x14ac:dyDescent="0.2">
      <c r="A14136">
        <v>95428</v>
      </c>
      <c r="B14136" t="s">
        <v>14823</v>
      </c>
      <c r="C14136" t="s">
        <v>14622</v>
      </c>
      <c r="D14136">
        <v>1.65</v>
      </c>
    </row>
    <row r="14137" spans="1:4" x14ac:dyDescent="0.2">
      <c r="A14137">
        <v>95426</v>
      </c>
      <c r="B14137" t="s">
        <v>14824</v>
      </c>
      <c r="C14137" t="s">
        <v>14631</v>
      </c>
      <c r="D14137">
        <v>2.13</v>
      </c>
    </row>
    <row r="14138" spans="1:4" x14ac:dyDescent="0.2">
      <c r="A14138">
        <v>95429</v>
      </c>
      <c r="B14138" t="s">
        <v>14825</v>
      </c>
      <c r="C14138" t="s">
        <v>14622</v>
      </c>
      <c r="D14138">
        <v>1.43</v>
      </c>
    </row>
    <row r="14139" spans="1:4" x14ac:dyDescent="0.2">
      <c r="A14139">
        <v>95427</v>
      </c>
      <c r="B14139" t="s">
        <v>14826</v>
      </c>
      <c r="C14139" t="s">
        <v>14631</v>
      </c>
      <c r="D14139">
        <v>0.79</v>
      </c>
    </row>
    <row r="14140" spans="1:4" x14ac:dyDescent="0.2">
      <c r="A14140">
        <v>95430</v>
      </c>
      <c r="B14140" t="s">
        <v>14827</v>
      </c>
      <c r="C14140" t="s">
        <v>14622</v>
      </c>
      <c r="D14140">
        <v>0.5</v>
      </c>
    </row>
    <row r="14141" spans="1:4" x14ac:dyDescent="0.2">
      <c r="A14141">
        <v>95877</v>
      </c>
      <c r="B14141" t="s">
        <v>14828</v>
      </c>
      <c r="C14141" t="s">
        <v>14631</v>
      </c>
      <c r="D14141">
        <v>1.95</v>
      </c>
    </row>
    <row r="14142" spans="1:4" x14ac:dyDescent="0.2">
      <c r="A14142">
        <v>95880</v>
      </c>
      <c r="B14142" t="s">
        <v>14829</v>
      </c>
      <c r="C14142" t="s">
        <v>14622</v>
      </c>
      <c r="D14142">
        <v>1.31</v>
      </c>
    </row>
    <row r="14143" spans="1:4" x14ac:dyDescent="0.2">
      <c r="A14143">
        <v>100937</v>
      </c>
      <c r="B14143" t="s">
        <v>14830</v>
      </c>
      <c r="C14143" t="s">
        <v>14631</v>
      </c>
      <c r="D14143">
        <v>9.49</v>
      </c>
    </row>
    <row r="14144" spans="1:4" x14ac:dyDescent="0.2">
      <c r="A14144">
        <v>100941</v>
      </c>
      <c r="B14144" t="s">
        <v>14831</v>
      </c>
      <c r="C14144" t="s">
        <v>14622</v>
      </c>
      <c r="D14144">
        <v>6.33</v>
      </c>
    </row>
    <row r="14145" spans="1:4" x14ac:dyDescent="0.2">
      <c r="A14145">
        <v>97912</v>
      </c>
      <c r="B14145" t="s">
        <v>14832</v>
      </c>
      <c r="C14145" t="s">
        <v>14631</v>
      </c>
      <c r="D14145">
        <v>3.98</v>
      </c>
    </row>
    <row r="14146" spans="1:4" x14ac:dyDescent="0.2">
      <c r="A14146">
        <v>97916</v>
      </c>
      <c r="B14146" t="s">
        <v>14833</v>
      </c>
      <c r="C14146" t="s">
        <v>14622</v>
      </c>
      <c r="D14146">
        <v>2.65</v>
      </c>
    </row>
    <row r="14147" spans="1:4" x14ac:dyDescent="0.2">
      <c r="A14147">
        <v>97913</v>
      </c>
      <c r="B14147" t="s">
        <v>14834</v>
      </c>
      <c r="C14147" t="s">
        <v>14631</v>
      </c>
      <c r="D14147">
        <v>3.46</v>
      </c>
    </row>
    <row r="14148" spans="1:4" x14ac:dyDescent="0.2">
      <c r="A14148">
        <v>97917</v>
      </c>
      <c r="B14148" t="s">
        <v>14835</v>
      </c>
      <c r="C14148" t="s">
        <v>14622</v>
      </c>
      <c r="D14148">
        <v>2.2999999999999998</v>
      </c>
    </row>
    <row r="14149" spans="1:4" x14ac:dyDescent="0.2">
      <c r="A14149">
        <v>97915</v>
      </c>
      <c r="B14149" t="s">
        <v>14836</v>
      </c>
      <c r="C14149" t="s">
        <v>14631</v>
      </c>
      <c r="D14149">
        <v>1.26</v>
      </c>
    </row>
    <row r="14150" spans="1:4" x14ac:dyDescent="0.2">
      <c r="A14150">
        <v>97919</v>
      </c>
      <c r="B14150" t="s">
        <v>14837</v>
      </c>
      <c r="C14150" t="s">
        <v>14622</v>
      </c>
      <c r="D14150">
        <v>0.84</v>
      </c>
    </row>
    <row r="14151" spans="1:4" x14ac:dyDescent="0.2">
      <c r="A14151">
        <v>97914</v>
      </c>
      <c r="B14151" t="s">
        <v>14838</v>
      </c>
      <c r="C14151" t="s">
        <v>14631</v>
      </c>
      <c r="D14151">
        <v>3.16</v>
      </c>
    </row>
    <row r="14152" spans="1:4" x14ac:dyDescent="0.2">
      <c r="A14152">
        <v>97918</v>
      </c>
      <c r="B14152" t="s">
        <v>14839</v>
      </c>
      <c r="C14152" t="s">
        <v>14622</v>
      </c>
      <c r="D14152">
        <v>2.11</v>
      </c>
    </row>
    <row r="14153" spans="1:4" x14ac:dyDescent="0.2">
      <c r="A14153">
        <v>100949</v>
      </c>
      <c r="B14153" t="s">
        <v>14840</v>
      </c>
      <c r="C14153" t="s">
        <v>14622</v>
      </c>
      <c r="D14153">
        <v>7.12</v>
      </c>
    </row>
    <row r="14154" spans="1:4" x14ac:dyDescent="0.2">
      <c r="A14154">
        <v>100945</v>
      </c>
      <c r="B14154" t="s">
        <v>14841</v>
      </c>
      <c r="C14154" t="s">
        <v>14622</v>
      </c>
      <c r="D14154">
        <v>3</v>
      </c>
    </row>
    <row r="14155" spans="1:4" x14ac:dyDescent="0.2">
      <c r="A14155">
        <v>100946</v>
      </c>
      <c r="B14155" t="s">
        <v>14842</v>
      </c>
      <c r="C14155" t="s">
        <v>14622</v>
      </c>
      <c r="D14155">
        <v>2.58</v>
      </c>
    </row>
    <row r="14156" spans="1:4" x14ac:dyDescent="0.2">
      <c r="A14156">
        <v>100948</v>
      </c>
      <c r="B14156" t="s">
        <v>14843</v>
      </c>
      <c r="C14156" t="s">
        <v>14622</v>
      </c>
      <c r="D14156">
        <v>0.94</v>
      </c>
    </row>
    <row r="14157" spans="1:4" x14ac:dyDescent="0.2">
      <c r="A14157">
        <v>100947</v>
      </c>
      <c r="B14157" t="s">
        <v>14844</v>
      </c>
      <c r="C14157" t="s">
        <v>14622</v>
      </c>
      <c r="D14157">
        <v>2.38</v>
      </c>
    </row>
    <row r="14158" spans="1:4" x14ac:dyDescent="0.2">
      <c r="A14158">
        <v>100954</v>
      </c>
      <c r="B14158" t="s">
        <v>14845</v>
      </c>
      <c r="C14158" t="s">
        <v>14622</v>
      </c>
      <c r="D14158">
        <v>9.0399999999999991</v>
      </c>
    </row>
    <row r="14159" spans="1:4" x14ac:dyDescent="0.2">
      <c r="A14159">
        <v>100950</v>
      </c>
      <c r="B14159" t="s">
        <v>14846</v>
      </c>
      <c r="C14159" t="s">
        <v>14622</v>
      </c>
      <c r="D14159">
        <v>3.8</v>
      </c>
    </row>
    <row r="14160" spans="1:4" x14ac:dyDescent="0.2">
      <c r="A14160">
        <v>100951</v>
      </c>
      <c r="B14160" t="s">
        <v>14847</v>
      </c>
      <c r="C14160" t="s">
        <v>14622</v>
      </c>
      <c r="D14160">
        <v>3.27</v>
      </c>
    </row>
    <row r="14161" spans="1:4" x14ac:dyDescent="0.2">
      <c r="A14161">
        <v>100953</v>
      </c>
      <c r="B14161" t="s">
        <v>14848</v>
      </c>
      <c r="C14161" t="s">
        <v>14622</v>
      </c>
      <c r="D14161">
        <v>1.19</v>
      </c>
    </row>
    <row r="14162" spans="1:4" x14ac:dyDescent="0.2">
      <c r="A14162">
        <v>100952</v>
      </c>
      <c r="B14162" t="s">
        <v>14849</v>
      </c>
      <c r="C14162" t="s">
        <v>14622</v>
      </c>
      <c r="D14162">
        <v>3.02</v>
      </c>
    </row>
    <row r="14163" spans="1:4" x14ac:dyDescent="0.2">
      <c r="A14163">
        <v>100964</v>
      </c>
      <c r="B14163" t="s">
        <v>14850</v>
      </c>
      <c r="C14163" t="s">
        <v>14631</v>
      </c>
      <c r="D14163">
        <v>9.23</v>
      </c>
    </row>
    <row r="14164" spans="1:4" x14ac:dyDescent="0.2">
      <c r="A14164">
        <v>100960</v>
      </c>
      <c r="B14164" t="s">
        <v>14851</v>
      </c>
      <c r="C14164" t="s">
        <v>14631</v>
      </c>
      <c r="D14164">
        <v>3.85</v>
      </c>
    </row>
    <row r="14165" spans="1:4" x14ac:dyDescent="0.2">
      <c r="A14165">
        <v>100961</v>
      </c>
      <c r="B14165" t="s">
        <v>14852</v>
      </c>
      <c r="C14165" t="s">
        <v>14631</v>
      </c>
      <c r="D14165">
        <v>3.33</v>
      </c>
    </row>
    <row r="14166" spans="1:4" x14ac:dyDescent="0.2">
      <c r="A14166">
        <v>100963</v>
      </c>
      <c r="B14166" t="s">
        <v>14853</v>
      </c>
      <c r="C14166" t="s">
        <v>14631</v>
      </c>
      <c r="D14166">
        <v>1.2</v>
      </c>
    </row>
    <row r="14167" spans="1:4" x14ac:dyDescent="0.2">
      <c r="A14167">
        <v>100962</v>
      </c>
      <c r="B14167" t="s">
        <v>14854</v>
      </c>
      <c r="C14167" t="s">
        <v>14631</v>
      </c>
      <c r="D14167">
        <v>3.04</v>
      </c>
    </row>
    <row r="14168" spans="1:4" x14ac:dyDescent="0.2">
      <c r="A14168">
        <v>100959</v>
      </c>
      <c r="B14168" t="s">
        <v>14855</v>
      </c>
      <c r="C14168" t="s">
        <v>14631</v>
      </c>
      <c r="D14168">
        <v>12.39</v>
      </c>
    </row>
    <row r="14169" spans="1:4" x14ac:dyDescent="0.2">
      <c r="A14169">
        <v>100955</v>
      </c>
      <c r="B14169" t="s">
        <v>14856</v>
      </c>
      <c r="C14169" t="s">
        <v>14631</v>
      </c>
      <c r="D14169">
        <v>5.19</v>
      </c>
    </row>
    <row r="14170" spans="1:4" x14ac:dyDescent="0.2">
      <c r="A14170">
        <v>100956</v>
      </c>
      <c r="B14170" t="s">
        <v>14857</v>
      </c>
      <c r="C14170" t="s">
        <v>14631</v>
      </c>
      <c r="D14170">
        <v>4.51</v>
      </c>
    </row>
    <row r="14171" spans="1:4" x14ac:dyDescent="0.2">
      <c r="A14171">
        <v>100958</v>
      </c>
      <c r="B14171" t="s">
        <v>14858</v>
      </c>
      <c r="C14171" t="s">
        <v>14631</v>
      </c>
      <c r="D14171">
        <v>1.65</v>
      </c>
    </row>
    <row r="14172" spans="1:4" x14ac:dyDescent="0.2">
      <c r="A14172">
        <v>100957</v>
      </c>
      <c r="B14172" t="s">
        <v>14859</v>
      </c>
      <c r="C14172" t="s">
        <v>14631</v>
      </c>
      <c r="D14172">
        <v>4.13</v>
      </c>
    </row>
    <row r="14173" spans="1:4" x14ac:dyDescent="0.2">
      <c r="A14173">
        <v>100969</v>
      </c>
      <c r="B14173" t="s">
        <v>14860</v>
      </c>
      <c r="C14173" t="s">
        <v>14622</v>
      </c>
      <c r="D14173">
        <v>2.46</v>
      </c>
    </row>
    <row r="14174" spans="1:4" x14ac:dyDescent="0.2">
      <c r="A14174">
        <v>100970</v>
      </c>
      <c r="B14174" t="s">
        <v>14861</v>
      </c>
      <c r="C14174" t="s">
        <v>14622</v>
      </c>
      <c r="D14174">
        <v>2.08</v>
      </c>
    </row>
    <row r="14175" spans="1:4" x14ac:dyDescent="0.2">
      <c r="A14175">
        <v>102333</v>
      </c>
      <c r="B14175" t="s">
        <v>14862</v>
      </c>
      <c r="C14175" t="s">
        <v>14622</v>
      </c>
      <c r="D14175">
        <v>0.77</v>
      </c>
    </row>
    <row r="14176" spans="1:4" x14ac:dyDescent="0.2">
      <c r="A14176">
        <v>102332</v>
      </c>
      <c r="B14176" t="s">
        <v>14863</v>
      </c>
      <c r="C14176" t="s">
        <v>14622</v>
      </c>
      <c r="D14176">
        <v>1.95</v>
      </c>
    </row>
    <row r="14177" spans="1:4" x14ac:dyDescent="0.2">
      <c r="A14177">
        <v>100965</v>
      </c>
      <c r="B14177" t="s">
        <v>14864</v>
      </c>
      <c r="C14177" t="s">
        <v>14622</v>
      </c>
      <c r="D14177">
        <v>1.87</v>
      </c>
    </row>
    <row r="14178" spans="1:4" x14ac:dyDescent="0.2">
      <c r="A14178">
        <v>100966</v>
      </c>
      <c r="B14178" t="s">
        <v>14865</v>
      </c>
      <c r="C14178" t="s">
        <v>14622</v>
      </c>
      <c r="D14178">
        <v>1.6</v>
      </c>
    </row>
    <row r="14179" spans="1:4" x14ac:dyDescent="0.2">
      <c r="A14179">
        <v>102331</v>
      </c>
      <c r="B14179" t="s">
        <v>14866</v>
      </c>
      <c r="C14179" t="s">
        <v>14622</v>
      </c>
      <c r="D14179">
        <v>0.59</v>
      </c>
    </row>
    <row r="14180" spans="1:4" x14ac:dyDescent="0.2">
      <c r="A14180">
        <v>102330</v>
      </c>
      <c r="B14180" t="s">
        <v>14867</v>
      </c>
      <c r="C14180" t="s">
        <v>14622</v>
      </c>
      <c r="D14180">
        <v>1.49</v>
      </c>
    </row>
    <row r="14181" spans="1:4" x14ac:dyDescent="0.2">
      <c r="A14181">
        <v>97804</v>
      </c>
      <c r="B14181" t="s">
        <v>14868</v>
      </c>
      <c r="C14181" t="s">
        <v>59</v>
      </c>
      <c r="D14181">
        <v>0</v>
      </c>
    </row>
    <row r="14182" spans="1:4" x14ac:dyDescent="0.2">
      <c r="A14182">
        <v>104378</v>
      </c>
      <c r="B14182" t="s">
        <v>14869</v>
      </c>
      <c r="C14182" t="s">
        <v>59</v>
      </c>
      <c r="D14182">
        <v>0</v>
      </c>
    </row>
    <row r="14183" spans="1:4" x14ac:dyDescent="0.2">
      <c r="A14183">
        <v>104379</v>
      </c>
      <c r="B14183" t="s">
        <v>14870</v>
      </c>
      <c r="C14183" t="s">
        <v>59</v>
      </c>
      <c r="D14183">
        <v>0</v>
      </c>
    </row>
    <row r="14184" spans="1:4" x14ac:dyDescent="0.2">
      <c r="A14184">
        <v>104389</v>
      </c>
      <c r="B14184" t="s">
        <v>14871</v>
      </c>
      <c r="C14184" t="s">
        <v>59</v>
      </c>
      <c r="D14184">
        <v>0</v>
      </c>
    </row>
    <row r="14185" spans="1:4" x14ac:dyDescent="0.2">
      <c r="A14185">
        <v>97801</v>
      </c>
      <c r="B14185" t="s">
        <v>14872</v>
      </c>
      <c r="C14185" t="s">
        <v>59</v>
      </c>
      <c r="D14185">
        <v>0</v>
      </c>
    </row>
    <row r="14186" spans="1:4" x14ac:dyDescent="0.2">
      <c r="A14186">
        <v>104377</v>
      </c>
      <c r="B14186" t="s">
        <v>14873</v>
      </c>
      <c r="C14186" t="s">
        <v>59</v>
      </c>
      <c r="D14186">
        <v>0</v>
      </c>
    </row>
    <row r="14187" spans="1:4" x14ac:dyDescent="0.2">
      <c r="A14187">
        <v>104376</v>
      </c>
      <c r="B14187" t="s">
        <v>14874</v>
      </c>
      <c r="C14187" t="s">
        <v>59</v>
      </c>
      <c r="D14187">
        <v>0</v>
      </c>
    </row>
    <row r="14188" spans="1:4" x14ac:dyDescent="0.2">
      <c r="A14188">
        <v>97808</v>
      </c>
      <c r="B14188" t="s">
        <v>14875</v>
      </c>
      <c r="C14188" t="s">
        <v>59</v>
      </c>
      <c r="D14188">
        <v>0</v>
      </c>
    </row>
    <row r="14189" spans="1:4" x14ac:dyDescent="0.2">
      <c r="A14189">
        <v>104381</v>
      </c>
      <c r="B14189" t="s">
        <v>14876</v>
      </c>
      <c r="C14189" t="s">
        <v>59</v>
      </c>
      <c r="D14189">
        <v>0</v>
      </c>
    </row>
    <row r="14190" spans="1:4" x14ac:dyDescent="0.2">
      <c r="A14190">
        <v>104382</v>
      </c>
      <c r="B14190" t="s">
        <v>14877</v>
      </c>
      <c r="C14190" t="s">
        <v>59</v>
      </c>
      <c r="D14190">
        <v>0</v>
      </c>
    </row>
    <row r="14191" spans="1:4" x14ac:dyDescent="0.2">
      <c r="A14191">
        <v>104380</v>
      </c>
      <c r="B14191" t="s">
        <v>14878</v>
      </c>
      <c r="C14191" t="s">
        <v>59</v>
      </c>
      <c r="D14191">
        <v>0</v>
      </c>
    </row>
    <row r="14192" spans="1:4" x14ac:dyDescent="0.2">
      <c r="A14192">
        <v>103138</v>
      </c>
      <c r="B14192" t="s">
        <v>14879</v>
      </c>
      <c r="C14192" t="s">
        <v>77</v>
      </c>
      <c r="D14192">
        <v>39.950000000000003</v>
      </c>
    </row>
    <row r="14193" spans="1:4" x14ac:dyDescent="0.2">
      <c r="A14193">
        <v>103151</v>
      </c>
      <c r="B14193" t="s">
        <v>14880</v>
      </c>
      <c r="C14193" t="s">
        <v>77</v>
      </c>
      <c r="D14193">
        <v>372.25</v>
      </c>
    </row>
    <row r="14194" spans="1:4" x14ac:dyDescent="0.2">
      <c r="A14194">
        <v>103152</v>
      </c>
      <c r="B14194" t="s">
        <v>14881</v>
      </c>
      <c r="C14194" t="s">
        <v>77</v>
      </c>
      <c r="D14194">
        <v>443.58</v>
      </c>
    </row>
    <row r="14195" spans="1:4" x14ac:dyDescent="0.2">
      <c r="A14195">
        <v>103139</v>
      </c>
      <c r="B14195" t="s">
        <v>14882</v>
      </c>
      <c r="C14195" t="s">
        <v>77</v>
      </c>
      <c r="D14195">
        <v>52.1</v>
      </c>
    </row>
    <row r="14196" spans="1:4" x14ac:dyDescent="0.2">
      <c r="A14196">
        <v>103140</v>
      </c>
      <c r="B14196" t="s">
        <v>14883</v>
      </c>
      <c r="C14196" t="s">
        <v>77</v>
      </c>
      <c r="D14196">
        <v>64.209999999999994</v>
      </c>
    </row>
    <row r="14197" spans="1:4" x14ac:dyDescent="0.2">
      <c r="A14197">
        <v>103141</v>
      </c>
      <c r="B14197" t="s">
        <v>14884</v>
      </c>
      <c r="C14197" t="s">
        <v>77</v>
      </c>
      <c r="D14197">
        <v>99.14</v>
      </c>
    </row>
    <row r="14198" spans="1:4" x14ac:dyDescent="0.2">
      <c r="A14198">
        <v>103142</v>
      </c>
      <c r="B14198" t="s">
        <v>14885</v>
      </c>
      <c r="C14198" t="s">
        <v>77</v>
      </c>
      <c r="D14198">
        <v>111.25</v>
      </c>
    </row>
    <row r="14199" spans="1:4" x14ac:dyDescent="0.2">
      <c r="A14199">
        <v>103143</v>
      </c>
      <c r="B14199" t="s">
        <v>14886</v>
      </c>
      <c r="C14199" t="s">
        <v>77</v>
      </c>
      <c r="D14199">
        <v>146.19999999999999</v>
      </c>
    </row>
    <row r="14200" spans="1:4" x14ac:dyDescent="0.2">
      <c r="A14200">
        <v>103144</v>
      </c>
      <c r="B14200" t="s">
        <v>14887</v>
      </c>
      <c r="C14200" t="s">
        <v>77</v>
      </c>
      <c r="D14200">
        <v>158.31</v>
      </c>
    </row>
    <row r="14201" spans="1:4" x14ac:dyDescent="0.2">
      <c r="A14201">
        <v>103145</v>
      </c>
      <c r="B14201" t="s">
        <v>14888</v>
      </c>
      <c r="C14201" t="s">
        <v>77</v>
      </c>
      <c r="D14201">
        <v>193.25</v>
      </c>
    </row>
    <row r="14202" spans="1:4" x14ac:dyDescent="0.2">
      <c r="A14202">
        <v>103146</v>
      </c>
      <c r="B14202" t="s">
        <v>14889</v>
      </c>
      <c r="C14202" t="s">
        <v>77</v>
      </c>
      <c r="D14202">
        <v>205.36</v>
      </c>
    </row>
    <row r="14203" spans="1:4" x14ac:dyDescent="0.2">
      <c r="A14203">
        <v>103147</v>
      </c>
      <c r="B14203" t="s">
        <v>14890</v>
      </c>
      <c r="C14203" t="s">
        <v>77</v>
      </c>
      <c r="D14203">
        <v>229.62</v>
      </c>
    </row>
    <row r="14204" spans="1:4" x14ac:dyDescent="0.2">
      <c r="A14204">
        <v>103148</v>
      </c>
      <c r="B14204" t="s">
        <v>14891</v>
      </c>
      <c r="C14204" t="s">
        <v>77</v>
      </c>
      <c r="D14204">
        <v>276.68</v>
      </c>
    </row>
    <row r="14205" spans="1:4" x14ac:dyDescent="0.2">
      <c r="A14205">
        <v>103137</v>
      </c>
      <c r="B14205" t="s">
        <v>14892</v>
      </c>
      <c r="C14205" t="s">
        <v>77</v>
      </c>
      <c r="D14205">
        <v>35.11</v>
      </c>
    </row>
    <row r="14206" spans="1:4" x14ac:dyDescent="0.2">
      <c r="A14206">
        <v>103149</v>
      </c>
      <c r="B14206" t="s">
        <v>14893</v>
      </c>
      <c r="C14206" t="s">
        <v>77</v>
      </c>
      <c r="D14206">
        <v>300.95</v>
      </c>
    </row>
    <row r="14207" spans="1:4" x14ac:dyDescent="0.2">
      <c r="A14207">
        <v>103150</v>
      </c>
      <c r="B14207" t="s">
        <v>14894</v>
      </c>
      <c r="C14207" t="s">
        <v>77</v>
      </c>
      <c r="D14207">
        <v>347.95</v>
      </c>
    </row>
    <row r="14208" spans="1:4" x14ac:dyDescent="0.2">
      <c r="A14208">
        <v>103106</v>
      </c>
      <c r="B14208" t="s">
        <v>14895</v>
      </c>
      <c r="C14208" t="s">
        <v>77</v>
      </c>
      <c r="D14208">
        <v>60.5</v>
      </c>
    </row>
    <row r="14209" spans="1:4" x14ac:dyDescent="0.2">
      <c r="A14209">
        <v>103119</v>
      </c>
      <c r="B14209" t="s">
        <v>14896</v>
      </c>
      <c r="C14209" t="s">
        <v>77</v>
      </c>
      <c r="D14209">
        <v>725.11</v>
      </c>
    </row>
    <row r="14210" spans="1:4" x14ac:dyDescent="0.2">
      <c r="A14210">
        <v>103120</v>
      </c>
      <c r="B14210" t="s">
        <v>14897</v>
      </c>
      <c r="C14210" t="s">
        <v>77</v>
      </c>
      <c r="D14210">
        <v>867.74</v>
      </c>
    </row>
    <row r="14211" spans="1:4" x14ac:dyDescent="0.2">
      <c r="A14211">
        <v>103107</v>
      </c>
      <c r="B14211" t="s">
        <v>14898</v>
      </c>
      <c r="C14211" t="s">
        <v>77</v>
      </c>
      <c r="D14211">
        <v>84.76</v>
      </c>
    </row>
    <row r="14212" spans="1:4" x14ac:dyDescent="0.2">
      <c r="A14212">
        <v>103108</v>
      </c>
      <c r="B14212" t="s">
        <v>14899</v>
      </c>
      <c r="C14212" t="s">
        <v>77</v>
      </c>
      <c r="D14212">
        <v>109.03</v>
      </c>
    </row>
    <row r="14213" spans="1:4" x14ac:dyDescent="0.2">
      <c r="A14213">
        <v>103109</v>
      </c>
      <c r="B14213" t="s">
        <v>14900</v>
      </c>
      <c r="C14213" t="s">
        <v>77</v>
      </c>
      <c r="D14213">
        <v>178.86</v>
      </c>
    </row>
    <row r="14214" spans="1:4" x14ac:dyDescent="0.2">
      <c r="A14214">
        <v>103110</v>
      </c>
      <c r="B14214" t="s">
        <v>14901</v>
      </c>
      <c r="C14214" t="s">
        <v>77</v>
      </c>
      <c r="D14214">
        <v>203.12</v>
      </c>
    </row>
    <row r="14215" spans="1:4" x14ac:dyDescent="0.2">
      <c r="A14215">
        <v>103111</v>
      </c>
      <c r="B14215" t="s">
        <v>14902</v>
      </c>
      <c r="C14215" t="s">
        <v>77</v>
      </c>
      <c r="D14215">
        <v>272.98</v>
      </c>
    </row>
    <row r="14216" spans="1:4" x14ac:dyDescent="0.2">
      <c r="A14216">
        <v>103112</v>
      </c>
      <c r="B14216" t="s">
        <v>14903</v>
      </c>
      <c r="C14216" t="s">
        <v>77</v>
      </c>
      <c r="D14216">
        <v>297.24</v>
      </c>
    </row>
    <row r="14217" spans="1:4" x14ac:dyDescent="0.2">
      <c r="A14217">
        <v>103113</v>
      </c>
      <c r="B14217" t="s">
        <v>14904</v>
      </c>
      <c r="C14217" t="s">
        <v>77</v>
      </c>
      <c r="D14217">
        <v>367.08</v>
      </c>
    </row>
    <row r="14218" spans="1:4" x14ac:dyDescent="0.2">
      <c r="A14218">
        <v>103114</v>
      </c>
      <c r="B14218" t="s">
        <v>14905</v>
      </c>
      <c r="C14218" t="s">
        <v>77</v>
      </c>
      <c r="D14218">
        <v>391.35</v>
      </c>
    </row>
    <row r="14219" spans="1:4" x14ac:dyDescent="0.2">
      <c r="A14219">
        <v>103115</v>
      </c>
      <c r="B14219" t="s">
        <v>14906</v>
      </c>
      <c r="C14219" t="s">
        <v>77</v>
      </c>
      <c r="D14219">
        <v>439.86</v>
      </c>
    </row>
    <row r="14220" spans="1:4" x14ac:dyDescent="0.2">
      <c r="A14220">
        <v>103116</v>
      </c>
      <c r="B14220" t="s">
        <v>14907</v>
      </c>
      <c r="C14220" t="s">
        <v>77</v>
      </c>
      <c r="D14220">
        <v>533.96</v>
      </c>
    </row>
    <row r="14221" spans="1:4" x14ac:dyDescent="0.2">
      <c r="A14221">
        <v>103105</v>
      </c>
      <c r="B14221" t="s">
        <v>14908</v>
      </c>
      <c r="C14221" t="s">
        <v>77</v>
      </c>
      <c r="D14221">
        <v>50.79</v>
      </c>
    </row>
    <row r="14222" spans="1:4" x14ac:dyDescent="0.2">
      <c r="A14222">
        <v>103117</v>
      </c>
      <c r="B14222" t="s">
        <v>14909</v>
      </c>
      <c r="C14222" t="s">
        <v>77</v>
      </c>
      <c r="D14222">
        <v>582.5</v>
      </c>
    </row>
    <row r="14223" spans="1:4" x14ac:dyDescent="0.2">
      <c r="A14223">
        <v>103118</v>
      </c>
      <c r="B14223" t="s">
        <v>14910</v>
      </c>
      <c r="C14223" t="s">
        <v>77</v>
      </c>
      <c r="D14223">
        <v>676.59</v>
      </c>
    </row>
    <row r="14224" spans="1:4" x14ac:dyDescent="0.2">
      <c r="A14224">
        <v>103122</v>
      </c>
      <c r="B14224" t="s">
        <v>14911</v>
      </c>
      <c r="C14224" t="s">
        <v>77</v>
      </c>
      <c r="D14224">
        <v>81.06</v>
      </c>
    </row>
    <row r="14225" spans="1:4" x14ac:dyDescent="0.2">
      <c r="A14225">
        <v>103135</v>
      </c>
      <c r="B14225" t="s">
        <v>14912</v>
      </c>
      <c r="C14225" t="s">
        <v>77</v>
      </c>
      <c r="D14225">
        <v>1077.98</v>
      </c>
    </row>
    <row r="14226" spans="1:4" x14ac:dyDescent="0.2">
      <c r="A14226">
        <v>103136</v>
      </c>
      <c r="B14226" t="s">
        <v>14913</v>
      </c>
      <c r="C14226" t="s">
        <v>77</v>
      </c>
      <c r="D14226">
        <v>1291.93</v>
      </c>
    </row>
    <row r="14227" spans="1:4" x14ac:dyDescent="0.2">
      <c r="A14227">
        <v>103123</v>
      </c>
      <c r="B14227" t="s">
        <v>14914</v>
      </c>
      <c r="C14227" t="s">
        <v>77</v>
      </c>
      <c r="D14227">
        <v>117.46</v>
      </c>
    </row>
    <row r="14228" spans="1:4" x14ac:dyDescent="0.2">
      <c r="A14228">
        <v>103124</v>
      </c>
      <c r="B14228" t="s">
        <v>14915</v>
      </c>
      <c r="C14228" t="s">
        <v>77</v>
      </c>
      <c r="D14228">
        <v>153.84</v>
      </c>
    </row>
    <row r="14229" spans="1:4" x14ac:dyDescent="0.2">
      <c r="A14229">
        <v>103125</v>
      </c>
      <c r="B14229" t="s">
        <v>14916</v>
      </c>
      <c r="C14229" t="s">
        <v>77</v>
      </c>
      <c r="D14229">
        <v>258.62</v>
      </c>
    </row>
    <row r="14230" spans="1:4" x14ac:dyDescent="0.2">
      <c r="A14230">
        <v>103126</v>
      </c>
      <c r="B14230" t="s">
        <v>14917</v>
      </c>
      <c r="C14230" t="s">
        <v>77</v>
      </c>
      <c r="D14230">
        <v>295</v>
      </c>
    </row>
    <row r="14231" spans="1:4" x14ac:dyDescent="0.2">
      <c r="A14231">
        <v>103127</v>
      </c>
      <c r="B14231" t="s">
        <v>14918</v>
      </c>
      <c r="C14231" t="s">
        <v>77</v>
      </c>
      <c r="D14231">
        <v>399.78</v>
      </c>
    </row>
    <row r="14232" spans="1:4" x14ac:dyDescent="0.2">
      <c r="A14232">
        <v>103128</v>
      </c>
      <c r="B14232" t="s">
        <v>14919</v>
      </c>
      <c r="C14232" t="s">
        <v>77</v>
      </c>
      <c r="D14232">
        <v>436.16</v>
      </c>
    </row>
    <row r="14233" spans="1:4" x14ac:dyDescent="0.2">
      <c r="A14233">
        <v>103129</v>
      </c>
      <c r="B14233" t="s">
        <v>14920</v>
      </c>
      <c r="C14233" t="s">
        <v>77</v>
      </c>
      <c r="D14233">
        <v>540.94000000000005</v>
      </c>
    </row>
    <row r="14234" spans="1:4" x14ac:dyDescent="0.2">
      <c r="A14234">
        <v>103130</v>
      </c>
      <c r="B14234" t="s">
        <v>14921</v>
      </c>
      <c r="C14234" t="s">
        <v>77</v>
      </c>
      <c r="D14234">
        <v>577.30999999999995</v>
      </c>
    </row>
    <row r="14235" spans="1:4" x14ac:dyDescent="0.2">
      <c r="A14235">
        <v>103131</v>
      </c>
      <c r="B14235" t="s">
        <v>14922</v>
      </c>
      <c r="C14235" t="s">
        <v>77</v>
      </c>
      <c r="D14235">
        <v>650.1</v>
      </c>
    </row>
    <row r="14236" spans="1:4" x14ac:dyDescent="0.2">
      <c r="A14236">
        <v>103132</v>
      </c>
      <c r="B14236" t="s">
        <v>14923</v>
      </c>
      <c r="C14236" t="s">
        <v>77</v>
      </c>
      <c r="D14236">
        <v>791.25</v>
      </c>
    </row>
    <row r="14237" spans="1:4" x14ac:dyDescent="0.2">
      <c r="A14237">
        <v>103121</v>
      </c>
      <c r="B14237" t="s">
        <v>14924</v>
      </c>
      <c r="C14237" t="s">
        <v>77</v>
      </c>
      <c r="D14237">
        <v>66.52</v>
      </c>
    </row>
    <row r="14238" spans="1:4" x14ac:dyDescent="0.2">
      <c r="A14238">
        <v>103133</v>
      </c>
      <c r="B14238" t="s">
        <v>14925</v>
      </c>
      <c r="C14238" t="s">
        <v>77</v>
      </c>
      <c r="D14238">
        <v>864.03</v>
      </c>
    </row>
    <row r="14239" spans="1:4" x14ac:dyDescent="0.2">
      <c r="A14239">
        <v>103134</v>
      </c>
      <c r="B14239" t="s">
        <v>14926</v>
      </c>
      <c r="C14239" t="s">
        <v>77</v>
      </c>
      <c r="D14239">
        <v>1005.2</v>
      </c>
    </row>
    <row r="14240" spans="1:4" x14ac:dyDescent="0.2">
      <c r="A14240">
        <v>103090</v>
      </c>
      <c r="B14240" t="s">
        <v>14927</v>
      </c>
      <c r="C14240" t="s">
        <v>54</v>
      </c>
      <c r="D14240">
        <v>14.26</v>
      </c>
    </row>
    <row r="14241" spans="1:4" x14ac:dyDescent="0.2">
      <c r="A14241">
        <v>103103</v>
      </c>
      <c r="B14241" t="s">
        <v>14928</v>
      </c>
      <c r="C14241" t="s">
        <v>54</v>
      </c>
      <c r="D14241">
        <v>139.68</v>
      </c>
    </row>
    <row r="14242" spans="1:4" x14ac:dyDescent="0.2">
      <c r="A14242">
        <v>103104</v>
      </c>
      <c r="B14242" t="s">
        <v>14929</v>
      </c>
      <c r="C14242" t="s">
        <v>54</v>
      </c>
      <c r="D14242">
        <v>167.04</v>
      </c>
    </row>
    <row r="14243" spans="1:4" x14ac:dyDescent="0.2">
      <c r="A14243">
        <v>103091</v>
      </c>
      <c r="B14243" t="s">
        <v>14930</v>
      </c>
      <c r="C14243" t="s">
        <v>54</v>
      </c>
      <c r="D14243">
        <v>20.02</v>
      </c>
    </row>
    <row r="14244" spans="1:4" x14ac:dyDescent="0.2">
      <c r="A14244">
        <v>103092</v>
      </c>
      <c r="B14244" t="s">
        <v>14931</v>
      </c>
      <c r="C14244" t="s">
        <v>54</v>
      </c>
      <c r="D14244">
        <v>25.81</v>
      </c>
    </row>
    <row r="14245" spans="1:4" x14ac:dyDescent="0.2">
      <c r="A14245">
        <v>103093</v>
      </c>
      <c r="B14245" t="s">
        <v>14932</v>
      </c>
      <c r="C14245" t="s">
        <v>54</v>
      </c>
      <c r="D14245">
        <v>39.43</v>
      </c>
    </row>
    <row r="14246" spans="1:4" x14ac:dyDescent="0.2">
      <c r="A14246">
        <v>103094</v>
      </c>
      <c r="B14246" t="s">
        <v>14933</v>
      </c>
      <c r="C14246" t="s">
        <v>54</v>
      </c>
      <c r="D14246">
        <v>45.25</v>
      </c>
    </row>
    <row r="14247" spans="1:4" x14ac:dyDescent="0.2">
      <c r="A14247">
        <v>103095</v>
      </c>
      <c r="B14247" t="s">
        <v>14934</v>
      </c>
      <c r="C14247" t="s">
        <v>54</v>
      </c>
      <c r="D14247">
        <v>58.85</v>
      </c>
    </row>
    <row r="14248" spans="1:4" x14ac:dyDescent="0.2">
      <c r="A14248">
        <v>103096</v>
      </c>
      <c r="B14248" t="s">
        <v>14935</v>
      </c>
      <c r="C14248" t="s">
        <v>54</v>
      </c>
      <c r="D14248">
        <v>64.650000000000006</v>
      </c>
    </row>
    <row r="14249" spans="1:4" x14ac:dyDescent="0.2">
      <c r="A14249">
        <v>103097</v>
      </c>
      <c r="B14249" t="s">
        <v>14936</v>
      </c>
      <c r="C14249" t="s">
        <v>54</v>
      </c>
      <c r="D14249">
        <v>78.27</v>
      </c>
    </row>
    <row r="14250" spans="1:4" x14ac:dyDescent="0.2">
      <c r="A14250">
        <v>103098</v>
      </c>
      <c r="B14250" t="s">
        <v>14937</v>
      </c>
      <c r="C14250" t="s">
        <v>54</v>
      </c>
      <c r="D14250">
        <v>84.07</v>
      </c>
    </row>
    <row r="14251" spans="1:4" x14ac:dyDescent="0.2">
      <c r="A14251">
        <v>103099</v>
      </c>
      <c r="B14251" t="s">
        <v>14938</v>
      </c>
      <c r="C14251" t="s">
        <v>54</v>
      </c>
      <c r="D14251">
        <v>95.61</v>
      </c>
    </row>
    <row r="14252" spans="1:4" x14ac:dyDescent="0.2">
      <c r="A14252">
        <v>103100</v>
      </c>
      <c r="B14252" t="s">
        <v>14939</v>
      </c>
      <c r="C14252" t="s">
        <v>54</v>
      </c>
      <c r="D14252">
        <v>102</v>
      </c>
    </row>
    <row r="14253" spans="1:4" x14ac:dyDescent="0.2">
      <c r="A14253">
        <v>103089</v>
      </c>
      <c r="B14253" t="s">
        <v>14940</v>
      </c>
      <c r="C14253" t="s">
        <v>54</v>
      </c>
      <c r="D14253">
        <v>11.95</v>
      </c>
    </row>
    <row r="14254" spans="1:4" x14ac:dyDescent="0.2">
      <c r="A14254">
        <v>103101</v>
      </c>
      <c r="B14254" t="s">
        <v>14941</v>
      </c>
      <c r="C14254" t="s">
        <v>54</v>
      </c>
      <c r="D14254">
        <v>112.33</v>
      </c>
    </row>
    <row r="14255" spans="1:4" x14ac:dyDescent="0.2">
      <c r="A14255">
        <v>103102</v>
      </c>
      <c r="B14255" t="s">
        <v>14942</v>
      </c>
      <c r="C14255" t="s">
        <v>54</v>
      </c>
      <c r="D14255">
        <v>129.35</v>
      </c>
    </row>
    <row r="14256" spans="1:4" x14ac:dyDescent="0.2">
      <c r="A14256">
        <v>101112</v>
      </c>
      <c r="B14256" t="s">
        <v>14943</v>
      </c>
      <c r="C14256" t="s">
        <v>69</v>
      </c>
      <c r="D14256">
        <v>1056.49</v>
      </c>
    </row>
    <row r="14257" spans="1:4" x14ac:dyDescent="0.2">
      <c r="A14257">
        <v>101113</v>
      </c>
      <c r="B14257" t="s">
        <v>14944</v>
      </c>
      <c r="C14257" t="s">
        <v>69</v>
      </c>
      <c r="D14257">
        <v>1176.8599999999999</v>
      </c>
    </row>
    <row r="14258" spans="1:4" x14ac:dyDescent="0.2">
      <c r="A14258">
        <v>101098</v>
      </c>
      <c r="B14258" t="s">
        <v>14945</v>
      </c>
      <c r="C14258" t="s">
        <v>69</v>
      </c>
      <c r="D14258">
        <v>1250.46</v>
      </c>
    </row>
    <row r="14259" spans="1:4" x14ac:dyDescent="0.2">
      <c r="A14259">
        <v>101106</v>
      </c>
      <c r="B14259" t="s">
        <v>14946</v>
      </c>
      <c r="C14259" t="s">
        <v>69</v>
      </c>
      <c r="D14259">
        <v>1360.76</v>
      </c>
    </row>
    <row r="14260" spans="1:4" x14ac:dyDescent="0.2">
      <c r="A14260">
        <v>101102</v>
      </c>
      <c r="B14260" t="s">
        <v>14947</v>
      </c>
      <c r="C14260" t="s">
        <v>69</v>
      </c>
      <c r="D14260">
        <v>1042.27</v>
      </c>
    </row>
    <row r="14261" spans="1:4" x14ac:dyDescent="0.2">
      <c r="A14261">
        <v>101110</v>
      </c>
      <c r="B14261" t="s">
        <v>14948</v>
      </c>
      <c r="C14261" t="s">
        <v>69</v>
      </c>
      <c r="D14261">
        <v>1147.95</v>
      </c>
    </row>
    <row r="14262" spans="1:4" x14ac:dyDescent="0.2">
      <c r="A14262">
        <v>101099</v>
      </c>
      <c r="B14262" t="s">
        <v>14949</v>
      </c>
      <c r="C14262" t="s">
        <v>69</v>
      </c>
      <c r="D14262">
        <v>1155.26</v>
      </c>
    </row>
    <row r="14263" spans="1:4" x14ac:dyDescent="0.2">
      <c r="A14263">
        <v>101107</v>
      </c>
      <c r="B14263" t="s">
        <v>14950</v>
      </c>
      <c r="C14263" t="s">
        <v>69</v>
      </c>
      <c r="D14263">
        <v>1262.23</v>
      </c>
    </row>
    <row r="14264" spans="1:4" x14ac:dyDescent="0.2">
      <c r="A14264">
        <v>101103</v>
      </c>
      <c r="B14264" t="s">
        <v>14951</v>
      </c>
      <c r="C14264" t="s">
        <v>69</v>
      </c>
      <c r="D14264">
        <v>985.31</v>
      </c>
    </row>
    <row r="14265" spans="1:4" x14ac:dyDescent="0.2">
      <c r="A14265">
        <v>101111</v>
      </c>
      <c r="B14265" t="s">
        <v>14952</v>
      </c>
      <c r="C14265" t="s">
        <v>69</v>
      </c>
      <c r="D14265">
        <v>1088.3</v>
      </c>
    </row>
    <row r="14266" spans="1:4" x14ac:dyDescent="0.2">
      <c r="A14266">
        <v>101096</v>
      </c>
      <c r="B14266" t="s">
        <v>14953</v>
      </c>
      <c r="C14266" t="s">
        <v>69</v>
      </c>
      <c r="D14266">
        <v>1402.67</v>
      </c>
    </row>
    <row r="14267" spans="1:4" x14ac:dyDescent="0.2">
      <c r="A14267">
        <v>101104</v>
      </c>
      <c r="B14267" t="s">
        <v>14954</v>
      </c>
      <c r="C14267" t="s">
        <v>69</v>
      </c>
      <c r="D14267">
        <v>1516.7</v>
      </c>
    </row>
    <row r="14268" spans="1:4" x14ac:dyDescent="0.2">
      <c r="A14268">
        <v>101100</v>
      </c>
      <c r="B14268" t="s">
        <v>14955</v>
      </c>
      <c r="C14268" t="s">
        <v>69</v>
      </c>
      <c r="D14268">
        <v>1092.8599999999999</v>
      </c>
    </row>
    <row r="14269" spans="1:4" x14ac:dyDescent="0.2">
      <c r="A14269">
        <v>101108</v>
      </c>
      <c r="B14269" t="s">
        <v>14956</v>
      </c>
      <c r="C14269" t="s">
        <v>69</v>
      </c>
      <c r="D14269">
        <v>1201.3499999999999</v>
      </c>
    </row>
    <row r="14270" spans="1:4" x14ac:dyDescent="0.2">
      <c r="A14270">
        <v>101097</v>
      </c>
      <c r="B14270" t="s">
        <v>14957</v>
      </c>
      <c r="C14270" t="s">
        <v>69</v>
      </c>
      <c r="D14270">
        <v>1335.74</v>
      </c>
    </row>
    <row r="14271" spans="1:4" x14ac:dyDescent="0.2">
      <c r="A14271">
        <v>101105</v>
      </c>
      <c r="B14271" t="s">
        <v>14958</v>
      </c>
      <c r="C14271" t="s">
        <v>69</v>
      </c>
      <c r="D14271">
        <v>1448.11</v>
      </c>
    </row>
    <row r="14272" spans="1:4" x14ac:dyDescent="0.2">
      <c r="A14272">
        <v>101101</v>
      </c>
      <c r="B14272" t="s">
        <v>14959</v>
      </c>
      <c r="C14272" t="s">
        <v>69</v>
      </c>
      <c r="D14272">
        <v>1068.6199999999999</v>
      </c>
    </row>
    <row r="14273" spans="1:4" x14ac:dyDescent="0.2">
      <c r="A14273">
        <v>101109</v>
      </c>
      <c r="B14273" t="s">
        <v>14960</v>
      </c>
      <c r="C14273" t="s">
        <v>69</v>
      </c>
      <c r="D14273">
        <v>1175.73</v>
      </c>
    </row>
    <row r="14274" spans="1:4" x14ac:dyDescent="0.2">
      <c r="A14274">
        <v>96393</v>
      </c>
      <c r="B14274" t="s">
        <v>14961</v>
      </c>
      <c r="C14274" t="s">
        <v>69</v>
      </c>
      <c r="D14274">
        <v>260.04000000000002</v>
      </c>
    </row>
    <row r="14275" spans="1:4" x14ac:dyDescent="0.2">
      <c r="A14275">
        <v>96394</v>
      </c>
      <c r="B14275" t="s">
        <v>14962</v>
      </c>
      <c r="C14275" t="s">
        <v>69</v>
      </c>
      <c r="D14275">
        <v>339.14</v>
      </c>
    </row>
    <row r="14276" spans="1:4" x14ac:dyDescent="0.2">
      <c r="A14276">
        <v>104363</v>
      </c>
      <c r="B14276" t="s">
        <v>14963</v>
      </c>
      <c r="C14276" t="s">
        <v>2018</v>
      </c>
      <c r="D14276">
        <v>0</v>
      </c>
    </row>
    <row r="14277" spans="1:4" x14ac:dyDescent="0.2">
      <c r="A14277">
        <v>104360</v>
      </c>
      <c r="B14277" t="s">
        <v>14964</v>
      </c>
      <c r="C14277" t="s">
        <v>2018</v>
      </c>
      <c r="D14277">
        <v>0</v>
      </c>
    </row>
    <row r="14278" spans="1:4" x14ac:dyDescent="0.2">
      <c r="A14278">
        <v>104358</v>
      </c>
      <c r="B14278" t="s">
        <v>14965</v>
      </c>
      <c r="C14278" t="s">
        <v>2018</v>
      </c>
      <c r="D14278">
        <v>0</v>
      </c>
    </row>
    <row r="14279" spans="1:4" x14ac:dyDescent="0.2">
      <c r="A14279">
        <v>104362</v>
      </c>
      <c r="B14279" t="s">
        <v>14966</v>
      </c>
      <c r="C14279" t="s">
        <v>2018</v>
      </c>
      <c r="D14279">
        <v>0</v>
      </c>
    </row>
    <row r="14280" spans="1:4" x14ac:dyDescent="0.2">
      <c r="A14280">
        <v>104361</v>
      </c>
      <c r="B14280" t="s">
        <v>14967</v>
      </c>
      <c r="C14280" t="s">
        <v>2018</v>
      </c>
      <c r="D14280">
        <v>0</v>
      </c>
    </row>
    <row r="14281" spans="1:4" x14ac:dyDescent="0.2">
      <c r="A14281">
        <v>104359</v>
      </c>
      <c r="B14281" t="s">
        <v>14968</v>
      </c>
      <c r="C14281" t="s">
        <v>2018</v>
      </c>
      <c r="D14281">
        <v>0</v>
      </c>
    </row>
    <row r="14282" spans="1:4" x14ac:dyDescent="0.2">
      <c r="A14282">
        <v>96395</v>
      </c>
      <c r="B14282" t="s">
        <v>14969</v>
      </c>
      <c r="C14282" t="s">
        <v>69</v>
      </c>
      <c r="D14282">
        <v>449.14</v>
      </c>
    </row>
    <row r="14283" spans="1:4" x14ac:dyDescent="0.2">
      <c r="A14283">
        <v>104373</v>
      </c>
      <c r="B14283" t="s">
        <v>14970</v>
      </c>
      <c r="C14283" t="s">
        <v>2018</v>
      </c>
      <c r="D14283">
        <v>0</v>
      </c>
    </row>
    <row r="14284" spans="1:4" x14ac:dyDescent="0.2">
      <c r="A14284">
        <v>104374</v>
      </c>
      <c r="B14284" t="s">
        <v>14971</v>
      </c>
      <c r="C14284" t="s">
        <v>2018</v>
      </c>
      <c r="D14284">
        <v>0</v>
      </c>
    </row>
    <row r="14285" spans="1:4" x14ac:dyDescent="0.2">
      <c r="A14285">
        <v>105034</v>
      </c>
      <c r="B14285" t="s">
        <v>14972</v>
      </c>
      <c r="C14285" t="s">
        <v>54</v>
      </c>
      <c r="D14285">
        <v>44.4</v>
      </c>
    </row>
    <row r="14286" spans="1:4" x14ac:dyDescent="0.2">
      <c r="A14286">
        <v>105033</v>
      </c>
      <c r="B14286" t="s">
        <v>14973</v>
      </c>
      <c r="C14286" t="s">
        <v>54</v>
      </c>
      <c r="D14286">
        <v>62.78</v>
      </c>
    </row>
    <row r="14287" spans="1:4" x14ac:dyDescent="0.2">
      <c r="A14287">
        <v>93205</v>
      </c>
      <c r="B14287" t="s">
        <v>14974</v>
      </c>
      <c r="C14287" t="s">
        <v>54</v>
      </c>
      <c r="D14287">
        <v>75.91</v>
      </c>
    </row>
    <row r="14288" spans="1:4" x14ac:dyDescent="0.2">
      <c r="A14288">
        <v>105032</v>
      </c>
      <c r="B14288" t="s">
        <v>14975</v>
      </c>
      <c r="C14288" t="s">
        <v>54</v>
      </c>
      <c r="D14288">
        <v>36.01</v>
      </c>
    </row>
    <row r="14289" spans="1:4" x14ac:dyDescent="0.2">
      <c r="A14289">
        <v>105031</v>
      </c>
      <c r="B14289" t="s">
        <v>14976</v>
      </c>
      <c r="C14289" t="s">
        <v>54</v>
      </c>
      <c r="D14289">
        <v>53.3</v>
      </c>
    </row>
    <row r="14290" spans="1:4" x14ac:dyDescent="0.2">
      <c r="A14290">
        <v>93199</v>
      </c>
      <c r="B14290" t="s">
        <v>14977</v>
      </c>
      <c r="C14290" t="s">
        <v>54</v>
      </c>
      <c r="D14290">
        <v>55.95</v>
      </c>
    </row>
    <row r="14291" spans="1:4" x14ac:dyDescent="0.2">
      <c r="A14291">
        <v>105030</v>
      </c>
      <c r="B14291" t="s">
        <v>14978</v>
      </c>
      <c r="C14291" t="s">
        <v>54</v>
      </c>
      <c r="D14291">
        <v>41.29</v>
      </c>
    </row>
    <row r="14292" spans="1:4" x14ac:dyDescent="0.2">
      <c r="A14292">
        <v>105029</v>
      </c>
      <c r="B14292" t="s">
        <v>14979</v>
      </c>
      <c r="C14292" t="s">
        <v>54</v>
      </c>
      <c r="D14292">
        <v>50.08</v>
      </c>
    </row>
    <row r="14293" spans="1:4" x14ac:dyDescent="0.2">
      <c r="A14293">
        <v>93197</v>
      </c>
      <c r="B14293" t="s">
        <v>14980</v>
      </c>
      <c r="C14293" t="s">
        <v>54</v>
      </c>
      <c r="D14293">
        <v>58.9</v>
      </c>
    </row>
    <row r="14294" spans="1:4" x14ac:dyDescent="0.2">
      <c r="A14294">
        <v>105040</v>
      </c>
      <c r="B14294" t="s">
        <v>14981</v>
      </c>
      <c r="C14294" t="s">
        <v>54</v>
      </c>
      <c r="D14294">
        <v>32.619999999999997</v>
      </c>
    </row>
    <row r="14295" spans="1:4" x14ac:dyDescent="0.2">
      <c r="A14295">
        <v>105039</v>
      </c>
      <c r="B14295" t="s">
        <v>14982</v>
      </c>
      <c r="C14295" t="s">
        <v>54</v>
      </c>
      <c r="D14295">
        <v>48.23</v>
      </c>
    </row>
    <row r="14296" spans="1:4" x14ac:dyDescent="0.2">
      <c r="A14296">
        <v>105038</v>
      </c>
      <c r="B14296" t="s">
        <v>14983</v>
      </c>
      <c r="C14296" t="s">
        <v>54</v>
      </c>
      <c r="D14296">
        <v>67.03</v>
      </c>
    </row>
    <row r="14297" spans="1:4" x14ac:dyDescent="0.2">
      <c r="A14297">
        <v>105028</v>
      </c>
      <c r="B14297" t="s">
        <v>14984</v>
      </c>
      <c r="C14297" t="s">
        <v>54</v>
      </c>
      <c r="D14297">
        <v>21.49</v>
      </c>
    </row>
    <row r="14298" spans="1:4" x14ac:dyDescent="0.2">
      <c r="A14298">
        <v>105027</v>
      </c>
      <c r="B14298" t="s">
        <v>14985</v>
      </c>
      <c r="C14298" t="s">
        <v>54</v>
      </c>
      <c r="D14298">
        <v>25</v>
      </c>
    </row>
    <row r="14299" spans="1:4" x14ac:dyDescent="0.2">
      <c r="A14299">
        <v>93194</v>
      </c>
      <c r="B14299" t="s">
        <v>14986</v>
      </c>
      <c r="C14299" t="s">
        <v>54</v>
      </c>
      <c r="D14299">
        <v>29.06</v>
      </c>
    </row>
    <row r="14300" spans="1:4" x14ac:dyDescent="0.2">
      <c r="A14300">
        <v>93200</v>
      </c>
      <c r="B14300" t="s">
        <v>14987</v>
      </c>
      <c r="C14300" t="s">
        <v>54</v>
      </c>
      <c r="D14300">
        <v>11.25</v>
      </c>
    </row>
    <row r="14301" spans="1:4" x14ac:dyDescent="0.2">
      <c r="A14301">
        <v>93203</v>
      </c>
      <c r="B14301" t="s">
        <v>14988</v>
      </c>
      <c r="C14301" t="s">
        <v>54</v>
      </c>
      <c r="D14301">
        <v>14.49</v>
      </c>
    </row>
    <row r="14302" spans="1:4" x14ac:dyDescent="0.2">
      <c r="A14302">
        <v>93202</v>
      </c>
      <c r="B14302" t="s">
        <v>14989</v>
      </c>
      <c r="C14302" t="s">
        <v>54</v>
      </c>
      <c r="D14302">
        <v>28.41</v>
      </c>
    </row>
    <row r="14303" spans="1:4" x14ac:dyDescent="0.2">
      <c r="A14303">
        <v>105026</v>
      </c>
      <c r="B14303" t="s">
        <v>14990</v>
      </c>
      <c r="C14303" t="s">
        <v>54</v>
      </c>
      <c r="D14303">
        <v>44.66</v>
      </c>
    </row>
    <row r="14304" spans="1:4" x14ac:dyDescent="0.2">
      <c r="A14304">
        <v>105025</v>
      </c>
      <c r="B14304" t="s">
        <v>14991</v>
      </c>
      <c r="C14304" t="s">
        <v>54</v>
      </c>
      <c r="D14304">
        <v>63.76</v>
      </c>
    </row>
    <row r="14305" spans="1:4" x14ac:dyDescent="0.2">
      <c r="A14305">
        <v>93191</v>
      </c>
      <c r="B14305" t="s">
        <v>14992</v>
      </c>
      <c r="C14305" t="s">
        <v>54</v>
      </c>
      <c r="D14305">
        <v>77.290000000000006</v>
      </c>
    </row>
    <row r="14306" spans="1:4" x14ac:dyDescent="0.2">
      <c r="A14306">
        <v>105024</v>
      </c>
      <c r="B14306" t="s">
        <v>14993</v>
      </c>
      <c r="C14306" t="s">
        <v>54</v>
      </c>
      <c r="D14306">
        <v>52.83</v>
      </c>
    </row>
    <row r="14307" spans="1:4" x14ac:dyDescent="0.2">
      <c r="A14307">
        <v>105023</v>
      </c>
      <c r="B14307" t="s">
        <v>14994</v>
      </c>
      <c r="C14307" t="s">
        <v>54</v>
      </c>
      <c r="D14307">
        <v>64.98</v>
      </c>
    </row>
    <row r="14308" spans="1:4" x14ac:dyDescent="0.2">
      <c r="A14308">
        <v>93187</v>
      </c>
      <c r="B14308" t="s">
        <v>819</v>
      </c>
      <c r="C14308" t="s">
        <v>54</v>
      </c>
      <c r="D14308">
        <v>77.11</v>
      </c>
    </row>
    <row r="14309" spans="1:4" x14ac:dyDescent="0.2">
      <c r="A14309">
        <v>105037</v>
      </c>
      <c r="B14309" t="s">
        <v>14995</v>
      </c>
      <c r="C14309" t="s">
        <v>54</v>
      </c>
      <c r="D14309">
        <v>32.770000000000003</v>
      </c>
    </row>
    <row r="14310" spans="1:4" x14ac:dyDescent="0.2">
      <c r="A14310">
        <v>105036</v>
      </c>
      <c r="B14310" t="s">
        <v>14996</v>
      </c>
      <c r="C14310" t="s">
        <v>54</v>
      </c>
      <c r="D14310">
        <v>48.42</v>
      </c>
    </row>
    <row r="14311" spans="1:4" x14ac:dyDescent="0.2">
      <c r="A14311">
        <v>105035</v>
      </c>
      <c r="B14311" t="s">
        <v>14997</v>
      </c>
      <c r="C14311" t="s">
        <v>54</v>
      </c>
      <c r="D14311">
        <v>67.2</v>
      </c>
    </row>
    <row r="14312" spans="1:4" x14ac:dyDescent="0.2">
      <c r="A14312">
        <v>105022</v>
      </c>
      <c r="B14312" t="s">
        <v>14998</v>
      </c>
      <c r="C14312" t="s">
        <v>54</v>
      </c>
      <c r="D14312">
        <v>21.78</v>
      </c>
    </row>
    <row r="14313" spans="1:4" x14ac:dyDescent="0.2">
      <c r="A14313">
        <v>105021</v>
      </c>
      <c r="B14313" t="s">
        <v>14999</v>
      </c>
      <c r="C14313" t="s">
        <v>54</v>
      </c>
      <c r="D14313">
        <v>25.32</v>
      </c>
    </row>
    <row r="14314" spans="1:4" x14ac:dyDescent="0.2">
      <c r="A14314">
        <v>93184</v>
      </c>
      <c r="B14314" t="s">
        <v>15000</v>
      </c>
      <c r="C14314" t="s">
        <v>54</v>
      </c>
      <c r="D14314">
        <v>29.7</v>
      </c>
    </row>
    <row r="14315" spans="1:4" x14ac:dyDescent="0.2">
      <c r="A14315">
        <v>102149</v>
      </c>
      <c r="B14315" t="s">
        <v>15001</v>
      </c>
      <c r="C14315" t="s">
        <v>59</v>
      </c>
      <c r="D14315">
        <v>0</v>
      </c>
    </row>
    <row r="14316" spans="1:4" x14ac:dyDescent="0.2">
      <c r="A14316">
        <v>102150</v>
      </c>
      <c r="B14316" t="s">
        <v>15002</v>
      </c>
      <c r="C14316" t="s">
        <v>59</v>
      </c>
      <c r="D14316">
        <v>0</v>
      </c>
    </row>
    <row r="14317" spans="1:4" x14ac:dyDescent="0.2">
      <c r="A14317">
        <v>102145</v>
      </c>
      <c r="B14317" t="s">
        <v>15003</v>
      </c>
      <c r="C14317" t="s">
        <v>59</v>
      </c>
      <c r="D14317">
        <v>0</v>
      </c>
    </row>
    <row r="14318" spans="1:4" x14ac:dyDescent="0.2">
      <c r="A14318">
        <v>102146</v>
      </c>
      <c r="B14318" t="s">
        <v>15004</v>
      </c>
      <c r="C14318" t="s">
        <v>59</v>
      </c>
      <c r="D14318">
        <v>0</v>
      </c>
    </row>
    <row r="14319" spans="1:4" x14ac:dyDescent="0.2">
      <c r="A14319">
        <v>102147</v>
      </c>
      <c r="B14319" t="s">
        <v>15005</v>
      </c>
      <c r="C14319" t="s">
        <v>59</v>
      </c>
      <c r="D14319">
        <v>0</v>
      </c>
    </row>
    <row r="14320" spans="1:4" x14ac:dyDescent="0.2">
      <c r="A14320">
        <v>102148</v>
      </c>
      <c r="B14320" t="s">
        <v>15006</v>
      </c>
      <c r="C14320" t="s">
        <v>59</v>
      </c>
      <c r="D14320">
        <v>0</v>
      </c>
    </row>
    <row r="14321" spans="1:4" x14ac:dyDescent="0.2">
      <c r="A14321">
        <v>102143</v>
      </c>
      <c r="B14321" t="s">
        <v>15007</v>
      </c>
      <c r="C14321" t="s">
        <v>59</v>
      </c>
      <c r="D14321">
        <v>0</v>
      </c>
    </row>
    <row r="14322" spans="1:4" x14ac:dyDescent="0.2">
      <c r="A14322">
        <v>102144</v>
      </c>
      <c r="B14322" t="s">
        <v>15008</v>
      </c>
      <c r="C14322" t="s">
        <v>59</v>
      </c>
      <c r="D14322">
        <v>0</v>
      </c>
    </row>
    <row r="14323" spans="1:4" x14ac:dyDescent="0.2">
      <c r="A14323">
        <v>102171</v>
      </c>
      <c r="B14323" t="s">
        <v>15009</v>
      </c>
      <c r="C14323" t="s">
        <v>59</v>
      </c>
      <c r="D14323">
        <v>700.77</v>
      </c>
    </row>
    <row r="14324" spans="1:4" x14ac:dyDescent="0.2">
      <c r="A14324">
        <v>102172</v>
      </c>
      <c r="B14324" t="s">
        <v>15010</v>
      </c>
      <c r="C14324" t="s">
        <v>59</v>
      </c>
      <c r="D14324">
        <v>691.3</v>
      </c>
    </row>
    <row r="14325" spans="1:4" x14ac:dyDescent="0.2">
      <c r="A14325">
        <v>102170</v>
      </c>
      <c r="B14325" t="s">
        <v>15011</v>
      </c>
      <c r="C14325" t="s">
        <v>59</v>
      </c>
      <c r="D14325">
        <v>346.38</v>
      </c>
    </row>
    <row r="14326" spans="1:4" x14ac:dyDescent="0.2">
      <c r="A14326">
        <v>102160</v>
      </c>
      <c r="B14326" t="s">
        <v>15012</v>
      </c>
      <c r="C14326" t="s">
        <v>59</v>
      </c>
      <c r="D14326">
        <v>235.12</v>
      </c>
    </row>
    <row r="14327" spans="1:4" x14ac:dyDescent="0.2">
      <c r="A14327">
        <v>102177</v>
      </c>
      <c r="B14327" t="s">
        <v>15013</v>
      </c>
      <c r="C14327" t="s">
        <v>59</v>
      </c>
      <c r="D14327">
        <v>2645.99</v>
      </c>
    </row>
    <row r="14328" spans="1:4" x14ac:dyDescent="0.2">
      <c r="A14328">
        <v>102174</v>
      </c>
      <c r="B14328" t="s">
        <v>15014</v>
      </c>
      <c r="C14328" t="s">
        <v>59</v>
      </c>
      <c r="D14328">
        <v>0</v>
      </c>
    </row>
    <row r="14329" spans="1:4" x14ac:dyDescent="0.2">
      <c r="A14329">
        <v>102178</v>
      </c>
      <c r="B14329" t="s">
        <v>15015</v>
      </c>
      <c r="C14329" t="s">
        <v>59</v>
      </c>
      <c r="D14329">
        <v>3052.55</v>
      </c>
    </row>
    <row r="14330" spans="1:4" x14ac:dyDescent="0.2">
      <c r="A14330">
        <v>102175</v>
      </c>
      <c r="B14330" t="s">
        <v>15016</v>
      </c>
      <c r="C14330" t="s">
        <v>59</v>
      </c>
      <c r="D14330">
        <v>0</v>
      </c>
    </row>
    <row r="14331" spans="1:4" x14ac:dyDescent="0.2">
      <c r="A14331">
        <v>102176</v>
      </c>
      <c r="B14331" t="s">
        <v>15017</v>
      </c>
      <c r="C14331" t="s">
        <v>59</v>
      </c>
      <c r="D14331">
        <v>1275.1199999999999</v>
      </c>
    </row>
    <row r="14332" spans="1:4" x14ac:dyDescent="0.2">
      <c r="A14332">
        <v>102173</v>
      </c>
      <c r="B14332" t="s">
        <v>15018</v>
      </c>
      <c r="C14332" t="s">
        <v>59</v>
      </c>
      <c r="D14332">
        <v>0</v>
      </c>
    </row>
    <row r="14333" spans="1:4" x14ac:dyDescent="0.2">
      <c r="A14333">
        <v>102163</v>
      </c>
      <c r="B14333" t="s">
        <v>15019</v>
      </c>
      <c r="C14333" t="s">
        <v>59</v>
      </c>
      <c r="D14333">
        <v>461.38</v>
      </c>
    </row>
    <row r="14334" spans="1:4" x14ac:dyDescent="0.2">
      <c r="A14334">
        <v>102153</v>
      </c>
      <c r="B14334" t="s">
        <v>15020</v>
      </c>
      <c r="C14334" t="s">
        <v>59</v>
      </c>
      <c r="D14334">
        <v>350.12</v>
      </c>
    </row>
    <row r="14335" spans="1:4" x14ac:dyDescent="0.2">
      <c r="A14335">
        <v>102165</v>
      </c>
      <c r="B14335" t="s">
        <v>15021</v>
      </c>
      <c r="C14335" t="s">
        <v>59</v>
      </c>
      <c r="D14335">
        <v>456.81</v>
      </c>
    </row>
    <row r="14336" spans="1:4" x14ac:dyDescent="0.2">
      <c r="A14336">
        <v>102155</v>
      </c>
      <c r="B14336" t="s">
        <v>15022</v>
      </c>
      <c r="C14336" t="s">
        <v>59</v>
      </c>
      <c r="D14336">
        <v>366.01</v>
      </c>
    </row>
    <row r="14337" spans="1:4" x14ac:dyDescent="0.2">
      <c r="A14337">
        <v>102167</v>
      </c>
      <c r="B14337" t="s">
        <v>15023</v>
      </c>
      <c r="C14337" t="s">
        <v>59</v>
      </c>
      <c r="D14337">
        <v>557.14</v>
      </c>
    </row>
    <row r="14338" spans="1:4" x14ac:dyDescent="0.2">
      <c r="A14338">
        <v>102157</v>
      </c>
      <c r="B14338" t="s">
        <v>15024</v>
      </c>
      <c r="C14338" t="s">
        <v>59</v>
      </c>
      <c r="D14338">
        <v>486.82</v>
      </c>
    </row>
    <row r="14339" spans="1:4" x14ac:dyDescent="0.2">
      <c r="A14339">
        <v>102169</v>
      </c>
      <c r="B14339" t="s">
        <v>15025</v>
      </c>
      <c r="C14339" t="s">
        <v>59</v>
      </c>
      <c r="D14339">
        <v>637.79999999999995</v>
      </c>
    </row>
    <row r="14340" spans="1:4" x14ac:dyDescent="0.2">
      <c r="A14340">
        <v>102159</v>
      </c>
      <c r="B14340" t="s">
        <v>15026</v>
      </c>
      <c r="C14340" t="s">
        <v>59</v>
      </c>
      <c r="D14340">
        <v>592.42999999999995</v>
      </c>
    </row>
    <row r="14341" spans="1:4" x14ac:dyDescent="0.2">
      <c r="A14341">
        <v>102161</v>
      </c>
      <c r="B14341" t="s">
        <v>15027</v>
      </c>
      <c r="C14341" t="s">
        <v>59</v>
      </c>
      <c r="D14341">
        <v>355.97</v>
      </c>
    </row>
    <row r="14342" spans="1:4" x14ac:dyDescent="0.2">
      <c r="A14342">
        <v>102151</v>
      </c>
      <c r="B14342" t="s">
        <v>15028</v>
      </c>
      <c r="C14342" t="s">
        <v>59</v>
      </c>
      <c r="D14342">
        <v>244.71</v>
      </c>
    </row>
    <row r="14343" spans="1:4" x14ac:dyDescent="0.2">
      <c r="A14343">
        <v>102162</v>
      </c>
      <c r="B14343" t="s">
        <v>15029</v>
      </c>
      <c r="C14343" t="s">
        <v>59</v>
      </c>
      <c r="D14343">
        <v>384.72</v>
      </c>
    </row>
    <row r="14344" spans="1:4" x14ac:dyDescent="0.2">
      <c r="A14344">
        <v>102164</v>
      </c>
      <c r="B14344" t="s">
        <v>15030</v>
      </c>
      <c r="C14344" t="s">
        <v>59</v>
      </c>
      <c r="D14344">
        <v>394.1</v>
      </c>
    </row>
    <row r="14345" spans="1:4" x14ac:dyDescent="0.2">
      <c r="A14345">
        <v>102154</v>
      </c>
      <c r="B14345" t="s">
        <v>15031</v>
      </c>
      <c r="C14345" t="s">
        <v>59</v>
      </c>
      <c r="D14345">
        <v>303.3</v>
      </c>
    </row>
    <row r="14346" spans="1:4" x14ac:dyDescent="0.2">
      <c r="A14346">
        <v>102166</v>
      </c>
      <c r="B14346" t="s">
        <v>15032</v>
      </c>
      <c r="C14346" t="s">
        <v>59</v>
      </c>
      <c r="D14346">
        <v>422.97</v>
      </c>
    </row>
    <row r="14347" spans="1:4" x14ac:dyDescent="0.2">
      <c r="A14347">
        <v>102156</v>
      </c>
      <c r="B14347" t="s">
        <v>15033</v>
      </c>
      <c r="C14347" t="s">
        <v>59</v>
      </c>
      <c r="D14347">
        <v>352.65</v>
      </c>
    </row>
    <row r="14348" spans="1:4" x14ac:dyDescent="0.2">
      <c r="A14348">
        <v>102168</v>
      </c>
      <c r="B14348" t="s">
        <v>15034</v>
      </c>
      <c r="C14348" t="s">
        <v>59</v>
      </c>
      <c r="D14348">
        <v>547.37</v>
      </c>
    </row>
    <row r="14349" spans="1:4" x14ac:dyDescent="0.2">
      <c r="A14349">
        <v>102158</v>
      </c>
      <c r="B14349" t="s">
        <v>15035</v>
      </c>
      <c r="C14349" t="s">
        <v>59</v>
      </c>
      <c r="D14349">
        <v>495.26</v>
      </c>
    </row>
    <row r="14350" spans="1:4" x14ac:dyDescent="0.2">
      <c r="A14350">
        <v>102152</v>
      </c>
      <c r="B14350" t="s">
        <v>15036</v>
      </c>
      <c r="C14350" t="s">
        <v>59</v>
      </c>
      <c r="D14350">
        <v>273.45999999999998</v>
      </c>
    </row>
    <row r="14351" spans="1:4" x14ac:dyDescent="0.2">
      <c r="A14351">
        <v>102181</v>
      </c>
      <c r="B14351" t="s">
        <v>15037</v>
      </c>
      <c r="C14351" t="s">
        <v>59</v>
      </c>
      <c r="D14351">
        <v>640.04999999999995</v>
      </c>
    </row>
    <row r="14352" spans="1:4" x14ac:dyDescent="0.2">
      <c r="A14352">
        <v>102179</v>
      </c>
      <c r="B14352" t="s">
        <v>15038</v>
      </c>
      <c r="C14352" t="s">
        <v>59</v>
      </c>
      <c r="D14352">
        <v>446.02</v>
      </c>
    </row>
    <row r="14353" spans="1:4" x14ac:dyDescent="0.2">
      <c r="A14353">
        <v>102180</v>
      </c>
      <c r="B14353" t="s">
        <v>15039</v>
      </c>
      <c r="C14353" t="s">
        <v>59</v>
      </c>
      <c r="D14353">
        <v>529.23</v>
      </c>
    </row>
    <row r="14354" spans="1:4" x14ac:dyDescent="0.2">
      <c r="A14354">
        <v>102189</v>
      </c>
      <c r="B14354" t="s">
        <v>15040</v>
      </c>
      <c r="C14354" t="s">
        <v>77</v>
      </c>
      <c r="D14354">
        <v>249.41</v>
      </c>
    </row>
    <row r="14355" spans="1:4" x14ac:dyDescent="0.2">
      <c r="A14355">
        <v>102188</v>
      </c>
      <c r="B14355" t="s">
        <v>15041</v>
      </c>
      <c r="C14355" t="s">
        <v>77</v>
      </c>
      <c r="D14355">
        <v>943.91</v>
      </c>
    </row>
    <row r="14356" spans="1:4" x14ac:dyDescent="0.2">
      <c r="A14356">
        <v>102185</v>
      </c>
      <c r="B14356" t="s">
        <v>15042</v>
      </c>
      <c r="C14356" t="s">
        <v>77</v>
      </c>
      <c r="D14356">
        <v>4500.75</v>
      </c>
    </row>
    <row r="14357" spans="1:4" x14ac:dyDescent="0.2">
      <c r="A14357">
        <v>102184</v>
      </c>
      <c r="B14357" t="s">
        <v>15043</v>
      </c>
      <c r="C14357" t="s">
        <v>77</v>
      </c>
      <c r="D14357">
        <v>2244.7800000000002</v>
      </c>
    </row>
    <row r="14358" spans="1:4" x14ac:dyDescent="0.2">
      <c r="A14358">
        <v>102187</v>
      </c>
      <c r="B14358" t="s">
        <v>15044</v>
      </c>
      <c r="C14358" t="s">
        <v>77</v>
      </c>
      <c r="D14358">
        <v>0</v>
      </c>
    </row>
    <row r="14359" spans="1:4" x14ac:dyDescent="0.2">
      <c r="A14359">
        <v>102186</v>
      </c>
      <c r="B14359" t="s">
        <v>15045</v>
      </c>
      <c r="C14359" t="s">
        <v>77</v>
      </c>
      <c r="D14359">
        <v>0</v>
      </c>
    </row>
    <row r="14360" spans="1:4" x14ac:dyDescent="0.2">
      <c r="A14360">
        <v>102183</v>
      </c>
      <c r="B14360" t="s">
        <v>15046</v>
      </c>
      <c r="C14360" t="s">
        <v>77</v>
      </c>
      <c r="D14360">
        <v>2656.01</v>
      </c>
    </row>
    <row r="14361" spans="1:4" x14ac:dyDescent="0.2">
      <c r="A14361">
        <v>102182</v>
      </c>
      <c r="B14361" t="s">
        <v>15047</v>
      </c>
      <c r="C14361" t="s">
        <v>77</v>
      </c>
      <c r="D14361">
        <v>1322.25</v>
      </c>
    </row>
    <row r="14362" spans="1:4" x14ac:dyDescent="0.2">
      <c r="A14362">
        <v>102191</v>
      </c>
      <c r="B14362" t="s">
        <v>15048</v>
      </c>
      <c r="C14362" t="s">
        <v>59</v>
      </c>
      <c r="D14362">
        <v>21.48</v>
      </c>
    </row>
    <row r="14363" spans="1:4" x14ac:dyDescent="0.2">
      <c r="A14363">
        <v>102190</v>
      </c>
      <c r="B14363" t="s">
        <v>15049</v>
      </c>
      <c r="C14363" t="s">
        <v>59</v>
      </c>
      <c r="D14363">
        <v>17.68</v>
      </c>
    </row>
    <row r="14364" spans="1:4" x14ac:dyDescent="0.2">
      <c r="A14364">
        <v>102192</v>
      </c>
      <c r="B14364" t="s">
        <v>15050</v>
      </c>
      <c r="C14364" t="s">
        <v>59</v>
      </c>
      <c r="D14364">
        <v>15.33</v>
      </c>
    </row>
    <row r="14365" spans="1:4" x14ac:dyDescent="0.2">
      <c r="A14365">
        <v>89354</v>
      </c>
      <c r="B14365" t="s">
        <v>15051</v>
      </c>
      <c r="C14365" t="s">
        <v>77</v>
      </c>
      <c r="D14365">
        <v>632.21</v>
      </c>
    </row>
    <row r="14366" spans="1:4" x14ac:dyDescent="0.2">
      <c r="A14366">
        <v>103041</v>
      </c>
      <c r="B14366" t="s">
        <v>15052</v>
      </c>
      <c r="C14366" t="s">
        <v>77</v>
      </c>
      <c r="D14366">
        <v>15.94</v>
      </c>
    </row>
    <row r="14367" spans="1:4" x14ac:dyDescent="0.2">
      <c r="A14367">
        <v>103042</v>
      </c>
      <c r="B14367" t="s">
        <v>15053</v>
      </c>
      <c r="C14367" t="s">
        <v>77</v>
      </c>
      <c r="D14367">
        <v>19.989999999999998</v>
      </c>
    </row>
    <row r="14368" spans="1:4" x14ac:dyDescent="0.2">
      <c r="A14368">
        <v>103043</v>
      </c>
      <c r="B14368" t="s">
        <v>15054</v>
      </c>
      <c r="C14368" t="s">
        <v>77</v>
      </c>
      <c r="D14368">
        <v>18.260000000000002</v>
      </c>
    </row>
    <row r="14369" spans="1:4" x14ac:dyDescent="0.2">
      <c r="A14369">
        <v>103044</v>
      </c>
      <c r="B14369" t="s">
        <v>15055</v>
      </c>
      <c r="C14369" t="s">
        <v>77</v>
      </c>
      <c r="D14369">
        <v>24.81</v>
      </c>
    </row>
    <row r="14370" spans="1:4" x14ac:dyDescent="0.2">
      <c r="A14370">
        <v>103039</v>
      </c>
      <c r="B14370" t="s">
        <v>15056</v>
      </c>
      <c r="C14370" t="s">
        <v>77</v>
      </c>
      <c r="D14370">
        <v>55.07</v>
      </c>
    </row>
    <row r="14371" spans="1:4" x14ac:dyDescent="0.2">
      <c r="A14371">
        <v>103038</v>
      </c>
      <c r="B14371" t="s">
        <v>15057</v>
      </c>
      <c r="C14371" t="s">
        <v>77</v>
      </c>
      <c r="D14371">
        <v>50.09</v>
      </c>
    </row>
    <row r="14372" spans="1:4" x14ac:dyDescent="0.2">
      <c r="A14372">
        <v>103037</v>
      </c>
      <c r="B14372" t="s">
        <v>15058</v>
      </c>
      <c r="C14372" t="s">
        <v>77</v>
      </c>
      <c r="D14372">
        <v>37.369999999999997</v>
      </c>
    </row>
    <row r="14373" spans="1:4" x14ac:dyDescent="0.2">
      <c r="A14373">
        <v>103036</v>
      </c>
      <c r="B14373" t="s">
        <v>15059</v>
      </c>
      <c r="C14373" t="s">
        <v>77</v>
      </c>
      <c r="D14373">
        <v>18.940000000000001</v>
      </c>
    </row>
    <row r="14374" spans="1:4" x14ac:dyDescent="0.2">
      <c r="A14374">
        <v>103040</v>
      </c>
      <c r="B14374" t="s">
        <v>15060</v>
      </c>
      <c r="C14374" t="s">
        <v>77</v>
      </c>
      <c r="D14374">
        <v>81.17</v>
      </c>
    </row>
    <row r="14375" spans="1:4" x14ac:dyDescent="0.2">
      <c r="A14375">
        <v>90371</v>
      </c>
      <c r="B14375" t="s">
        <v>15061</v>
      </c>
      <c r="C14375" t="s">
        <v>77</v>
      </c>
      <c r="D14375">
        <v>23.86</v>
      </c>
    </row>
    <row r="14376" spans="1:4" x14ac:dyDescent="0.2">
      <c r="A14376">
        <v>103047</v>
      </c>
      <c r="B14376" t="s">
        <v>15062</v>
      </c>
      <c r="C14376" t="s">
        <v>77</v>
      </c>
      <c r="D14376">
        <v>19.989999999999998</v>
      </c>
    </row>
    <row r="14377" spans="1:4" x14ac:dyDescent="0.2">
      <c r="A14377">
        <v>94489</v>
      </c>
      <c r="B14377" t="s">
        <v>15063</v>
      </c>
      <c r="C14377" t="s">
        <v>77</v>
      </c>
      <c r="D14377">
        <v>24.33</v>
      </c>
    </row>
    <row r="14378" spans="1:4" x14ac:dyDescent="0.2">
      <c r="A14378">
        <v>94490</v>
      </c>
      <c r="B14378" t="s">
        <v>15064</v>
      </c>
      <c r="C14378" t="s">
        <v>77</v>
      </c>
      <c r="D14378">
        <v>35.31</v>
      </c>
    </row>
    <row r="14379" spans="1:4" x14ac:dyDescent="0.2">
      <c r="A14379">
        <v>94491</v>
      </c>
      <c r="B14379" t="s">
        <v>15065</v>
      </c>
      <c r="C14379" t="s">
        <v>77</v>
      </c>
      <c r="D14379">
        <v>48.47</v>
      </c>
    </row>
    <row r="14380" spans="1:4" x14ac:dyDescent="0.2">
      <c r="A14380">
        <v>94492</v>
      </c>
      <c r="B14380" t="s">
        <v>15066</v>
      </c>
      <c r="C14380" t="s">
        <v>77</v>
      </c>
      <c r="D14380">
        <v>49.77</v>
      </c>
    </row>
    <row r="14381" spans="1:4" x14ac:dyDescent="0.2">
      <c r="A14381">
        <v>94493</v>
      </c>
      <c r="B14381" t="s">
        <v>15067</v>
      </c>
      <c r="C14381" t="s">
        <v>77</v>
      </c>
      <c r="D14381">
        <v>91.34</v>
      </c>
    </row>
    <row r="14382" spans="1:4" x14ac:dyDescent="0.2">
      <c r="A14382">
        <v>94497</v>
      </c>
      <c r="B14382" t="s">
        <v>15068</v>
      </c>
      <c r="C14382" t="s">
        <v>77</v>
      </c>
      <c r="D14382">
        <v>98.6</v>
      </c>
    </row>
    <row r="14383" spans="1:4" x14ac:dyDescent="0.2">
      <c r="A14383">
        <v>94794</v>
      </c>
      <c r="B14383" t="s">
        <v>15069</v>
      </c>
      <c r="C14383" t="s">
        <v>77</v>
      </c>
      <c r="D14383">
        <v>155.27000000000001</v>
      </c>
    </row>
    <row r="14384" spans="1:4" x14ac:dyDescent="0.2">
      <c r="A14384">
        <v>94496</v>
      </c>
      <c r="B14384" t="s">
        <v>15070</v>
      </c>
      <c r="C14384" t="s">
        <v>77</v>
      </c>
      <c r="D14384">
        <v>77.819999999999993</v>
      </c>
    </row>
    <row r="14385" spans="1:4" x14ac:dyDescent="0.2">
      <c r="A14385">
        <v>94793</v>
      </c>
      <c r="B14385" t="s">
        <v>15071</v>
      </c>
      <c r="C14385" t="s">
        <v>77</v>
      </c>
      <c r="D14385">
        <v>146.27000000000001</v>
      </c>
    </row>
    <row r="14386" spans="1:4" x14ac:dyDescent="0.2">
      <c r="A14386">
        <v>94495</v>
      </c>
      <c r="B14386" t="s">
        <v>15072</v>
      </c>
      <c r="C14386" t="s">
        <v>77</v>
      </c>
      <c r="D14386">
        <v>57.12</v>
      </c>
    </row>
    <row r="14387" spans="1:4" x14ac:dyDescent="0.2">
      <c r="A14387">
        <v>94792</v>
      </c>
      <c r="B14387" t="s">
        <v>15073</v>
      </c>
      <c r="C14387" t="s">
        <v>77</v>
      </c>
      <c r="D14387">
        <v>106.88</v>
      </c>
    </row>
    <row r="14388" spans="1:4" x14ac:dyDescent="0.2">
      <c r="A14388">
        <v>89352</v>
      </c>
      <c r="B14388" t="s">
        <v>15074</v>
      </c>
      <c r="C14388" t="s">
        <v>77</v>
      </c>
      <c r="D14388">
        <v>33.47</v>
      </c>
    </row>
    <row r="14389" spans="1:4" x14ac:dyDescent="0.2">
      <c r="A14389">
        <v>89986</v>
      </c>
      <c r="B14389" t="s">
        <v>15075</v>
      </c>
      <c r="C14389" t="s">
        <v>77</v>
      </c>
      <c r="D14389">
        <v>77.13</v>
      </c>
    </row>
    <row r="14390" spans="1:4" x14ac:dyDescent="0.2">
      <c r="A14390">
        <v>94499</v>
      </c>
      <c r="B14390" t="s">
        <v>15076</v>
      </c>
      <c r="C14390" t="s">
        <v>77</v>
      </c>
      <c r="D14390">
        <v>269.77999999999997</v>
      </c>
    </row>
    <row r="14391" spans="1:4" x14ac:dyDescent="0.2">
      <c r="A14391">
        <v>94498</v>
      </c>
      <c r="B14391" t="s">
        <v>15077</v>
      </c>
      <c r="C14391" t="s">
        <v>77</v>
      </c>
      <c r="D14391">
        <v>136.02000000000001</v>
      </c>
    </row>
    <row r="14392" spans="1:4" x14ac:dyDescent="0.2">
      <c r="A14392">
        <v>94500</v>
      </c>
      <c r="B14392" t="s">
        <v>15078</v>
      </c>
      <c r="C14392" t="s">
        <v>77</v>
      </c>
      <c r="D14392">
        <v>327.52</v>
      </c>
    </row>
    <row r="14393" spans="1:4" x14ac:dyDescent="0.2">
      <c r="A14393">
        <v>89353</v>
      </c>
      <c r="B14393" t="s">
        <v>15079</v>
      </c>
      <c r="C14393" t="s">
        <v>77</v>
      </c>
      <c r="D14393">
        <v>36.99</v>
      </c>
    </row>
    <row r="14394" spans="1:4" x14ac:dyDescent="0.2">
      <c r="A14394">
        <v>89987</v>
      </c>
      <c r="B14394" t="s">
        <v>812</v>
      </c>
      <c r="C14394" t="s">
        <v>77</v>
      </c>
      <c r="D14394">
        <v>87.74</v>
      </c>
    </row>
    <row r="14395" spans="1:4" x14ac:dyDescent="0.2">
      <c r="A14395">
        <v>94501</v>
      </c>
      <c r="B14395" t="s">
        <v>15080</v>
      </c>
      <c r="C14395" t="s">
        <v>77</v>
      </c>
      <c r="D14395">
        <v>659.69</v>
      </c>
    </row>
    <row r="14396" spans="1:4" x14ac:dyDescent="0.2">
      <c r="A14396">
        <v>89349</v>
      </c>
      <c r="B14396" t="s">
        <v>15081</v>
      </c>
      <c r="C14396" t="s">
        <v>77</v>
      </c>
      <c r="D14396">
        <v>24.76</v>
      </c>
    </row>
    <row r="14397" spans="1:4" x14ac:dyDescent="0.2">
      <c r="A14397">
        <v>89984</v>
      </c>
      <c r="B14397" t="s">
        <v>15082</v>
      </c>
      <c r="C14397" t="s">
        <v>77</v>
      </c>
      <c r="D14397">
        <v>79.13</v>
      </c>
    </row>
    <row r="14398" spans="1:4" x14ac:dyDescent="0.2">
      <c r="A14398">
        <v>89985</v>
      </c>
      <c r="B14398" t="s">
        <v>468</v>
      </c>
      <c r="C14398" t="s">
        <v>77</v>
      </c>
      <c r="D14398">
        <v>83.36</v>
      </c>
    </row>
    <row r="14399" spans="1:4" x14ac:dyDescent="0.2">
      <c r="A14399">
        <v>89351</v>
      </c>
      <c r="B14399" t="s">
        <v>15083</v>
      </c>
      <c r="C14399" t="s">
        <v>77</v>
      </c>
      <c r="D14399">
        <v>30.75</v>
      </c>
    </row>
    <row r="14400" spans="1:4" x14ac:dyDescent="0.2">
      <c r="A14400">
        <v>103045</v>
      </c>
      <c r="B14400" t="s">
        <v>15084</v>
      </c>
      <c r="C14400" t="s">
        <v>77</v>
      </c>
      <c r="D14400">
        <v>8.33</v>
      </c>
    </row>
    <row r="14401" spans="1:4" x14ac:dyDescent="0.2">
      <c r="A14401">
        <v>103046</v>
      </c>
      <c r="B14401" t="s">
        <v>15085</v>
      </c>
      <c r="C14401" t="s">
        <v>77</v>
      </c>
      <c r="D14401">
        <v>19.02</v>
      </c>
    </row>
    <row r="14402" spans="1:4" x14ac:dyDescent="0.2">
      <c r="A14402">
        <v>103048</v>
      </c>
      <c r="B14402" t="s">
        <v>15086</v>
      </c>
      <c r="C14402" t="s">
        <v>77</v>
      </c>
      <c r="D14402">
        <v>15.39</v>
      </c>
    </row>
    <row r="14403" spans="1:4" x14ac:dyDescent="0.2">
      <c r="A14403">
        <v>103049</v>
      </c>
      <c r="B14403" t="s">
        <v>15087</v>
      </c>
      <c r="C14403" t="s">
        <v>77</v>
      </c>
      <c r="D14403">
        <v>16.66</v>
      </c>
    </row>
    <row r="14404" spans="1:4" x14ac:dyDescent="0.2">
      <c r="A14404">
        <v>103029</v>
      </c>
      <c r="B14404" t="s">
        <v>15088</v>
      </c>
      <c r="C14404" t="s">
        <v>77</v>
      </c>
      <c r="D14404">
        <v>42.2</v>
      </c>
    </row>
    <row r="14405" spans="1:4" x14ac:dyDescent="0.2">
      <c r="A14405">
        <v>103019</v>
      </c>
      <c r="B14405" t="s">
        <v>15089</v>
      </c>
      <c r="C14405" t="s">
        <v>77</v>
      </c>
      <c r="D14405">
        <v>168.05</v>
      </c>
    </row>
    <row r="14406" spans="1:4" x14ac:dyDescent="0.2">
      <c r="A14406">
        <v>103050</v>
      </c>
      <c r="B14406" t="s">
        <v>15090</v>
      </c>
      <c r="C14406" t="s">
        <v>77</v>
      </c>
      <c r="D14406">
        <v>24.54</v>
      </c>
    </row>
    <row r="14407" spans="1:4" x14ac:dyDescent="0.2">
      <c r="A14407">
        <v>103051</v>
      </c>
      <c r="B14407" t="s">
        <v>15091</v>
      </c>
      <c r="C14407" t="s">
        <v>77</v>
      </c>
      <c r="D14407">
        <v>29.66</v>
      </c>
    </row>
    <row r="14408" spans="1:4" x14ac:dyDescent="0.2">
      <c r="A14408">
        <v>103052</v>
      </c>
      <c r="B14408" t="s">
        <v>15092</v>
      </c>
      <c r="C14408" t="s">
        <v>77</v>
      </c>
      <c r="D14408">
        <v>39.83</v>
      </c>
    </row>
    <row r="14409" spans="1:4" x14ac:dyDescent="0.2">
      <c r="A14409">
        <v>94799</v>
      </c>
      <c r="B14409" t="s">
        <v>15093</v>
      </c>
      <c r="C14409" t="s">
        <v>77</v>
      </c>
      <c r="D14409">
        <v>164.63</v>
      </c>
    </row>
    <row r="14410" spans="1:4" x14ac:dyDescent="0.2">
      <c r="A14410">
        <v>94798</v>
      </c>
      <c r="B14410" t="s">
        <v>15094</v>
      </c>
      <c r="C14410" t="s">
        <v>77</v>
      </c>
      <c r="D14410">
        <v>133.93</v>
      </c>
    </row>
    <row r="14411" spans="1:4" x14ac:dyDescent="0.2">
      <c r="A14411">
        <v>94797</v>
      </c>
      <c r="B14411" t="s">
        <v>15095</v>
      </c>
      <c r="C14411" t="s">
        <v>77</v>
      </c>
      <c r="D14411">
        <v>81.12</v>
      </c>
    </row>
    <row r="14412" spans="1:4" x14ac:dyDescent="0.2">
      <c r="A14412">
        <v>94795</v>
      </c>
      <c r="B14412" t="s">
        <v>15096</v>
      </c>
      <c r="C14412" t="s">
        <v>77</v>
      </c>
      <c r="D14412">
        <v>34.31</v>
      </c>
    </row>
    <row r="14413" spans="1:4" x14ac:dyDescent="0.2">
      <c r="A14413">
        <v>94800</v>
      </c>
      <c r="B14413" t="s">
        <v>15097</v>
      </c>
      <c r="C14413" t="s">
        <v>77</v>
      </c>
      <c r="D14413">
        <v>211.41</v>
      </c>
    </row>
    <row r="14414" spans="1:4" x14ac:dyDescent="0.2">
      <c r="A14414">
        <v>94796</v>
      </c>
      <c r="B14414" t="s">
        <v>464</v>
      </c>
      <c r="C14414" t="s">
        <v>77</v>
      </c>
      <c r="D14414">
        <v>39.76</v>
      </c>
    </row>
    <row r="14415" spans="1:4" x14ac:dyDescent="0.2">
      <c r="A14415">
        <v>99635</v>
      </c>
      <c r="B14415" t="s">
        <v>15098</v>
      </c>
      <c r="C14415" t="s">
        <v>77</v>
      </c>
      <c r="D14415">
        <v>214.31</v>
      </c>
    </row>
    <row r="14416" spans="1:4" x14ac:dyDescent="0.2">
      <c r="A14416">
        <v>103018</v>
      </c>
      <c r="B14416" t="s">
        <v>15099</v>
      </c>
      <c r="C14416" t="s">
        <v>77</v>
      </c>
      <c r="D14416">
        <v>176.19</v>
      </c>
    </row>
    <row r="14417" spans="1:4" x14ac:dyDescent="0.2">
      <c r="A14417">
        <v>95252</v>
      </c>
      <c r="B14417" t="s">
        <v>15100</v>
      </c>
      <c r="C14417" t="s">
        <v>77</v>
      </c>
      <c r="D14417">
        <v>138.4</v>
      </c>
    </row>
    <row r="14418" spans="1:4" x14ac:dyDescent="0.2">
      <c r="A14418">
        <v>95251</v>
      </c>
      <c r="B14418" t="s">
        <v>15101</v>
      </c>
      <c r="C14418" t="s">
        <v>77</v>
      </c>
      <c r="D14418">
        <v>114.08</v>
      </c>
    </row>
    <row r="14419" spans="1:4" x14ac:dyDescent="0.2">
      <c r="A14419">
        <v>95250</v>
      </c>
      <c r="B14419" t="s">
        <v>15102</v>
      </c>
      <c r="C14419" t="s">
        <v>77</v>
      </c>
      <c r="D14419">
        <v>77.180000000000007</v>
      </c>
    </row>
    <row r="14420" spans="1:4" x14ac:dyDescent="0.2">
      <c r="A14420">
        <v>95248</v>
      </c>
      <c r="B14420" t="s">
        <v>15103</v>
      </c>
      <c r="C14420" t="s">
        <v>77</v>
      </c>
      <c r="D14420">
        <v>48.39</v>
      </c>
    </row>
    <row r="14421" spans="1:4" x14ac:dyDescent="0.2">
      <c r="A14421">
        <v>95253</v>
      </c>
      <c r="B14421" t="s">
        <v>15104</v>
      </c>
      <c r="C14421" t="s">
        <v>77</v>
      </c>
      <c r="D14421">
        <v>210.16</v>
      </c>
    </row>
    <row r="14422" spans="1:4" x14ac:dyDescent="0.2">
      <c r="A14422">
        <v>95249</v>
      </c>
      <c r="B14422" t="s">
        <v>15105</v>
      </c>
      <c r="C14422" t="s">
        <v>77</v>
      </c>
      <c r="D14422">
        <v>57.19</v>
      </c>
    </row>
    <row r="14423" spans="1:4" x14ac:dyDescent="0.2">
      <c r="A14423">
        <v>99622</v>
      </c>
      <c r="B14423" t="s">
        <v>15106</v>
      </c>
      <c r="C14423" t="s">
        <v>77</v>
      </c>
      <c r="D14423">
        <v>321.47000000000003</v>
      </c>
    </row>
    <row r="14424" spans="1:4" x14ac:dyDescent="0.2">
      <c r="A14424">
        <v>99621</v>
      </c>
      <c r="B14424" t="s">
        <v>15107</v>
      </c>
      <c r="C14424" t="s">
        <v>77</v>
      </c>
      <c r="D14424">
        <v>286.04000000000002</v>
      </c>
    </row>
    <row r="14425" spans="1:4" x14ac:dyDescent="0.2">
      <c r="A14425">
        <v>99620</v>
      </c>
      <c r="B14425" t="s">
        <v>15108</v>
      </c>
      <c r="C14425" t="s">
        <v>77</v>
      </c>
      <c r="D14425">
        <v>191.74</v>
      </c>
    </row>
    <row r="14426" spans="1:4" x14ac:dyDescent="0.2">
      <c r="A14426">
        <v>103008</v>
      </c>
      <c r="B14426" t="s">
        <v>15109</v>
      </c>
      <c r="C14426" t="s">
        <v>77</v>
      </c>
      <c r="D14426">
        <v>115.53</v>
      </c>
    </row>
    <row r="14427" spans="1:4" x14ac:dyDescent="0.2">
      <c r="A14427">
        <v>99624</v>
      </c>
      <c r="B14427" t="s">
        <v>15110</v>
      </c>
      <c r="C14427" t="s">
        <v>77</v>
      </c>
      <c r="D14427">
        <v>640.45000000000005</v>
      </c>
    </row>
    <row r="14428" spans="1:4" x14ac:dyDescent="0.2">
      <c r="A14428">
        <v>99623</v>
      </c>
      <c r="B14428" t="s">
        <v>15111</v>
      </c>
      <c r="C14428" t="s">
        <v>77</v>
      </c>
      <c r="D14428">
        <v>448.95</v>
      </c>
    </row>
    <row r="14429" spans="1:4" x14ac:dyDescent="0.2">
      <c r="A14429">
        <v>99625</v>
      </c>
      <c r="B14429" t="s">
        <v>15112</v>
      </c>
      <c r="C14429" t="s">
        <v>77</v>
      </c>
      <c r="D14429">
        <v>881.7</v>
      </c>
    </row>
    <row r="14430" spans="1:4" x14ac:dyDescent="0.2">
      <c r="A14430">
        <v>99619</v>
      </c>
      <c r="B14430" t="s">
        <v>15113</v>
      </c>
      <c r="C14430" t="s">
        <v>77</v>
      </c>
      <c r="D14430">
        <v>141.13</v>
      </c>
    </row>
    <row r="14431" spans="1:4" x14ac:dyDescent="0.2">
      <c r="A14431">
        <v>99626</v>
      </c>
      <c r="B14431" t="s">
        <v>15114</v>
      </c>
      <c r="C14431" t="s">
        <v>77</v>
      </c>
      <c r="D14431">
        <v>1359.64</v>
      </c>
    </row>
    <row r="14432" spans="1:4" x14ac:dyDescent="0.2">
      <c r="A14432">
        <v>99631</v>
      </c>
      <c r="B14432" t="s">
        <v>15115</v>
      </c>
      <c r="C14432" t="s">
        <v>77</v>
      </c>
      <c r="D14432">
        <v>177.19</v>
      </c>
    </row>
    <row r="14433" spans="1:4" x14ac:dyDescent="0.2">
      <c r="A14433">
        <v>99630</v>
      </c>
      <c r="B14433" t="s">
        <v>15116</v>
      </c>
      <c r="C14433" t="s">
        <v>77</v>
      </c>
      <c r="D14433">
        <v>152.54</v>
      </c>
    </row>
    <row r="14434" spans="1:4" x14ac:dyDescent="0.2">
      <c r="A14434">
        <v>99629</v>
      </c>
      <c r="B14434" t="s">
        <v>15117</v>
      </c>
      <c r="C14434" t="s">
        <v>77</v>
      </c>
      <c r="D14434">
        <v>102.36</v>
      </c>
    </row>
    <row r="14435" spans="1:4" x14ac:dyDescent="0.2">
      <c r="A14435">
        <v>99627</v>
      </c>
      <c r="B14435" t="s">
        <v>15118</v>
      </c>
      <c r="C14435" t="s">
        <v>77</v>
      </c>
      <c r="D14435">
        <v>85.08</v>
      </c>
    </row>
    <row r="14436" spans="1:4" x14ac:dyDescent="0.2">
      <c r="A14436">
        <v>103009</v>
      </c>
      <c r="B14436" t="s">
        <v>15119</v>
      </c>
      <c r="C14436" t="s">
        <v>77</v>
      </c>
      <c r="D14436">
        <v>405.81</v>
      </c>
    </row>
    <row r="14437" spans="1:4" x14ac:dyDescent="0.2">
      <c r="A14437">
        <v>99632</v>
      </c>
      <c r="B14437" t="s">
        <v>15120</v>
      </c>
      <c r="C14437" t="s">
        <v>77</v>
      </c>
      <c r="D14437">
        <v>256.02</v>
      </c>
    </row>
    <row r="14438" spans="1:4" x14ac:dyDescent="0.2">
      <c r="A14438">
        <v>99633</v>
      </c>
      <c r="B14438" t="s">
        <v>15121</v>
      </c>
      <c r="C14438" t="s">
        <v>77</v>
      </c>
      <c r="D14438">
        <v>551.61</v>
      </c>
    </row>
    <row r="14439" spans="1:4" x14ac:dyDescent="0.2">
      <c r="A14439">
        <v>99628</v>
      </c>
      <c r="B14439" t="s">
        <v>15122</v>
      </c>
      <c r="C14439" t="s">
        <v>77</v>
      </c>
      <c r="D14439">
        <v>92.43</v>
      </c>
    </row>
    <row r="14440" spans="1:4" x14ac:dyDescent="0.2">
      <c r="A14440">
        <v>99634</v>
      </c>
      <c r="B14440" t="s">
        <v>15123</v>
      </c>
      <c r="C14440" t="s">
        <v>77</v>
      </c>
      <c r="D14440">
        <v>944.32</v>
      </c>
    </row>
    <row r="14441" spans="1:4" x14ac:dyDescent="0.2">
      <c r="A14441">
        <v>103013</v>
      </c>
      <c r="B14441" t="s">
        <v>15124</v>
      </c>
      <c r="C14441" t="s">
        <v>77</v>
      </c>
      <c r="D14441">
        <v>165.47</v>
      </c>
    </row>
    <row r="14442" spans="1:4" x14ac:dyDescent="0.2">
      <c r="A14442">
        <v>103012</v>
      </c>
      <c r="B14442" t="s">
        <v>15125</v>
      </c>
      <c r="C14442" t="s">
        <v>77</v>
      </c>
      <c r="D14442">
        <v>153.97999999999999</v>
      </c>
    </row>
    <row r="14443" spans="1:4" x14ac:dyDescent="0.2">
      <c r="A14443">
        <v>103011</v>
      </c>
      <c r="B14443" t="s">
        <v>15126</v>
      </c>
      <c r="C14443" t="s">
        <v>77</v>
      </c>
      <c r="D14443">
        <v>97.52</v>
      </c>
    </row>
    <row r="14444" spans="1:4" x14ac:dyDescent="0.2">
      <c r="A14444">
        <v>103015</v>
      </c>
      <c r="B14444" t="s">
        <v>15127</v>
      </c>
      <c r="C14444" t="s">
        <v>77</v>
      </c>
      <c r="D14444">
        <v>441.59</v>
      </c>
    </row>
    <row r="14445" spans="1:4" x14ac:dyDescent="0.2">
      <c r="A14445">
        <v>103014</v>
      </c>
      <c r="B14445" t="s">
        <v>15128</v>
      </c>
      <c r="C14445" t="s">
        <v>77</v>
      </c>
      <c r="D14445">
        <v>249.22</v>
      </c>
    </row>
    <row r="14446" spans="1:4" x14ac:dyDescent="0.2">
      <c r="A14446">
        <v>103016</v>
      </c>
      <c r="B14446" t="s">
        <v>15129</v>
      </c>
      <c r="C14446" t="s">
        <v>77</v>
      </c>
      <c r="D14446">
        <v>604.04999999999995</v>
      </c>
    </row>
    <row r="14447" spans="1:4" x14ac:dyDescent="0.2">
      <c r="A14447">
        <v>103010</v>
      </c>
      <c r="B14447" t="s">
        <v>15130</v>
      </c>
      <c r="C14447" t="s">
        <v>77</v>
      </c>
      <c r="D14447">
        <v>87.61</v>
      </c>
    </row>
    <row r="14448" spans="1:4" x14ac:dyDescent="0.2">
      <c r="A14448">
        <v>103017</v>
      </c>
      <c r="B14448" t="s">
        <v>15131</v>
      </c>
      <c r="C14448" t="s">
        <v>77</v>
      </c>
      <c r="D14448">
        <v>1056.21</v>
      </c>
    </row>
    <row r="14449" spans="1:4" x14ac:dyDescent="0.2">
      <c r="A14449">
        <v>103033</v>
      </c>
      <c r="B14449" t="s">
        <v>15132</v>
      </c>
      <c r="C14449" t="s">
        <v>77</v>
      </c>
      <c r="D14449">
        <v>0</v>
      </c>
    </row>
    <row r="14450" spans="1:4" x14ac:dyDescent="0.2">
      <c r="A14450">
        <v>103032</v>
      </c>
      <c r="B14450" t="s">
        <v>15133</v>
      </c>
      <c r="C14450" t="s">
        <v>77</v>
      </c>
      <c r="D14450">
        <v>0</v>
      </c>
    </row>
    <row r="14451" spans="1:4" x14ac:dyDescent="0.2">
      <c r="A14451">
        <v>103030</v>
      </c>
      <c r="B14451" t="s">
        <v>15134</v>
      </c>
      <c r="C14451" t="s">
        <v>77</v>
      </c>
      <c r="D14451">
        <v>0</v>
      </c>
    </row>
    <row r="14452" spans="1:4" x14ac:dyDescent="0.2">
      <c r="A14452">
        <v>103031</v>
      </c>
      <c r="B14452" t="s">
        <v>15135</v>
      </c>
      <c r="C14452" t="s">
        <v>77</v>
      </c>
      <c r="D14452">
        <v>0</v>
      </c>
    </row>
    <row r="14453" spans="1:4" x14ac:dyDescent="0.2">
      <c r="A14453">
        <v>103035</v>
      </c>
      <c r="B14453" t="s">
        <v>15136</v>
      </c>
      <c r="C14453" t="s">
        <v>77</v>
      </c>
      <c r="D14453">
        <v>0</v>
      </c>
    </row>
    <row r="14454" spans="1:4" x14ac:dyDescent="0.2">
      <c r="A14454">
        <v>103034</v>
      </c>
      <c r="B14454" t="s">
        <v>15137</v>
      </c>
      <c r="C14454" t="s">
        <v>77</v>
      </c>
      <c r="D14454">
        <v>0</v>
      </c>
    </row>
    <row r="14455" spans="1:4" x14ac:dyDescent="0.2">
      <c r="A14455">
        <v>103024</v>
      </c>
      <c r="B14455" t="s">
        <v>15138</v>
      </c>
      <c r="C14455" t="s">
        <v>77</v>
      </c>
      <c r="D14455">
        <v>0</v>
      </c>
    </row>
    <row r="14456" spans="1:4" x14ac:dyDescent="0.2">
      <c r="A14456">
        <v>103023</v>
      </c>
      <c r="B14456" t="s">
        <v>15139</v>
      </c>
      <c r="C14456" t="s">
        <v>77</v>
      </c>
      <c r="D14456">
        <v>0</v>
      </c>
    </row>
    <row r="14457" spans="1:4" x14ac:dyDescent="0.2">
      <c r="A14457">
        <v>103022</v>
      </c>
      <c r="B14457" t="s">
        <v>15140</v>
      </c>
      <c r="C14457" t="s">
        <v>77</v>
      </c>
      <c r="D14457">
        <v>0</v>
      </c>
    </row>
    <row r="14458" spans="1:4" x14ac:dyDescent="0.2">
      <c r="A14458">
        <v>103020</v>
      </c>
      <c r="B14458" t="s">
        <v>15141</v>
      </c>
      <c r="C14458" t="s">
        <v>77</v>
      </c>
      <c r="D14458">
        <v>0</v>
      </c>
    </row>
    <row r="14459" spans="1:4" x14ac:dyDescent="0.2">
      <c r="A14459">
        <v>103026</v>
      </c>
      <c r="B14459" t="s">
        <v>15142</v>
      </c>
      <c r="C14459" t="s">
        <v>77</v>
      </c>
      <c r="D14459">
        <v>0</v>
      </c>
    </row>
    <row r="14460" spans="1:4" x14ac:dyDescent="0.2">
      <c r="A14460">
        <v>103025</v>
      </c>
      <c r="B14460" t="s">
        <v>15143</v>
      </c>
      <c r="C14460" t="s">
        <v>77</v>
      </c>
      <c r="D14460">
        <v>0</v>
      </c>
    </row>
    <row r="14461" spans="1:4" x14ac:dyDescent="0.2">
      <c r="A14461">
        <v>103021</v>
      </c>
      <c r="B14461" t="s">
        <v>15144</v>
      </c>
      <c r="C14461" t="s">
        <v>77</v>
      </c>
      <c r="D14461">
        <v>0</v>
      </c>
    </row>
    <row r="14462" spans="1:4" x14ac:dyDescent="0.2">
      <c r="A14462">
        <v>103027</v>
      </c>
      <c r="B14462" t="s">
        <v>15145</v>
      </c>
      <c r="C14462" t="s">
        <v>77</v>
      </c>
      <c r="D14462">
        <v>0</v>
      </c>
    </row>
    <row r="14463" spans="1:4" x14ac:dyDescent="0.2">
      <c r="A14463">
        <v>103028</v>
      </c>
      <c r="B14463" t="s">
        <v>15146</v>
      </c>
      <c r="C14463" t="s">
        <v>77</v>
      </c>
      <c r="D14463">
        <v>0</v>
      </c>
    </row>
    <row r="14464" spans="1:4" x14ac:dyDescent="0.2">
      <c r="A14464">
        <v>103563</v>
      </c>
      <c r="B14464" t="s">
        <v>15147</v>
      </c>
      <c r="C14464" t="s">
        <v>77</v>
      </c>
      <c r="D14464">
        <v>0</v>
      </c>
    </row>
    <row r="14465" spans="1:4" x14ac:dyDescent="0.2">
      <c r="A14465">
        <v>103564</v>
      </c>
      <c r="B14465" t="s">
        <v>15148</v>
      </c>
      <c r="C14465" t="s">
        <v>77</v>
      </c>
      <c r="D14465">
        <v>0</v>
      </c>
    </row>
    <row r="14466" spans="1:4" x14ac:dyDescent="0.2">
      <c r="A14466">
        <v>103565</v>
      </c>
      <c r="B14466" t="s">
        <v>15149</v>
      </c>
      <c r="C14466" t="s">
        <v>77</v>
      </c>
      <c r="D14466">
        <v>0</v>
      </c>
    </row>
    <row r="14467" spans="1:4" x14ac:dyDescent="0.2">
      <c r="A14467">
        <v>103566</v>
      </c>
      <c r="B14467" t="s">
        <v>15150</v>
      </c>
      <c r="C14467" t="s">
        <v>77</v>
      </c>
      <c r="D14467">
        <v>0</v>
      </c>
    </row>
    <row r="14468" spans="1:4" x14ac:dyDescent="0.2">
      <c r="A14468">
        <v>103567</v>
      </c>
      <c r="B14468" t="s">
        <v>15151</v>
      </c>
      <c r="C14468" t="s">
        <v>77</v>
      </c>
      <c r="D14468">
        <v>0</v>
      </c>
    </row>
    <row r="14469" spans="1:4" x14ac:dyDescent="0.2">
      <c r="A14469">
        <v>103568</v>
      </c>
      <c r="B14469" t="s">
        <v>15152</v>
      </c>
      <c r="C14469" t="s">
        <v>77</v>
      </c>
      <c r="D14469">
        <v>0</v>
      </c>
    </row>
    <row r="14470" spans="1:4" x14ac:dyDescent="0.2">
      <c r="A14470">
        <v>103569</v>
      </c>
      <c r="B14470" t="s">
        <v>15153</v>
      </c>
      <c r="C14470" t="s">
        <v>77</v>
      </c>
      <c r="D14470">
        <v>0</v>
      </c>
    </row>
    <row r="14471" spans="1:4" x14ac:dyDescent="0.2">
      <c r="A14471">
        <v>103570</v>
      </c>
      <c r="B14471" t="s">
        <v>15154</v>
      </c>
      <c r="C14471" t="s">
        <v>77</v>
      </c>
      <c r="D14471">
        <v>0</v>
      </c>
    </row>
    <row r="14472" spans="1:4" x14ac:dyDescent="0.2">
      <c r="A14472">
        <v>103571</v>
      </c>
      <c r="B14472" t="s">
        <v>15155</v>
      </c>
      <c r="C14472" t="s">
        <v>77</v>
      </c>
      <c r="D14472">
        <v>0</v>
      </c>
    </row>
    <row r="14473" spans="1:4" x14ac:dyDescent="0.2">
      <c r="A14473">
        <v>103562</v>
      </c>
      <c r="B14473" t="s">
        <v>15156</v>
      </c>
      <c r="C14473" t="s">
        <v>77</v>
      </c>
      <c r="D14473">
        <v>0</v>
      </c>
    </row>
    <row r="14474" spans="1:4" x14ac:dyDescent="0.2">
      <c r="A14474">
        <v>103573</v>
      </c>
      <c r="B14474" t="s">
        <v>15157</v>
      </c>
      <c r="C14474" t="s">
        <v>77</v>
      </c>
      <c r="D14474">
        <v>0</v>
      </c>
    </row>
    <row r="14475" spans="1:4" x14ac:dyDescent="0.2">
      <c r="A14475">
        <v>103585</v>
      </c>
      <c r="B14475" t="s">
        <v>15158</v>
      </c>
      <c r="C14475" t="s">
        <v>77</v>
      </c>
      <c r="D14475">
        <v>0</v>
      </c>
    </row>
    <row r="14476" spans="1:4" x14ac:dyDescent="0.2">
      <c r="A14476">
        <v>103586</v>
      </c>
      <c r="B14476" t="s">
        <v>15159</v>
      </c>
      <c r="C14476" t="s">
        <v>77</v>
      </c>
      <c r="D14476">
        <v>0</v>
      </c>
    </row>
    <row r="14477" spans="1:4" x14ac:dyDescent="0.2">
      <c r="A14477">
        <v>103574</v>
      </c>
      <c r="B14477" t="s">
        <v>15160</v>
      </c>
      <c r="C14477" t="s">
        <v>77</v>
      </c>
      <c r="D14477">
        <v>0</v>
      </c>
    </row>
    <row r="14478" spans="1:4" x14ac:dyDescent="0.2">
      <c r="A14478">
        <v>103575</v>
      </c>
      <c r="B14478" t="s">
        <v>15161</v>
      </c>
      <c r="C14478" t="s">
        <v>77</v>
      </c>
      <c r="D14478">
        <v>0</v>
      </c>
    </row>
    <row r="14479" spans="1:4" x14ac:dyDescent="0.2">
      <c r="A14479">
        <v>103576</v>
      </c>
      <c r="B14479" t="s">
        <v>15162</v>
      </c>
      <c r="C14479" t="s">
        <v>77</v>
      </c>
      <c r="D14479">
        <v>0</v>
      </c>
    </row>
    <row r="14480" spans="1:4" x14ac:dyDescent="0.2">
      <c r="A14480">
        <v>103577</v>
      </c>
      <c r="B14480" t="s">
        <v>15163</v>
      </c>
      <c r="C14480" t="s">
        <v>77</v>
      </c>
      <c r="D14480">
        <v>0</v>
      </c>
    </row>
    <row r="14481" spans="1:4" x14ac:dyDescent="0.2">
      <c r="A14481">
        <v>103578</v>
      </c>
      <c r="B14481" t="s">
        <v>15164</v>
      </c>
      <c r="C14481" t="s">
        <v>77</v>
      </c>
      <c r="D14481">
        <v>0</v>
      </c>
    </row>
    <row r="14482" spans="1:4" x14ac:dyDescent="0.2">
      <c r="A14482">
        <v>103579</v>
      </c>
      <c r="B14482" t="s">
        <v>15165</v>
      </c>
      <c r="C14482" t="s">
        <v>77</v>
      </c>
      <c r="D14482">
        <v>0</v>
      </c>
    </row>
    <row r="14483" spans="1:4" x14ac:dyDescent="0.2">
      <c r="A14483">
        <v>103580</v>
      </c>
      <c r="B14483" t="s">
        <v>15166</v>
      </c>
      <c r="C14483" t="s">
        <v>77</v>
      </c>
      <c r="D14483">
        <v>0</v>
      </c>
    </row>
    <row r="14484" spans="1:4" x14ac:dyDescent="0.2">
      <c r="A14484">
        <v>103581</v>
      </c>
      <c r="B14484" t="s">
        <v>15167</v>
      </c>
      <c r="C14484" t="s">
        <v>77</v>
      </c>
      <c r="D14484">
        <v>0</v>
      </c>
    </row>
    <row r="14485" spans="1:4" x14ac:dyDescent="0.2">
      <c r="A14485">
        <v>103582</v>
      </c>
      <c r="B14485" t="s">
        <v>15168</v>
      </c>
      <c r="C14485" t="s">
        <v>77</v>
      </c>
      <c r="D14485">
        <v>0</v>
      </c>
    </row>
    <row r="14486" spans="1:4" x14ac:dyDescent="0.2">
      <c r="A14486">
        <v>103572</v>
      </c>
      <c r="B14486" t="s">
        <v>15169</v>
      </c>
      <c r="C14486" t="s">
        <v>77</v>
      </c>
      <c r="D14486">
        <v>0</v>
      </c>
    </row>
    <row r="14487" spans="1:4" x14ac:dyDescent="0.2">
      <c r="A14487">
        <v>103583</v>
      </c>
      <c r="B14487" t="s">
        <v>15170</v>
      </c>
      <c r="C14487" t="s">
        <v>77</v>
      </c>
      <c r="D14487">
        <v>0</v>
      </c>
    </row>
    <row r="14488" spans="1:4" x14ac:dyDescent="0.2">
      <c r="A14488">
        <v>103584</v>
      </c>
      <c r="B14488" t="s">
        <v>15171</v>
      </c>
      <c r="C14488" t="s">
        <v>77</v>
      </c>
      <c r="D14488">
        <v>0</v>
      </c>
    </row>
    <row r="14489" spans="1:4" x14ac:dyDescent="0.2">
      <c r="A14489">
        <v>103557</v>
      </c>
      <c r="B14489" t="s">
        <v>15172</v>
      </c>
      <c r="C14489" t="s">
        <v>77</v>
      </c>
      <c r="D14489">
        <v>0</v>
      </c>
    </row>
    <row r="14490" spans="1:4" x14ac:dyDescent="0.2">
      <c r="A14490">
        <v>103558</v>
      </c>
      <c r="B14490" t="s">
        <v>15173</v>
      </c>
      <c r="C14490" t="s">
        <v>77</v>
      </c>
      <c r="D14490">
        <v>0</v>
      </c>
    </row>
    <row r="14491" spans="1:4" x14ac:dyDescent="0.2">
      <c r="A14491">
        <v>103559</v>
      </c>
      <c r="B14491" t="s">
        <v>15174</v>
      </c>
      <c r="C14491" t="s">
        <v>77</v>
      </c>
      <c r="D14491">
        <v>0</v>
      </c>
    </row>
    <row r="14492" spans="1:4" x14ac:dyDescent="0.2">
      <c r="A14492">
        <v>103560</v>
      </c>
      <c r="B14492" t="s">
        <v>15175</v>
      </c>
      <c r="C14492" t="s">
        <v>77</v>
      </c>
      <c r="D14492">
        <v>0</v>
      </c>
    </row>
    <row r="14493" spans="1:4" x14ac:dyDescent="0.2">
      <c r="A14493">
        <v>103561</v>
      </c>
      <c r="B14493" t="s">
        <v>15176</v>
      </c>
      <c r="C14493" t="s">
        <v>77</v>
      </c>
      <c r="D14493">
        <v>0</v>
      </c>
    </row>
    <row r="14494" spans="1:4" x14ac:dyDescent="0.2">
      <c r="A14494">
        <v>103529</v>
      </c>
      <c r="B14494" t="s">
        <v>15177</v>
      </c>
      <c r="C14494" t="s">
        <v>77</v>
      </c>
      <c r="D14494">
        <v>0</v>
      </c>
    </row>
    <row r="14495" spans="1:4" x14ac:dyDescent="0.2">
      <c r="A14495">
        <v>103530</v>
      </c>
      <c r="B14495" t="s">
        <v>15178</v>
      </c>
      <c r="C14495" t="s">
        <v>77</v>
      </c>
      <c r="D14495">
        <v>0</v>
      </c>
    </row>
    <row r="14496" spans="1:4" x14ac:dyDescent="0.2">
      <c r="A14496">
        <v>103531</v>
      </c>
      <c r="B14496" t="s">
        <v>15179</v>
      </c>
      <c r="C14496" t="s">
        <v>77</v>
      </c>
      <c r="D14496">
        <v>0</v>
      </c>
    </row>
    <row r="14497" spans="1:4" x14ac:dyDescent="0.2">
      <c r="A14497">
        <v>103532</v>
      </c>
      <c r="B14497" t="s">
        <v>15180</v>
      </c>
      <c r="C14497" t="s">
        <v>77</v>
      </c>
      <c r="D14497">
        <v>0</v>
      </c>
    </row>
    <row r="14498" spans="1:4" x14ac:dyDescent="0.2">
      <c r="A14498">
        <v>103533</v>
      </c>
      <c r="B14498" t="s">
        <v>15181</v>
      </c>
      <c r="C14498" t="s">
        <v>77</v>
      </c>
      <c r="D14498">
        <v>0</v>
      </c>
    </row>
    <row r="14499" spans="1:4" x14ac:dyDescent="0.2">
      <c r="A14499">
        <v>103534</v>
      </c>
      <c r="B14499" t="s">
        <v>15182</v>
      </c>
      <c r="C14499" t="s">
        <v>77</v>
      </c>
      <c r="D14499">
        <v>0</v>
      </c>
    </row>
    <row r="14500" spans="1:4" x14ac:dyDescent="0.2">
      <c r="A14500">
        <v>103535</v>
      </c>
      <c r="B14500" t="s">
        <v>15183</v>
      </c>
      <c r="C14500" t="s">
        <v>77</v>
      </c>
      <c r="D14500">
        <v>0</v>
      </c>
    </row>
    <row r="14501" spans="1:4" x14ac:dyDescent="0.2">
      <c r="A14501">
        <v>103527</v>
      </c>
      <c r="B14501" t="s">
        <v>15184</v>
      </c>
      <c r="C14501" t="s">
        <v>77</v>
      </c>
      <c r="D14501">
        <v>0</v>
      </c>
    </row>
    <row r="14502" spans="1:4" x14ac:dyDescent="0.2">
      <c r="A14502">
        <v>103536</v>
      </c>
      <c r="B14502" t="s">
        <v>15185</v>
      </c>
      <c r="C14502" t="s">
        <v>77</v>
      </c>
      <c r="D14502">
        <v>0</v>
      </c>
    </row>
    <row r="14503" spans="1:4" x14ac:dyDescent="0.2">
      <c r="A14503">
        <v>103528</v>
      </c>
      <c r="B14503" t="s">
        <v>15186</v>
      </c>
      <c r="C14503" t="s">
        <v>77</v>
      </c>
      <c r="D14503">
        <v>0</v>
      </c>
    </row>
    <row r="14504" spans="1:4" x14ac:dyDescent="0.2">
      <c r="A14504">
        <v>103541</v>
      </c>
      <c r="B14504" t="s">
        <v>15187</v>
      </c>
      <c r="C14504" t="s">
        <v>77</v>
      </c>
      <c r="D14504">
        <v>0</v>
      </c>
    </row>
    <row r="14505" spans="1:4" x14ac:dyDescent="0.2">
      <c r="A14505">
        <v>103539</v>
      </c>
      <c r="B14505" t="s">
        <v>15188</v>
      </c>
      <c r="C14505" t="s">
        <v>77</v>
      </c>
      <c r="D14505">
        <v>0</v>
      </c>
    </row>
    <row r="14506" spans="1:4" x14ac:dyDescent="0.2">
      <c r="A14506">
        <v>103540</v>
      </c>
      <c r="B14506" t="s">
        <v>15189</v>
      </c>
      <c r="C14506" t="s">
        <v>77</v>
      </c>
      <c r="D14506">
        <v>0</v>
      </c>
    </row>
    <row r="14507" spans="1:4" x14ac:dyDescent="0.2">
      <c r="A14507">
        <v>103542</v>
      </c>
      <c r="B14507" t="s">
        <v>15190</v>
      </c>
      <c r="C14507" t="s">
        <v>77</v>
      </c>
      <c r="D14507">
        <v>0</v>
      </c>
    </row>
    <row r="14508" spans="1:4" x14ac:dyDescent="0.2">
      <c r="A14508">
        <v>103543</v>
      </c>
      <c r="B14508" t="s">
        <v>15191</v>
      </c>
      <c r="C14508" t="s">
        <v>77</v>
      </c>
      <c r="D14508">
        <v>0</v>
      </c>
    </row>
    <row r="14509" spans="1:4" x14ac:dyDescent="0.2">
      <c r="A14509">
        <v>103544</v>
      </c>
      <c r="B14509" t="s">
        <v>15192</v>
      </c>
      <c r="C14509" t="s">
        <v>77</v>
      </c>
      <c r="D14509">
        <v>0</v>
      </c>
    </row>
    <row r="14510" spans="1:4" x14ac:dyDescent="0.2">
      <c r="A14510">
        <v>103545</v>
      </c>
      <c r="B14510" t="s">
        <v>15193</v>
      </c>
      <c r="C14510" t="s">
        <v>77</v>
      </c>
      <c r="D14510">
        <v>0</v>
      </c>
    </row>
    <row r="14511" spans="1:4" x14ac:dyDescent="0.2">
      <c r="A14511">
        <v>103537</v>
      </c>
      <c r="B14511" t="s">
        <v>15194</v>
      </c>
      <c r="C14511" t="s">
        <v>77</v>
      </c>
      <c r="D14511">
        <v>0</v>
      </c>
    </row>
    <row r="14512" spans="1:4" x14ac:dyDescent="0.2">
      <c r="A14512">
        <v>103546</v>
      </c>
      <c r="B14512" t="s">
        <v>15195</v>
      </c>
      <c r="C14512" t="s">
        <v>77</v>
      </c>
      <c r="D14512">
        <v>0</v>
      </c>
    </row>
    <row r="14513" spans="1:4" x14ac:dyDescent="0.2">
      <c r="A14513">
        <v>103538</v>
      </c>
      <c r="B14513" t="s">
        <v>15196</v>
      </c>
      <c r="C14513" t="s">
        <v>77</v>
      </c>
      <c r="D14513">
        <v>0</v>
      </c>
    </row>
    <row r="14514" spans="1:4" x14ac:dyDescent="0.2">
      <c r="A14514">
        <v>103549</v>
      </c>
      <c r="B14514" t="s">
        <v>15197</v>
      </c>
      <c r="C14514" t="s">
        <v>77</v>
      </c>
      <c r="D14514">
        <v>0</v>
      </c>
    </row>
    <row r="14515" spans="1:4" x14ac:dyDescent="0.2">
      <c r="A14515">
        <v>103550</v>
      </c>
      <c r="B14515" t="s">
        <v>15198</v>
      </c>
      <c r="C14515" t="s">
        <v>77</v>
      </c>
      <c r="D14515">
        <v>0</v>
      </c>
    </row>
    <row r="14516" spans="1:4" x14ac:dyDescent="0.2">
      <c r="A14516">
        <v>103551</v>
      </c>
      <c r="B14516" t="s">
        <v>15199</v>
      </c>
      <c r="C14516" t="s">
        <v>77</v>
      </c>
      <c r="D14516">
        <v>0</v>
      </c>
    </row>
    <row r="14517" spans="1:4" x14ac:dyDescent="0.2">
      <c r="A14517">
        <v>103552</v>
      </c>
      <c r="B14517" t="s">
        <v>15200</v>
      </c>
      <c r="C14517" t="s">
        <v>77</v>
      </c>
      <c r="D14517">
        <v>0</v>
      </c>
    </row>
    <row r="14518" spans="1:4" x14ac:dyDescent="0.2">
      <c r="A14518">
        <v>103553</v>
      </c>
      <c r="B14518" t="s">
        <v>15201</v>
      </c>
      <c r="C14518" t="s">
        <v>77</v>
      </c>
      <c r="D14518">
        <v>0</v>
      </c>
    </row>
    <row r="14519" spans="1:4" x14ac:dyDescent="0.2">
      <c r="A14519">
        <v>103554</v>
      </c>
      <c r="B14519" t="s">
        <v>15202</v>
      </c>
      <c r="C14519" t="s">
        <v>77</v>
      </c>
      <c r="D14519">
        <v>0</v>
      </c>
    </row>
    <row r="14520" spans="1:4" x14ac:dyDescent="0.2">
      <c r="A14520">
        <v>103555</v>
      </c>
      <c r="B14520" t="s">
        <v>15203</v>
      </c>
      <c r="C14520" t="s">
        <v>77</v>
      </c>
      <c r="D14520">
        <v>0</v>
      </c>
    </row>
    <row r="14521" spans="1:4" x14ac:dyDescent="0.2">
      <c r="A14521">
        <v>103547</v>
      </c>
      <c r="B14521" t="s">
        <v>15204</v>
      </c>
      <c r="C14521" t="s">
        <v>77</v>
      </c>
      <c r="D14521">
        <v>0</v>
      </c>
    </row>
    <row r="14522" spans="1:4" x14ac:dyDescent="0.2">
      <c r="A14522">
        <v>103556</v>
      </c>
      <c r="B14522" t="s">
        <v>15205</v>
      </c>
      <c r="C14522" t="s">
        <v>77</v>
      </c>
      <c r="D14522">
        <v>0</v>
      </c>
    </row>
    <row r="14523" spans="1:4" x14ac:dyDescent="0.2">
      <c r="A14523">
        <v>103548</v>
      </c>
      <c r="B14523" t="s">
        <v>15206</v>
      </c>
      <c r="C14523" t="s">
        <v>77</v>
      </c>
      <c r="D14523">
        <v>0</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21</vt:i4>
      </vt:variant>
      <vt:variant>
        <vt:lpstr>Intervalos nomeados</vt:lpstr>
      </vt:variant>
      <vt:variant>
        <vt:i4>10</vt:i4>
      </vt:variant>
    </vt:vector>
  </HeadingPairs>
  <TitlesOfParts>
    <vt:vector size="31" baseType="lpstr">
      <vt:lpstr>DESCRIÇÃO</vt:lpstr>
      <vt:lpstr>QCI</vt:lpstr>
      <vt:lpstr>DESCRIÇÃO DE ORÇAMENTO</vt:lpstr>
      <vt:lpstr>PLANILHA</vt:lpstr>
      <vt:lpstr>COMPOSIÇÕES</vt:lpstr>
      <vt:lpstr>CRONOGRAMA</vt:lpstr>
      <vt:lpstr>PLANILHA ORÇAMENTÁRIA</vt:lpstr>
      <vt:lpstr>CRONOGRAMA FF</vt:lpstr>
      <vt:lpstr>MEM. CÁLCULO</vt:lpstr>
      <vt:lpstr>COTAÇÕES</vt:lpstr>
      <vt:lpstr>CAL VOL. REDE COL.</vt:lpstr>
      <vt:lpstr>CÁLCULO DE VOL E ESC REDE PRIN.</vt:lpstr>
      <vt:lpstr>CALC. DIMEN.</vt:lpstr>
      <vt:lpstr>CAL VERIFICAÇÕES</vt:lpstr>
      <vt:lpstr>CALC. VOL PV</vt:lpstr>
      <vt:lpstr>CALC. VOL BL</vt:lpstr>
      <vt:lpstr>CALC. TRANSPORTES</vt:lpstr>
      <vt:lpstr>CALC. TRANSPORTES (2)</vt:lpstr>
      <vt:lpstr>BDI</vt:lpstr>
      <vt:lpstr>COMPOSIÇÕES E COTAÇÕES</vt:lpstr>
      <vt:lpstr>SINAPI</vt:lpstr>
      <vt:lpstr>'CAL VERIFICAÇÕES'!Area_de_impressao</vt:lpstr>
      <vt:lpstr>'CALC. DIMEN.'!Area_de_impressao</vt:lpstr>
      <vt:lpstr>'COMPOSIÇÕES E COTAÇÕES'!Area_de_impressao</vt:lpstr>
      <vt:lpstr>COTAÇÕES!Area_de_impressao</vt:lpstr>
      <vt:lpstr>'CRONOGRAMA FF'!Area_de_impressao</vt:lpstr>
      <vt:lpstr>'DESCRIÇÃO DE ORÇAMENTO'!Area_de_impressao</vt:lpstr>
      <vt:lpstr>'MEM. CÁLCULO'!Area_de_impressao</vt:lpstr>
      <vt:lpstr>'PLANILHA ORÇAMENTÁRIA'!Area_de_impressao</vt:lpstr>
      <vt:lpstr>QCI!Area_de_impressao</vt:lpstr>
      <vt:lpstr>'PLANILHA ORÇAMENTÁRIA'!Titulos_de_impressao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 gustavo</dc:creator>
  <cp:lastModifiedBy>Compras</cp:lastModifiedBy>
  <cp:lastPrinted>2025-05-19T02:57:02Z</cp:lastPrinted>
  <dcterms:created xsi:type="dcterms:W3CDTF">2014-05-21T12:48:41Z</dcterms:created>
  <dcterms:modified xsi:type="dcterms:W3CDTF">2025-10-06T19:45:10Z</dcterms:modified>
</cp:coreProperties>
</file>